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4635" windowWidth="20490" windowHeight="4620"/>
  </bookViews>
  <sheets>
    <sheet name="INGRESOS " sheetId="2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J35" i="2"/>
  <c r="J31"/>
  <c r="J30"/>
  <c r="J29"/>
  <c r="J28"/>
  <c r="J27"/>
  <c r="J26" s="1"/>
  <c r="E26"/>
  <c r="F26"/>
  <c r="G26"/>
  <c r="H26"/>
  <c r="I26"/>
  <c r="D26"/>
  <c r="E15"/>
  <c r="F15"/>
  <c r="G15"/>
  <c r="H15"/>
  <c r="I15"/>
  <c r="D15"/>
  <c r="E23"/>
  <c r="E22" s="1"/>
  <c r="E21" s="1"/>
  <c r="F23"/>
  <c r="G23"/>
  <c r="G22" s="1"/>
  <c r="H23"/>
  <c r="I23"/>
  <c r="I22" s="1"/>
  <c r="D23"/>
  <c r="D22" s="1"/>
  <c r="D21" s="1"/>
  <c r="D14" s="1"/>
  <c r="D10" s="1"/>
  <c r="D9" s="1"/>
  <c r="H22" l="1"/>
  <c r="H21" s="1"/>
  <c r="H14" s="1"/>
  <c r="F21"/>
  <c r="F14" s="1"/>
  <c r="I21"/>
  <c r="I14" s="1"/>
  <c r="F22"/>
  <c r="G21"/>
  <c r="G14" s="1"/>
  <c r="E14"/>
  <c r="G19"/>
  <c r="G18"/>
  <c r="G20"/>
  <c r="F19"/>
  <c r="H20"/>
  <c r="H18"/>
  <c r="H19"/>
  <c r="E18"/>
  <c r="F20"/>
  <c r="E19"/>
  <c r="E20"/>
  <c r="F18"/>
  <c r="I38" l="1"/>
  <c r="F38"/>
  <c r="F36" s="1"/>
  <c r="F33" s="1"/>
  <c r="F10" s="1"/>
  <c r="F9" s="1"/>
  <c r="I20"/>
  <c r="J37"/>
  <c r="E41"/>
  <c r="E40" s="1"/>
  <c r="I18"/>
  <c r="J19"/>
  <c r="J34"/>
  <c r="G41"/>
  <c r="G40" s="1"/>
  <c r="J32"/>
  <c r="I19"/>
  <c r="E38"/>
  <c r="E36" s="1"/>
  <c r="E33" s="1"/>
  <c r="E10" s="1"/>
  <c r="E9" s="1"/>
  <c r="J18"/>
  <c r="G38"/>
  <c r="G36" s="1"/>
  <c r="G33" s="1"/>
  <c r="G10" s="1"/>
  <c r="G9" s="1"/>
  <c r="J16"/>
  <c r="J39"/>
  <c r="J38" s="1"/>
  <c r="J17"/>
  <c r="J25"/>
  <c r="I41"/>
  <c r="I40" s="1"/>
  <c r="F41"/>
  <c r="F40" s="1"/>
  <c r="J20"/>
  <c r="H38"/>
  <c r="H36" s="1"/>
  <c r="H33" s="1"/>
  <c r="H10" s="1"/>
  <c r="H9" s="1"/>
  <c r="J24"/>
  <c r="H41"/>
  <c r="H40" s="1"/>
  <c r="J23" l="1"/>
  <c r="H45"/>
  <c r="H46" s="1"/>
  <c r="J15"/>
  <c r="J36"/>
  <c r="J33" s="1"/>
  <c r="J40"/>
  <c r="J41"/>
  <c r="G45"/>
  <c r="G46" s="1"/>
  <c r="F45"/>
  <c r="F46" s="1"/>
  <c r="E45"/>
  <c r="E46" s="1"/>
  <c r="I36"/>
  <c r="I33" s="1"/>
  <c r="I10" s="1"/>
  <c r="I9" s="1"/>
  <c r="J22" l="1"/>
  <c r="J21" s="1"/>
  <c r="J14" s="1"/>
  <c r="J10" s="1"/>
  <c r="J9" s="1"/>
  <c r="J45" s="1"/>
  <c r="J46" s="1"/>
  <c r="I45"/>
  <c r="I46" s="1"/>
  <c r="D45"/>
  <c r="D46" s="1"/>
</calcChain>
</file>

<file path=xl/sharedStrings.xml><?xml version="1.0" encoding="utf-8"?>
<sst xmlns="http://schemas.openxmlformats.org/spreadsheetml/2006/main" count="54" uniqueCount="52">
  <si>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</si>
  <si>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</si>
  <si>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</si>
  <si>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</si>
  <si>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</si>
  <si>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</si>
  <si>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</si>
  <si>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</si>
  <si>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</si>
  <si>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</si>
  <si>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</si>
  <si>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</si>
  <si>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</si>
  <si>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</si>
  <si>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</si>
  <si>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</si>
  <si>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</si>
  <si>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</si>
  <si>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TRIBUTARIOS</t>
  </si>
  <si>
    <t xml:space="preserve">        IMPUESTOS</t>
  </si>
  <si>
    <t xml:space="preserve">        CONTRIBUCIONES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</si>
  <si>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</si>
  <si>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</si>
  <si>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</si>
  <si>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</si>
  <si>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</si>
  <si>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</si>
  <si>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</si>
  <si>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</si>
  <si>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</si>
  <si>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</si>
  <si>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</si>
  <si>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</si>
  <si>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</si>
  <si>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</si>
  <si>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</si>
  <si>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</si>
  <si>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</si>
  <si>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</si>
  <si>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</si>
  <si>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</si>
  <si>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</si>
  <si>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    OTROS RECURSOS DEL BALANCE INT-MORA</t>
  </si>
  <si>
    <t xml:space="preserve">            INTERESES DE MORA</t>
  </si>
  <si>
    <t>B-RECURSOS DE CAPITAL</t>
  </si>
  <si>
    <t xml:space="preserve">    RECURSOS DEL BALANCE</t>
  </si>
  <si>
    <t xml:space="preserve">    EXCEDENTES FINANCIEROS</t>
  </si>
  <si>
    <t>TOTAL INGRESOS (I+II)</t>
  </si>
  <si>
    <t xml:space="preserve">              CONTRATOS TEA</t>
  </si>
  <si>
    <t xml:space="preserve">              CAMPO TELLO</t>
  </si>
  <si>
    <t>MARZO</t>
  </si>
  <si>
    <t>EJECUCION PRESUPUESTAL DE INGRESOS VIGENCIA 2014</t>
  </si>
</sst>
</file>

<file path=xl/styles.xml><?xml version="1.0" encoding="utf-8"?>
<styleSheet xmlns="http://schemas.openxmlformats.org/spreadsheetml/2006/main">
  <numFmts count="3">
    <numFmt numFmtId="164" formatCode="000"/>
    <numFmt numFmtId="165" formatCode="_-* #,##0.00_-;\-* #,##0.00_-;_-* &quot;-&quot;??_-;_-@_-"/>
    <numFmt numFmtId="166" formatCode="General_)"/>
  </numFmts>
  <fonts count="13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2" fillId="0" borderId="0" xfId="4" applyFont="1" applyFill="1"/>
    <xf numFmtId="0" fontId="1" fillId="0" borderId="0" xfId="4" applyFont="1" applyFill="1"/>
    <xf numFmtId="1" fontId="2" fillId="0" borderId="6" xfId="4" applyNumberFormat="1" applyFont="1" applyFill="1" applyBorder="1"/>
    <xf numFmtId="0" fontId="2" fillId="0" borderId="7" xfId="4" applyFont="1" applyFill="1" applyBorder="1"/>
    <xf numFmtId="1" fontId="2" fillId="0" borderId="7" xfId="4" applyNumberFormat="1" applyFont="1" applyFill="1" applyBorder="1"/>
    <xf numFmtId="1" fontId="2" fillId="0" borderId="8" xfId="4" applyNumberFormat="1" applyFont="1" applyFill="1" applyBorder="1"/>
    <xf numFmtId="1" fontId="5" fillId="0" borderId="10" xfId="4" applyNumberFormat="1" applyFont="1" applyFill="1" applyBorder="1" applyAlignment="1">
      <alignment horizontal="center" wrapText="1"/>
    </xf>
    <xf numFmtId="1" fontId="5" fillId="0" borderId="5" xfId="4" applyNumberFormat="1" applyFont="1" applyFill="1" applyBorder="1" applyAlignment="1">
      <alignment horizontal="center" wrapText="1"/>
    </xf>
    <xf numFmtId="1" fontId="5" fillId="0" borderId="5" xfId="4" applyNumberFormat="1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wrapText="1"/>
    </xf>
    <xf numFmtId="1" fontId="5" fillId="0" borderId="12" xfId="4" applyNumberFormat="1" applyFont="1" applyFill="1" applyBorder="1" applyAlignment="1">
      <alignment horizontal="center" wrapText="1"/>
    </xf>
    <xf numFmtId="1" fontId="5" fillId="0" borderId="13" xfId="4" applyNumberFormat="1" applyFont="1" applyFill="1" applyBorder="1" applyAlignment="1">
      <alignment horizontal="center" vertical="center" wrapText="1"/>
    </xf>
    <xf numFmtId="1" fontId="5" fillId="0" borderId="13" xfId="4" applyNumberFormat="1" applyFont="1" applyFill="1" applyBorder="1" applyAlignment="1">
      <alignment horizontal="center" wrapText="1"/>
    </xf>
    <xf numFmtId="1" fontId="1" fillId="0" borderId="10" xfId="4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1" fontId="1" fillId="0" borderId="5" xfId="4" applyNumberFormat="1" applyFont="1" applyFill="1" applyBorder="1" applyAlignment="1">
      <alignment horizontal="center"/>
    </xf>
    <xf numFmtId="1" fontId="1" fillId="0" borderId="9" xfId="4" applyNumberFormat="1" applyFont="1" applyFill="1" applyBorder="1"/>
    <xf numFmtId="2" fontId="1" fillId="0" borderId="2" xfId="4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6" fontId="6" fillId="0" borderId="10" xfId="4" applyNumberFormat="1" applyFont="1" applyFill="1" applyBorder="1" applyAlignment="1" applyProtection="1">
      <alignment horizontal="center"/>
    </xf>
    <xf numFmtId="166" fontId="6" fillId="0" borderId="0" xfId="4" applyNumberFormat="1" applyFont="1" applyFill="1" applyBorder="1" applyAlignment="1" applyProtection="1">
      <alignment horizontal="left"/>
    </xf>
    <xf numFmtId="3" fontId="6" fillId="0" borderId="10" xfId="1" applyNumberFormat="1" applyFont="1" applyFill="1" applyBorder="1" applyProtection="1"/>
    <xf numFmtId="3" fontId="6" fillId="0" borderId="10" xfId="1" applyNumberFormat="1" applyFont="1" applyFill="1" applyBorder="1"/>
    <xf numFmtId="3" fontId="7" fillId="0" borderId="10" xfId="1" applyNumberFormat="1" applyFont="1" applyFill="1" applyBorder="1"/>
    <xf numFmtId="3" fontId="2" fillId="0" borderId="0" xfId="4" applyNumberFormat="1" applyFont="1" applyFill="1"/>
    <xf numFmtId="166" fontId="8" fillId="0" borderId="0" xfId="4" applyNumberFormat="1" applyFont="1" applyFill="1" applyBorder="1" applyAlignment="1" applyProtection="1">
      <alignment horizontal="left"/>
    </xf>
    <xf numFmtId="3" fontId="8" fillId="0" borderId="10" xfId="1" applyNumberFormat="1" applyFont="1" applyFill="1" applyBorder="1"/>
    <xf numFmtId="4" fontId="2" fillId="0" borderId="0" xfId="4" applyNumberFormat="1" applyFont="1" applyFill="1"/>
    <xf numFmtId="166" fontId="8" fillId="0" borderId="10" xfId="4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0" fontId="4" fillId="0" borderId="0" xfId="4" applyFont="1" applyFill="1"/>
    <xf numFmtId="166" fontId="6" fillId="0" borderId="0" xfId="4" applyNumberFormat="1" applyFont="1" applyFill="1" applyBorder="1" applyAlignment="1" applyProtection="1"/>
    <xf numFmtId="166" fontId="8" fillId="0" borderId="0" xfId="4" applyNumberFormat="1" applyFont="1" applyFill="1" applyBorder="1" applyAlignment="1" applyProtection="1"/>
    <xf numFmtId="166" fontId="8" fillId="0" borderId="11" xfId="4" applyNumberFormat="1" applyFont="1" applyFill="1" applyBorder="1" applyProtection="1"/>
    <xf numFmtId="166" fontId="8" fillId="0" borderId="7" xfId="4" applyNumberFormat="1" applyFont="1" applyFill="1" applyBorder="1" applyAlignment="1" applyProtection="1"/>
    <xf numFmtId="3" fontId="8" fillId="0" borderId="11" xfId="1" applyNumberFormat="1" applyFont="1" applyFill="1" applyBorder="1"/>
    <xf numFmtId="3" fontId="2" fillId="0" borderId="11" xfId="1" applyNumberFormat="1" applyFont="1" applyFill="1" applyBorder="1"/>
    <xf numFmtId="0" fontId="8" fillId="0" borderId="10" xfId="4" applyFont="1" applyFill="1" applyBorder="1"/>
    <xf numFmtId="1" fontId="2" fillId="0" borderId="1" xfId="4" applyNumberFormat="1" applyFont="1" applyFill="1" applyBorder="1"/>
    <xf numFmtId="0" fontId="2" fillId="0" borderId="2" xfId="4" applyFont="1" applyFill="1" applyBorder="1"/>
    <xf numFmtId="1" fontId="4" fillId="0" borderId="0" xfId="4" applyNumberFormat="1" applyFont="1" applyFill="1"/>
    <xf numFmtId="1" fontId="2" fillId="0" borderId="0" xfId="4" applyNumberFormat="1" applyFont="1" applyFill="1"/>
    <xf numFmtId="9" fontId="2" fillId="0" borderId="0" xfId="4" applyNumberFormat="1" applyFont="1" applyFill="1"/>
    <xf numFmtId="4" fontId="6" fillId="0" borderId="10" xfId="1" applyNumberFormat="1" applyFont="1" applyFill="1" applyBorder="1"/>
    <xf numFmtId="4" fontId="6" fillId="0" borderId="10" xfId="1" applyNumberFormat="1" applyFont="1" applyFill="1" applyBorder="1" applyProtection="1"/>
    <xf numFmtId="0" fontId="9" fillId="0" borderId="0" xfId="4" applyFont="1" applyFill="1"/>
    <xf numFmtId="0" fontId="10" fillId="0" borderId="0" xfId="4" applyFont="1" applyFill="1"/>
    <xf numFmtId="0" fontId="9" fillId="0" borderId="0" xfId="4" applyFont="1" applyFill="1" applyAlignment="1">
      <alignment horizontal="center" wrapText="1"/>
    </xf>
    <xf numFmtId="9" fontId="9" fillId="0" borderId="0" xfId="4" applyNumberFormat="1" applyFont="1" applyFill="1"/>
    <xf numFmtId="9" fontId="11" fillId="0" borderId="0" xfId="4" applyNumberFormat="1" applyFont="1" applyFill="1"/>
    <xf numFmtId="4" fontId="8" fillId="0" borderId="10" xfId="1" applyNumberFormat="1" applyFont="1" applyFill="1" applyBorder="1"/>
    <xf numFmtId="166" fontId="12" fillId="0" borderId="0" xfId="4" applyNumberFormat="1" applyFont="1" applyFill="1" applyBorder="1" applyAlignment="1" applyProtection="1">
      <alignment horizontal="left"/>
    </xf>
    <xf numFmtId="1" fontId="9" fillId="0" borderId="2" xfId="4" applyNumberFormat="1" applyFont="1" applyFill="1" applyBorder="1"/>
    <xf numFmtId="165" fontId="10" fillId="0" borderId="2" xfId="1" applyFont="1" applyFill="1" applyBorder="1"/>
    <xf numFmtId="3" fontId="10" fillId="0" borderId="3" xfId="4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_Libro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ueTierClient\ZUE\ZBOX\Componentes\Asistente_Gerencial\AddInAsistenteGerencialExcel2010x86\AddInZbox.xla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ALDE~1\AppData\Local\Temp\notesF3B52A\EJECUCION%20INGRESOS%20V%20ACTUAL%20AL%2031%20DE%20MARZO%20ZBO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4"/>
      <sheetName val="Sheet3"/>
      <sheetName val="Sheet1"/>
      <sheetName val="AddInZbox"/>
    </sheetNames>
    <definedNames>
      <definedName name="xFechaFinal"/>
      <definedName name="xSaldoInstanciaAcumMes"/>
      <definedName name="xSaldoInstanciaAcumulado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ptEjecucionIngresos"/>
      <sheetName val="RptEjecucionIngresos (2)"/>
      <sheetName val="RptEjecucionIngresos (3)"/>
    </sheetNames>
    <sheetDataSet>
      <sheetData sheetId="0" refreshError="1"/>
      <sheetData sheetId="1" refreshError="1"/>
      <sheetData sheetId="2">
        <row r="35">
          <cell r="G35">
            <v>542580294000</v>
          </cell>
          <cell r="H35">
            <v>97021244278.087982</v>
          </cell>
          <cell r="I35">
            <v>382501044345.40802</v>
          </cell>
          <cell r="J35">
            <v>108448543987.40799</v>
          </cell>
          <cell r="K35">
            <v>380381602921.86804</v>
          </cell>
          <cell r="L35">
            <v>2119441423.54</v>
          </cell>
          <cell r="M35">
            <v>160079249654.59201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L56"/>
  <sheetViews>
    <sheetView showGridLines="0" tabSelected="1" zoomScaleNormal="100" workbookViewId="0">
      <selection activeCell="D48" sqref="D48"/>
    </sheetView>
  </sheetViews>
  <sheetFormatPr baseColWidth="10" defaultColWidth="11.42578125" defaultRowHeight="12.75"/>
  <cols>
    <col min="1" max="1" width="2.42578125" style="46" customWidth="1"/>
    <col min="2" max="2" width="9.28515625" style="42" customWidth="1"/>
    <col min="3" max="3" width="37.42578125" style="1" customWidth="1"/>
    <col min="4" max="5" width="17.7109375" style="42" bestFit="1" customWidth="1"/>
    <col min="6" max="6" width="19.28515625" style="42" bestFit="1" customWidth="1"/>
    <col min="7" max="7" width="16.85546875" style="42" bestFit="1" customWidth="1"/>
    <col min="8" max="8" width="20" style="42" bestFit="1" customWidth="1"/>
    <col min="9" max="9" width="16.5703125" style="42" bestFit="1" customWidth="1"/>
    <col min="10" max="10" width="17.5703125" style="42" bestFit="1" customWidth="1"/>
    <col min="11" max="11" width="15.7109375" style="1" bestFit="1" customWidth="1"/>
    <col min="12" max="16384" width="11.42578125" style="1"/>
  </cols>
  <sheetData>
    <row r="1" spans="1:11" ht="15">
      <c r="B1" s="56" t="s">
        <v>0</v>
      </c>
      <c r="C1" s="57"/>
      <c r="D1" s="57"/>
      <c r="E1" s="57"/>
      <c r="F1" s="57"/>
      <c r="G1" s="57"/>
      <c r="H1" s="57"/>
      <c r="I1" s="57"/>
      <c r="J1" s="58"/>
    </row>
    <row r="2" spans="1:11" s="2" customFormat="1" ht="15">
      <c r="A2" s="47"/>
      <c r="B2" s="59" t="s">
        <v>51</v>
      </c>
      <c r="C2" s="60"/>
      <c r="D2" s="60"/>
      <c r="E2" s="60"/>
      <c r="F2" s="60"/>
      <c r="G2" s="60"/>
      <c r="H2" s="60"/>
      <c r="I2" s="60"/>
      <c r="J2" s="61"/>
    </row>
    <row r="3" spans="1:11" s="2" customFormat="1" ht="15">
      <c r="A3" s="47"/>
      <c r="B3" s="62" t="s">
        <v>50</v>
      </c>
      <c r="C3" s="60"/>
      <c r="D3" s="60"/>
      <c r="E3" s="60"/>
      <c r="F3" s="60"/>
      <c r="G3" s="60"/>
      <c r="H3" s="60"/>
      <c r="I3" s="60"/>
      <c r="J3" s="61"/>
    </row>
    <row r="4" spans="1:11" ht="13.5" thickBot="1">
      <c r="B4" s="3"/>
      <c r="C4" s="4"/>
      <c r="D4" s="5"/>
      <c r="E4" s="5"/>
      <c r="F4" s="5"/>
      <c r="G4" s="5"/>
      <c r="H4" s="5"/>
      <c r="I4" s="5"/>
      <c r="J4" s="6"/>
    </row>
    <row r="5" spans="1:11" s="10" customFormat="1">
      <c r="A5" s="48"/>
      <c r="B5" s="7" t="s">
        <v>2</v>
      </c>
      <c r="C5" s="63" t="s">
        <v>3</v>
      </c>
      <c r="D5" s="8" t="s">
        <v>4</v>
      </c>
      <c r="E5" s="9" t="s">
        <v>5</v>
      </c>
      <c r="F5" s="9" t="s">
        <v>6</v>
      </c>
      <c r="G5" s="9" t="s">
        <v>7</v>
      </c>
      <c r="H5" s="9" t="s">
        <v>7</v>
      </c>
      <c r="I5" s="9" t="s">
        <v>8</v>
      </c>
      <c r="J5" s="9" t="s">
        <v>9</v>
      </c>
    </row>
    <row r="6" spans="1:11" s="10" customFormat="1">
      <c r="A6" s="48"/>
      <c r="B6" s="11"/>
      <c r="C6" s="64"/>
      <c r="D6" s="12" t="s">
        <v>10</v>
      </c>
      <c r="E6" s="13" t="s">
        <v>11</v>
      </c>
      <c r="F6" s="13" t="s">
        <v>12</v>
      </c>
      <c r="G6" s="13" t="s">
        <v>1</v>
      </c>
      <c r="H6" s="13" t="s">
        <v>13</v>
      </c>
      <c r="I6" s="13" t="s">
        <v>14</v>
      </c>
      <c r="J6" s="12" t="s">
        <v>15</v>
      </c>
    </row>
    <row r="7" spans="1:11" s="2" customFormat="1" ht="12" thickBot="1">
      <c r="A7" s="47"/>
      <c r="B7" s="14">
        <v>1</v>
      </c>
      <c r="C7" s="15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</row>
    <row r="8" spans="1:11">
      <c r="B8" s="17"/>
      <c r="C8" s="18"/>
      <c r="D8" s="19"/>
      <c r="E8" s="19"/>
      <c r="F8" s="19"/>
      <c r="G8" s="19"/>
      <c r="H8" s="19"/>
      <c r="I8" s="19"/>
      <c r="J8" s="19"/>
    </row>
    <row r="9" spans="1:11">
      <c r="B9" s="20">
        <v>3000</v>
      </c>
      <c r="C9" s="21" t="s">
        <v>16</v>
      </c>
      <c r="D9" s="45">
        <f>+D10</f>
        <v>372390294000</v>
      </c>
      <c r="E9" s="45">
        <f t="shared" ref="E9:J9" si="0">+E10</f>
        <v>97021244278.087997</v>
      </c>
      <c r="F9" s="45">
        <f t="shared" si="0"/>
        <v>212311044345.40802</v>
      </c>
      <c r="G9" s="45">
        <f t="shared" si="0"/>
        <v>108448543987.40797</v>
      </c>
      <c r="H9" s="45">
        <f t="shared" si="0"/>
        <v>210191602921.86801</v>
      </c>
      <c r="I9" s="45">
        <f t="shared" si="0"/>
        <v>2119441423.54</v>
      </c>
      <c r="J9" s="45">
        <f t="shared" si="0"/>
        <v>160079249654.59198</v>
      </c>
    </row>
    <row r="10" spans="1:11">
      <c r="B10" s="20">
        <v>3100</v>
      </c>
      <c r="C10" s="21" t="s">
        <v>17</v>
      </c>
      <c r="D10" s="45">
        <f>+D14+D32+D33</f>
        <v>372390294000</v>
      </c>
      <c r="E10" s="45">
        <f t="shared" ref="E10:J10" si="1">+E14+E32+E33</f>
        <v>97021244278.087997</v>
      </c>
      <c r="F10" s="45">
        <f t="shared" si="1"/>
        <v>212311044345.40802</v>
      </c>
      <c r="G10" s="45">
        <f t="shared" si="1"/>
        <v>108448543987.40797</v>
      </c>
      <c r="H10" s="45">
        <f t="shared" si="1"/>
        <v>210191602921.86801</v>
      </c>
      <c r="I10" s="45">
        <f t="shared" si="1"/>
        <v>2119441423.54</v>
      </c>
      <c r="J10" s="45">
        <f t="shared" si="1"/>
        <v>160079249654.59198</v>
      </c>
    </row>
    <row r="11" spans="1:11">
      <c r="A11" s="49">
        <v>9311</v>
      </c>
      <c r="B11" s="20">
        <v>3110</v>
      </c>
      <c r="C11" s="21" t="s">
        <v>18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</row>
    <row r="12" spans="1:11">
      <c r="A12" s="49">
        <v>9312</v>
      </c>
      <c r="B12" s="20">
        <v>3111</v>
      </c>
      <c r="C12" s="21" t="s">
        <v>19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</row>
    <row r="13" spans="1:11">
      <c r="A13" s="49">
        <v>93112</v>
      </c>
      <c r="B13" s="20">
        <v>3112</v>
      </c>
      <c r="C13" s="21" t="s">
        <v>20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</row>
    <row r="14" spans="1:11">
      <c r="A14" s="49">
        <v>9312</v>
      </c>
      <c r="B14" s="20">
        <v>3120</v>
      </c>
      <c r="C14" s="21" t="s">
        <v>21</v>
      </c>
      <c r="D14" s="45">
        <f>+D15+D21</f>
        <v>372390294000</v>
      </c>
      <c r="E14" s="45">
        <f t="shared" ref="E14:J14" si="2">+E15+E21</f>
        <v>93355299050.218002</v>
      </c>
      <c r="F14" s="45">
        <f t="shared" si="2"/>
        <v>208145420513.42801</v>
      </c>
      <c r="G14" s="45">
        <f t="shared" si="2"/>
        <v>104782661756.53798</v>
      </c>
      <c r="H14" s="45">
        <f t="shared" si="2"/>
        <v>206026042086.888</v>
      </c>
      <c r="I14" s="45">
        <f t="shared" si="2"/>
        <v>2119378426.54</v>
      </c>
      <c r="J14" s="45">
        <f t="shared" si="2"/>
        <v>164244873486.57199</v>
      </c>
    </row>
    <row r="15" spans="1:11">
      <c r="A15" s="49">
        <v>93121</v>
      </c>
      <c r="B15" s="20">
        <v>3121</v>
      </c>
      <c r="C15" s="21" t="s">
        <v>22</v>
      </c>
      <c r="D15" s="44">
        <f>+D16+D17</f>
        <v>8534000000</v>
      </c>
      <c r="E15" s="44">
        <f t="shared" ref="E15:J15" si="3">+E16+E17</f>
        <v>7120333431.4879999</v>
      </c>
      <c r="F15" s="44">
        <f t="shared" si="3"/>
        <v>7872279258.3179998</v>
      </c>
      <c r="G15" s="44">
        <f t="shared" si="3"/>
        <v>5404997588.4779997</v>
      </c>
      <c r="H15" s="44">
        <f t="shared" si="3"/>
        <v>6101452073.3280001</v>
      </c>
      <c r="I15" s="44">
        <f t="shared" si="3"/>
        <v>1770827184.99</v>
      </c>
      <c r="J15" s="44">
        <f t="shared" si="3"/>
        <v>661720741.68200016</v>
      </c>
      <c r="K15" s="25"/>
    </row>
    <row r="16" spans="1:11">
      <c r="A16" s="49">
        <v>9312101</v>
      </c>
      <c r="B16" s="29"/>
      <c r="C16" s="26" t="s">
        <v>23</v>
      </c>
      <c r="D16" s="51">
        <v>7699530104</v>
      </c>
      <c r="E16" s="51">
        <v>7048716431.4879999</v>
      </c>
      <c r="F16" s="51">
        <v>7743934258.3179998</v>
      </c>
      <c r="G16" s="51">
        <v>5369359588.4779997</v>
      </c>
      <c r="H16" s="51">
        <v>6035824073.3280001</v>
      </c>
      <c r="I16" s="30">
        <v>1708110184.99</v>
      </c>
      <c r="J16" s="27">
        <f>+D16-F16</f>
        <v>-44404154.31799984</v>
      </c>
    </row>
    <row r="17" spans="1:12">
      <c r="A17" s="49">
        <v>9312102</v>
      </c>
      <c r="B17" s="29"/>
      <c r="C17" s="26" t="s">
        <v>24</v>
      </c>
      <c r="D17" s="51">
        <v>834469896</v>
      </c>
      <c r="E17" s="51">
        <v>71617000</v>
      </c>
      <c r="F17" s="51">
        <v>128345000</v>
      </c>
      <c r="G17" s="51">
        <v>35638000</v>
      </c>
      <c r="H17" s="51">
        <v>65628000</v>
      </c>
      <c r="I17" s="30">
        <v>62717000</v>
      </c>
      <c r="J17" s="27">
        <f>+D17-F17</f>
        <v>706124896</v>
      </c>
      <c r="K17" s="25"/>
    </row>
    <row r="18" spans="1:12" hidden="1">
      <c r="A18" s="43">
        <v>931210301</v>
      </c>
      <c r="B18" s="20"/>
      <c r="C18" s="26" t="s">
        <v>28</v>
      </c>
      <c r="D18" s="44">
        <v>0</v>
      </c>
      <c r="E18" s="44" t="e">
        <f ca="1">[1]!xSaldoInstanciaAcumMes(A18,"I2","","","","FACIEXP",[1]!xFechaFinal())+[1]!xSaldoInstanciaAcumMes(A18,"I3","","","","FACIEXP",[1]!xFechaFinal())+[1]!xSaldoInstanciaAcumMes(A18,"I2","","","","RECAUDO",[1]!xFechaFinal())+[1]!xSaldoInstanciaAcumMes(A18,"I3","","","","RECAUDO",[1]!xFechaFinal())</f>
        <v>#NAME?</v>
      </c>
      <c r="F18" s="44" t="e">
        <f ca="1">[1]!xSaldoInstanciaAcumulado(A18,"I2","","","","FACIEXP",[1]!xFechaFinal())+[1]!xSaldoInstanciaAcumulado(A18,"I3","","","","FACIEXP",[1]!xFechaFinal())+[1]!xSaldoInstanciaAcumulado(A18,"I2","","","","RECAUDO",[1]!xFechaFinal())+[1]!xSaldoInstanciaAcumulado(A18,"I3","","","","RECAUDO",[1]!xFechaFinal())</f>
        <v>#NAME?</v>
      </c>
      <c r="G18" s="44" t="e">
        <f ca="1">[1]!xSaldoInstanciaAcumMes(A18,"I2","","","","RECCXC ",[1]!xFechaFinal())+[1]!xSaldoInstanciaAcumMes(A18,"I3","","","","RECCXC ",[1]!xFechaFinal())+[1]!xSaldoInstanciaAcumMes(A18,"I2","","","","RECAUDO ",[1]!xFechaFinal())+[1]!xSaldoInstanciaAcumMes(A18,"I3","","","","RECAUDO ",[1]!xFechaFinal())</f>
        <v>#NAME?</v>
      </c>
      <c r="H18" s="44" t="e">
        <f ca="1">[1]!xSaldoInstanciaAcumulado(A18,"I2","","","","RECCXC",[1]!xFechaFinal())+[1]!xSaldoInstanciaAcumulado(A18,"I3","","","","RECCXC",[1]!xFechaFinal())+[1]!xSaldoInstanciaAcumulado(A18,"I2","","","","RECAUDO",[1]!xFechaFinal())+[1]!xSaldoInstanciaAcumulado(A18,"I3","","","","RECAUDO",[1]!xFechaFinal())</f>
        <v>#NAME?</v>
      </c>
      <c r="I18" s="24" t="e">
        <f t="shared" ref="I18:I20" ca="1" si="4">F18-H18</f>
        <v>#NAME?</v>
      </c>
      <c r="J18" s="27" t="e">
        <f t="shared" ref="J18:J20" ca="1" si="5">+D18-F18</f>
        <v>#NAME?</v>
      </c>
      <c r="K18" s="25"/>
    </row>
    <row r="19" spans="1:12" hidden="1">
      <c r="A19" s="43">
        <v>931210302</v>
      </c>
      <c r="B19" s="20"/>
      <c r="C19" s="26" t="s">
        <v>48</v>
      </c>
      <c r="D19" s="44">
        <v>0</v>
      </c>
      <c r="E19" s="44" t="e">
        <f ca="1">[1]!xSaldoInstanciaAcumMes(A19,"I2","","","","FACIEXP",[1]!xFechaFinal())+[1]!xSaldoInstanciaAcumMes(A19,"I3","","","","FACIEXP",[1]!xFechaFinal())+[1]!xSaldoInstanciaAcumMes(A19,"I2","","","","RECAUDO",[1]!xFechaFinal())+[1]!xSaldoInstanciaAcumMes(A19,"I3","","","","RECAUDO",[1]!xFechaFinal())</f>
        <v>#NAME?</v>
      </c>
      <c r="F19" s="44" t="e">
        <f ca="1">[1]!xSaldoInstanciaAcumulado(A19,"I2","","","","FACIEXP",[1]!xFechaFinal())+[1]!xSaldoInstanciaAcumulado(A19,"I3","","","","FACIEXP",[1]!xFechaFinal())+[1]!xSaldoInstanciaAcumulado(A19,"I2","","","","RECAUDO",[1]!xFechaFinal())+[1]!xSaldoInstanciaAcumulado(A19,"I3","","","","RECAUDO",[1]!xFechaFinal())</f>
        <v>#NAME?</v>
      </c>
      <c r="G19" s="44" t="e">
        <f ca="1">[1]!xSaldoInstanciaAcumMes(A19,"I2","","","","RECCXC ",[1]!xFechaFinal())+[1]!xSaldoInstanciaAcumMes(A19,"I3","","","","RECCXC ",[1]!xFechaFinal())+[1]!xSaldoInstanciaAcumMes(A19,"I2","","","","RECAUDO ",[1]!xFechaFinal())+[1]!xSaldoInstanciaAcumMes(A19,"I3","","","","RECAUDO ",[1]!xFechaFinal())</f>
        <v>#NAME?</v>
      </c>
      <c r="H19" s="44" t="e">
        <f ca="1">[1]!xSaldoInstanciaAcumulado(A19,"I2","","","","RECCXC",[1]!xFechaFinal())+[1]!xSaldoInstanciaAcumulado(A19,"I3","","","","RECCXC",[1]!xFechaFinal())+[1]!xSaldoInstanciaAcumulado(A19,"I2","","","","RECAUDO",[1]!xFechaFinal())+[1]!xSaldoInstanciaAcumulado(A19,"I3","","","","RECAUDO",[1]!xFechaFinal())</f>
        <v>#NAME?</v>
      </c>
      <c r="I19" s="24" t="e">
        <f t="shared" ca="1" si="4"/>
        <v>#NAME?</v>
      </c>
      <c r="J19" s="27" t="e">
        <f t="shared" ca="1" si="5"/>
        <v>#NAME?</v>
      </c>
      <c r="K19" s="25"/>
    </row>
    <row r="20" spans="1:12" hidden="1">
      <c r="A20" s="43">
        <v>931210303</v>
      </c>
      <c r="B20" s="20"/>
      <c r="C20" s="26" t="s">
        <v>49</v>
      </c>
      <c r="D20" s="44">
        <v>0</v>
      </c>
      <c r="E20" s="44" t="e">
        <f ca="1">[1]!xSaldoInstanciaAcumMes(A20,"I2","","","","FACIEXP",[1]!xFechaFinal())+[1]!xSaldoInstanciaAcumMes(A20,"I3","","","","FACIEXP",[1]!xFechaFinal())+[1]!xSaldoInstanciaAcumMes(A20,"I2","","","","RECAUDO",[1]!xFechaFinal())+[1]!xSaldoInstanciaAcumMes(A20,"I3","","","","RECAUDO",[1]!xFechaFinal())</f>
        <v>#NAME?</v>
      </c>
      <c r="F20" s="44" t="e">
        <f ca="1">[1]!xSaldoInstanciaAcumulado(A20,"I2","","","","FACIEXP",[1]!xFechaFinal())+[1]!xSaldoInstanciaAcumulado(A20,"I3","","","","FACIEXP",[1]!xFechaFinal())+[1]!xSaldoInstanciaAcumulado(A20,"I2","","","","RECAUDO",[1]!xFechaFinal())+[1]!xSaldoInstanciaAcumulado(A20,"I3","","","","RECAUDO",[1]!xFechaFinal())</f>
        <v>#NAME?</v>
      </c>
      <c r="G20" s="44" t="e">
        <f ca="1">[1]!xSaldoInstanciaAcumMes(A20,"I2","","","","RECCXC ",[1]!xFechaFinal())+[1]!xSaldoInstanciaAcumMes(A20,"I3","","","","RECCXC ",[1]!xFechaFinal())+[1]!xSaldoInstanciaAcumMes(A20,"I2","","","","RECAUDO ",[1]!xFechaFinal())+[1]!xSaldoInstanciaAcumMes(A20,"I3","","","","RECAUDO ",[1]!xFechaFinal())</f>
        <v>#NAME?</v>
      </c>
      <c r="H20" s="44" t="e">
        <f ca="1">[1]!xSaldoInstanciaAcumulado(A20,"I2","","","","RECCXC",[1]!xFechaFinal())+[1]!xSaldoInstanciaAcumulado(A20,"I3","","","","RECCXC",[1]!xFechaFinal())+[1]!xSaldoInstanciaAcumulado(A20,"I2","","","","RECAUDO",[1]!xFechaFinal())+[1]!xSaldoInstanciaAcumulado(A20,"I3","","","","RECAUDO",[1]!xFechaFinal())</f>
        <v>#NAME?</v>
      </c>
      <c r="I20" s="24" t="e">
        <f t="shared" ca="1" si="4"/>
        <v>#NAME?</v>
      </c>
      <c r="J20" s="27" t="e">
        <f t="shared" ca="1" si="5"/>
        <v>#NAME?</v>
      </c>
      <c r="K20" s="25"/>
    </row>
    <row r="21" spans="1:12">
      <c r="A21" s="49">
        <v>93127</v>
      </c>
      <c r="B21" s="20">
        <v>3127</v>
      </c>
      <c r="C21" s="21" t="s">
        <v>25</v>
      </c>
      <c r="D21" s="44">
        <f>+D22</f>
        <v>363856294000</v>
      </c>
      <c r="E21" s="44">
        <f t="shared" ref="E21:J21" si="6">+E22</f>
        <v>86234965618.729996</v>
      </c>
      <c r="F21" s="44">
        <f t="shared" si="6"/>
        <v>200273141255.11002</v>
      </c>
      <c r="G21" s="44">
        <f t="shared" si="6"/>
        <v>99377664168.059982</v>
      </c>
      <c r="H21" s="44">
        <f t="shared" si="6"/>
        <v>199924590013.56</v>
      </c>
      <c r="I21" s="44">
        <f t="shared" si="6"/>
        <v>348551241.55000001</v>
      </c>
      <c r="J21" s="44">
        <f t="shared" si="6"/>
        <v>163583152744.88998</v>
      </c>
      <c r="L21" s="28"/>
    </row>
    <row r="22" spans="1:12">
      <c r="A22" s="49">
        <v>93127118</v>
      </c>
      <c r="B22" s="20"/>
      <c r="C22" s="21" t="s">
        <v>26</v>
      </c>
      <c r="D22" s="44">
        <f>+D23+D26+D28+D29+D30+D31</f>
        <v>363856294000</v>
      </c>
      <c r="E22" s="44">
        <f t="shared" ref="E22:J22" si="7">+E23+E26+E28+E29+E30+E31</f>
        <v>86234965618.729996</v>
      </c>
      <c r="F22" s="44">
        <f t="shared" si="7"/>
        <v>200273141255.11002</v>
      </c>
      <c r="G22" s="44">
        <f t="shared" si="7"/>
        <v>99377664168.059982</v>
      </c>
      <c r="H22" s="44">
        <f t="shared" si="7"/>
        <v>199924590013.56</v>
      </c>
      <c r="I22" s="44">
        <f t="shared" si="7"/>
        <v>348551241.55000001</v>
      </c>
      <c r="J22" s="44">
        <f t="shared" si="7"/>
        <v>163583152744.88998</v>
      </c>
      <c r="L22" s="28"/>
    </row>
    <row r="23" spans="1:12">
      <c r="A23" s="49">
        <v>9312711801</v>
      </c>
      <c r="B23" s="20"/>
      <c r="C23" s="21" t="s">
        <v>27</v>
      </c>
      <c r="D23" s="44">
        <f>+D24+D25</f>
        <v>12965711261</v>
      </c>
      <c r="E23" s="44">
        <f t="shared" ref="E23:J23" si="8">+E24+E25</f>
        <v>-1481894828.3099999</v>
      </c>
      <c r="F23" s="44">
        <f t="shared" si="8"/>
        <v>3103953641.5100002</v>
      </c>
      <c r="G23" s="44">
        <f t="shared" si="8"/>
        <v>281236695.54000002</v>
      </c>
      <c r="H23" s="44">
        <f t="shared" si="8"/>
        <v>2979175059.6500001</v>
      </c>
      <c r="I23" s="44">
        <f t="shared" si="8"/>
        <v>124778581.86</v>
      </c>
      <c r="J23" s="44">
        <f t="shared" si="8"/>
        <v>9861757619.4899998</v>
      </c>
      <c r="L23" s="28"/>
    </row>
    <row r="24" spans="1:12">
      <c r="A24" s="49">
        <v>931271180101</v>
      </c>
      <c r="B24" s="29"/>
      <c r="C24" s="26" t="s">
        <v>28</v>
      </c>
      <c r="D24" s="51">
        <v>9265769373</v>
      </c>
      <c r="E24" s="51">
        <v>254003084.86000001</v>
      </c>
      <c r="F24" s="51">
        <v>2952545406.5100002</v>
      </c>
      <c r="G24" s="51">
        <v>129828460.54000001</v>
      </c>
      <c r="H24" s="51">
        <v>2827766824.6500001</v>
      </c>
      <c r="I24" s="30">
        <v>124778581.86</v>
      </c>
      <c r="J24" s="30">
        <f t="shared" ref="J24:J31" si="9">+D24-F24</f>
        <v>6313223966.4899998</v>
      </c>
      <c r="K24" s="28"/>
      <c r="L24" s="28"/>
    </row>
    <row r="25" spans="1:12">
      <c r="A25" s="49">
        <v>931271180102</v>
      </c>
      <c r="B25" s="29"/>
      <c r="C25" s="26" t="s">
        <v>29</v>
      </c>
      <c r="D25" s="51">
        <v>3699941888</v>
      </c>
      <c r="E25" s="51">
        <v>-1735897913.1700001</v>
      </c>
      <c r="F25" s="51">
        <v>151408235</v>
      </c>
      <c r="G25" s="51">
        <v>151408235</v>
      </c>
      <c r="H25" s="51">
        <v>151408235</v>
      </c>
      <c r="I25" s="30">
        <v>0</v>
      </c>
      <c r="J25" s="30">
        <f t="shared" si="9"/>
        <v>3548533653</v>
      </c>
      <c r="L25" s="28"/>
    </row>
    <row r="26" spans="1:12">
      <c r="A26" s="49">
        <v>9312711801</v>
      </c>
      <c r="B26" s="20"/>
      <c r="C26" s="21" t="s">
        <v>30</v>
      </c>
      <c r="D26" s="44">
        <f>+D27</f>
        <v>4565785066</v>
      </c>
      <c r="E26" s="44">
        <f t="shared" ref="E26:J26" si="10">+E27</f>
        <v>2138989209.3099999</v>
      </c>
      <c r="F26" s="44">
        <f t="shared" si="10"/>
        <v>2139500267.5</v>
      </c>
      <c r="G26" s="44">
        <f t="shared" si="10"/>
        <v>2138989209.3099999</v>
      </c>
      <c r="H26" s="44">
        <f t="shared" si="10"/>
        <v>2139500267.5</v>
      </c>
      <c r="I26" s="44">
        <f t="shared" si="10"/>
        <v>0</v>
      </c>
      <c r="J26" s="44">
        <f t="shared" si="10"/>
        <v>2426284798.5</v>
      </c>
      <c r="L26" s="28"/>
    </row>
    <row r="27" spans="1:12">
      <c r="A27" s="49">
        <v>931271180301</v>
      </c>
      <c r="B27" s="29"/>
      <c r="C27" s="26" t="s">
        <v>31</v>
      </c>
      <c r="D27" s="51">
        <v>4565785066</v>
      </c>
      <c r="E27" s="51">
        <v>2138989209.3099999</v>
      </c>
      <c r="F27" s="51">
        <v>2139500267.5</v>
      </c>
      <c r="G27" s="51">
        <v>2138989209.3099999</v>
      </c>
      <c r="H27" s="51">
        <v>2139500267.5</v>
      </c>
      <c r="I27" s="30">
        <v>0</v>
      </c>
      <c r="J27" s="30">
        <f t="shared" si="9"/>
        <v>2426284798.5</v>
      </c>
      <c r="L27" s="28"/>
    </row>
    <row r="28" spans="1:12">
      <c r="A28" s="49">
        <v>9312711802</v>
      </c>
      <c r="B28" s="20"/>
      <c r="C28" s="21" t="s">
        <v>32</v>
      </c>
      <c r="D28" s="44">
        <v>61927788097</v>
      </c>
      <c r="E28" s="44">
        <v>10129820204</v>
      </c>
      <c r="F28" s="44">
        <v>32204706348</v>
      </c>
      <c r="G28" s="44">
        <v>21644907582</v>
      </c>
      <c r="H28" s="44">
        <v>32204706348</v>
      </c>
      <c r="I28" s="24">
        <v>0</v>
      </c>
      <c r="J28" s="30">
        <f t="shared" si="9"/>
        <v>29723081749</v>
      </c>
      <c r="L28" s="28"/>
    </row>
    <row r="29" spans="1:12">
      <c r="A29" s="49">
        <v>9312711804</v>
      </c>
      <c r="B29" s="20"/>
      <c r="C29" s="21" t="s">
        <v>33</v>
      </c>
      <c r="D29" s="44">
        <v>257405327029</v>
      </c>
      <c r="E29" s="44">
        <v>70703487778.289993</v>
      </c>
      <c r="F29" s="44">
        <v>147479877676.29001</v>
      </c>
      <c r="G29" s="44">
        <v>70703487778.289993</v>
      </c>
      <c r="H29" s="44">
        <v>147479877676.29001</v>
      </c>
      <c r="I29" s="24">
        <v>0</v>
      </c>
      <c r="J29" s="30">
        <f t="shared" si="9"/>
        <v>109925449352.70999</v>
      </c>
      <c r="L29" s="28"/>
    </row>
    <row r="30" spans="1:12">
      <c r="A30" s="49">
        <v>9312711805</v>
      </c>
      <c r="B30" s="20"/>
      <c r="C30" s="52" t="s">
        <v>34</v>
      </c>
      <c r="D30" s="44">
        <v>7666991879</v>
      </c>
      <c r="E30" s="44">
        <v>186310689.30000001</v>
      </c>
      <c r="F30" s="44">
        <v>1221329288.6300001</v>
      </c>
      <c r="G30" s="44">
        <v>50790336.780000001</v>
      </c>
      <c r="H30" s="44">
        <v>997556628.94000006</v>
      </c>
      <c r="I30" s="24">
        <v>223772659.69</v>
      </c>
      <c r="J30" s="30">
        <f t="shared" si="9"/>
        <v>6445662590.3699999</v>
      </c>
      <c r="L30" s="28"/>
    </row>
    <row r="31" spans="1:12">
      <c r="A31" s="49">
        <v>9312711806</v>
      </c>
      <c r="B31" s="20"/>
      <c r="C31" s="21" t="s">
        <v>35</v>
      </c>
      <c r="D31" s="44">
        <v>19324690668</v>
      </c>
      <c r="E31" s="44">
        <v>4558252566.1400003</v>
      </c>
      <c r="F31" s="44">
        <v>14123774033.18</v>
      </c>
      <c r="G31" s="44">
        <v>4558252566.1400003</v>
      </c>
      <c r="H31" s="44">
        <v>14123774033.18</v>
      </c>
      <c r="I31" s="24">
        <v>0</v>
      </c>
      <c r="J31" s="30">
        <f t="shared" si="9"/>
        <v>5200916634.8199997</v>
      </c>
      <c r="L31" s="28"/>
    </row>
    <row r="32" spans="1:12">
      <c r="A32" s="49">
        <v>93128</v>
      </c>
      <c r="B32" s="29">
        <v>3128</v>
      </c>
      <c r="C32" s="26" t="s">
        <v>36</v>
      </c>
      <c r="D32" s="51">
        <v>0</v>
      </c>
      <c r="E32" s="51">
        <v>3456835547.6500001</v>
      </c>
      <c r="F32" s="51">
        <v>3478173047.9200001</v>
      </c>
      <c r="G32" s="51">
        <v>3456835547.6500001</v>
      </c>
      <c r="H32" s="51">
        <v>3478173047.9200001</v>
      </c>
      <c r="I32" s="30">
        <v>0</v>
      </c>
      <c r="J32" s="27">
        <f t="shared" ref="J32" si="11">+D32-F32</f>
        <v>-3478173047.9200001</v>
      </c>
      <c r="L32" s="28"/>
    </row>
    <row r="33" spans="1:12">
      <c r="A33" s="49">
        <v>932</v>
      </c>
      <c r="B33" s="20">
        <v>3200</v>
      </c>
      <c r="C33" s="21" t="s">
        <v>37</v>
      </c>
      <c r="D33" s="45">
        <v>0</v>
      </c>
      <c r="E33" s="45">
        <f>+E34+E36</f>
        <v>209109680.22</v>
      </c>
      <c r="F33" s="45">
        <f t="shared" ref="F33:J33" si="12">+F34+F36</f>
        <v>687450784.06000006</v>
      </c>
      <c r="G33" s="45">
        <f t="shared" si="12"/>
        <v>209046683.22</v>
      </c>
      <c r="H33" s="45">
        <f t="shared" si="12"/>
        <v>687387787.06000006</v>
      </c>
      <c r="I33" s="45">
        <f t="shared" si="12"/>
        <v>62997</v>
      </c>
      <c r="J33" s="45">
        <f t="shared" si="12"/>
        <v>-687450784.06000006</v>
      </c>
      <c r="L33" s="28"/>
    </row>
    <row r="34" spans="1:12">
      <c r="A34" s="49">
        <v>9323</v>
      </c>
      <c r="B34" s="29">
        <v>3230</v>
      </c>
      <c r="C34" s="26" t="s">
        <v>38</v>
      </c>
      <c r="D34" s="51">
        <v>0</v>
      </c>
      <c r="E34" s="51">
        <v>201879906.33000001</v>
      </c>
      <c r="F34" s="51">
        <v>545090146.21000004</v>
      </c>
      <c r="G34" s="51">
        <v>201879906.33000001</v>
      </c>
      <c r="H34" s="51">
        <v>545090146.21000004</v>
      </c>
      <c r="I34" s="30">
        <v>0</v>
      </c>
      <c r="J34" s="27">
        <f>+D34-F34</f>
        <v>-545090146.21000004</v>
      </c>
      <c r="L34" s="28"/>
    </row>
    <row r="35" spans="1:12">
      <c r="A35" s="49">
        <v>9324</v>
      </c>
      <c r="B35" s="29">
        <v>3240</v>
      </c>
      <c r="C35" s="26" t="s">
        <v>39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30">
        <v>0</v>
      </c>
      <c r="J35" s="27">
        <f>+D35-F35</f>
        <v>0</v>
      </c>
      <c r="L35" s="28"/>
    </row>
    <row r="36" spans="1:12" s="31" customFormat="1">
      <c r="A36" s="50">
        <v>9325</v>
      </c>
      <c r="B36" s="20">
        <v>3250</v>
      </c>
      <c r="C36" s="21" t="s">
        <v>40</v>
      </c>
      <c r="D36" s="44">
        <v>0</v>
      </c>
      <c r="E36" s="44">
        <f t="shared" ref="E36:J36" si="13">SUM(E37:E38)</f>
        <v>7229773.8899999997</v>
      </c>
      <c r="F36" s="44">
        <f t="shared" si="13"/>
        <v>142360637.84999999</v>
      </c>
      <c r="G36" s="44">
        <f t="shared" si="13"/>
        <v>7166776.8899999997</v>
      </c>
      <c r="H36" s="44">
        <f t="shared" si="13"/>
        <v>142297640.84999999</v>
      </c>
      <c r="I36" s="23">
        <f t="shared" si="13"/>
        <v>62997</v>
      </c>
      <c r="J36" s="24">
        <f t="shared" si="13"/>
        <v>-142360637.84999999</v>
      </c>
    </row>
    <row r="37" spans="1:12">
      <c r="A37" s="49">
        <v>93251</v>
      </c>
      <c r="B37" s="29">
        <v>3251</v>
      </c>
      <c r="C37" s="26" t="s">
        <v>41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24">
        <v>0</v>
      </c>
      <c r="J37" s="27">
        <f>+D37-F37</f>
        <v>0</v>
      </c>
    </row>
    <row r="38" spans="1:12" s="31" customFormat="1">
      <c r="A38" s="50">
        <v>93255</v>
      </c>
      <c r="B38" s="20">
        <v>3255</v>
      </c>
      <c r="C38" s="21" t="s">
        <v>42</v>
      </c>
      <c r="D38" s="44">
        <v>0</v>
      </c>
      <c r="E38" s="44">
        <f t="shared" ref="E38:J38" si="14">+E39</f>
        <v>7229773.8899999997</v>
      </c>
      <c r="F38" s="44">
        <f t="shared" si="14"/>
        <v>142360637.84999999</v>
      </c>
      <c r="G38" s="44">
        <f t="shared" si="14"/>
        <v>7166776.8899999997</v>
      </c>
      <c r="H38" s="44">
        <f t="shared" si="14"/>
        <v>142297640.84999999</v>
      </c>
      <c r="I38" s="23">
        <f t="shared" si="14"/>
        <v>62997</v>
      </c>
      <c r="J38" s="23">
        <f t="shared" si="14"/>
        <v>-142360637.84999999</v>
      </c>
    </row>
    <row r="39" spans="1:12">
      <c r="A39" s="49">
        <v>932552</v>
      </c>
      <c r="B39" s="29">
        <v>32552</v>
      </c>
      <c r="C39" s="26" t="s">
        <v>43</v>
      </c>
      <c r="D39" s="51">
        <v>0</v>
      </c>
      <c r="E39" s="51">
        <v>7229773.8899999997</v>
      </c>
      <c r="F39" s="51">
        <v>142360637.84999999</v>
      </c>
      <c r="G39" s="51">
        <v>7166776.8899999997</v>
      </c>
      <c r="H39" s="51">
        <v>142297640.84999999</v>
      </c>
      <c r="I39" s="30">
        <v>62997</v>
      </c>
      <c r="J39" s="30">
        <f t="shared" ref="J39:J41" si="15">+D39-F39</f>
        <v>-142360637.84999999</v>
      </c>
      <c r="K39" s="25"/>
    </row>
    <row r="40" spans="1:12">
      <c r="A40" s="49">
        <v>932</v>
      </c>
      <c r="B40" s="20">
        <v>3200</v>
      </c>
      <c r="C40" s="32" t="s">
        <v>44</v>
      </c>
      <c r="D40" s="45">
        <v>170190000000</v>
      </c>
      <c r="E40" s="45">
        <f t="shared" ref="E40:I41" si="16">+E41</f>
        <v>0</v>
      </c>
      <c r="F40" s="45">
        <f t="shared" si="16"/>
        <v>170190000000</v>
      </c>
      <c r="G40" s="45">
        <f t="shared" si="16"/>
        <v>0</v>
      </c>
      <c r="H40" s="45">
        <f t="shared" si="16"/>
        <v>170190000000</v>
      </c>
      <c r="I40" s="22">
        <f t="shared" si="16"/>
        <v>0</v>
      </c>
      <c r="J40" s="27">
        <f>+D40-F40</f>
        <v>0</v>
      </c>
    </row>
    <row r="41" spans="1:12">
      <c r="A41" s="50">
        <v>9325</v>
      </c>
      <c r="B41" s="20">
        <v>3250</v>
      </c>
      <c r="C41" s="32" t="s">
        <v>45</v>
      </c>
      <c r="D41" s="44">
        <v>170190000000</v>
      </c>
      <c r="E41" s="44">
        <f t="shared" si="16"/>
        <v>0</v>
      </c>
      <c r="F41" s="44">
        <f t="shared" si="16"/>
        <v>170190000000</v>
      </c>
      <c r="G41" s="44">
        <f t="shared" si="16"/>
        <v>0</v>
      </c>
      <c r="H41" s="44">
        <f t="shared" si="16"/>
        <v>170190000000</v>
      </c>
      <c r="I41" s="23">
        <f t="shared" si="16"/>
        <v>0</v>
      </c>
      <c r="J41" s="24">
        <f t="shared" si="15"/>
        <v>0</v>
      </c>
    </row>
    <row r="42" spans="1:12">
      <c r="A42" s="49">
        <v>93252</v>
      </c>
      <c r="B42" s="29">
        <v>3252</v>
      </c>
      <c r="C42" s="33" t="s">
        <v>46</v>
      </c>
      <c r="D42" s="51">
        <v>170190000000</v>
      </c>
      <c r="E42" s="51">
        <v>0</v>
      </c>
      <c r="F42" s="51">
        <v>170190000000</v>
      </c>
      <c r="G42" s="51">
        <v>0</v>
      </c>
      <c r="H42" s="51">
        <v>170190000000</v>
      </c>
      <c r="I42" s="30">
        <v>0</v>
      </c>
      <c r="J42" s="30"/>
    </row>
    <row r="43" spans="1:12">
      <c r="B43" s="20"/>
      <c r="C43" s="32"/>
      <c r="D43" s="23"/>
      <c r="E43" s="23"/>
      <c r="F43" s="23"/>
      <c r="G43" s="23"/>
      <c r="H43" s="23"/>
      <c r="I43" s="24"/>
      <c r="J43" s="24"/>
    </row>
    <row r="44" spans="1:12" ht="13.5" thickBot="1">
      <c r="B44" s="34"/>
      <c r="C44" s="35"/>
      <c r="D44" s="36"/>
      <c r="E44" s="36"/>
      <c r="F44" s="36"/>
      <c r="G44" s="36"/>
      <c r="H44" s="36"/>
      <c r="I44" s="37"/>
      <c r="J44" s="37"/>
    </row>
    <row r="45" spans="1:12" ht="13.5" thickBot="1">
      <c r="B45" s="38"/>
      <c r="C45" s="32" t="s">
        <v>47</v>
      </c>
      <c r="D45" s="45">
        <f>+D9+D40</f>
        <v>542580294000</v>
      </c>
      <c r="E45" s="45">
        <f t="shared" ref="E45:J45" si="17">+E9+E40</f>
        <v>97021244278.087997</v>
      </c>
      <c r="F45" s="45">
        <f t="shared" si="17"/>
        <v>382501044345.40802</v>
      </c>
      <c r="G45" s="45">
        <f t="shared" si="17"/>
        <v>108448543987.40797</v>
      </c>
      <c r="H45" s="45">
        <f t="shared" si="17"/>
        <v>380381602921.86804</v>
      </c>
      <c r="I45" s="45">
        <f t="shared" si="17"/>
        <v>2119441423.54</v>
      </c>
      <c r="J45" s="45">
        <f t="shared" si="17"/>
        <v>160079249654.59198</v>
      </c>
      <c r="K45" s="25"/>
    </row>
    <row r="46" spans="1:12">
      <c r="B46" s="39"/>
      <c r="C46" s="40"/>
      <c r="D46" s="53">
        <f>+D45-'[2]RptEjecucionIngresos (3)'!$G$35</f>
        <v>0</v>
      </c>
      <c r="E46" s="53">
        <f>+E45-'[2]RptEjecucionIngresos (3)'!$H$35</f>
        <v>0</v>
      </c>
      <c r="F46" s="53">
        <f>+F45-'[2]RptEjecucionIngresos (3)'!$I$35</f>
        <v>0</v>
      </c>
      <c r="G46" s="54">
        <f>+G45-'[2]RptEjecucionIngresos (3)'!$J$35</f>
        <v>0</v>
      </c>
      <c r="H46" s="53">
        <f>+H45-'[2]RptEjecucionIngresos (3)'!$K$35</f>
        <v>0</v>
      </c>
      <c r="I46" s="53">
        <f>+I45-'[2]RptEjecucionIngresos (3)'!$L$35</f>
        <v>0</v>
      </c>
      <c r="J46" s="55">
        <f>+J45-'[2]RptEjecucionIngresos (3)'!$M$35</f>
        <v>0</v>
      </c>
    </row>
    <row r="56" spans="6:6">
      <c r="F56" s="41"/>
    </row>
  </sheetData>
  <mergeCells count="4">
    <mergeCell ref="B1:J1"/>
    <mergeCell ref="B2:J2"/>
    <mergeCell ref="B3:J3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J36 J3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3</Orden>
    <Tipo_x0020_presupuesto xmlns="d0e351fb-1a75-4546-9b39-7d697f81258f">Informe de Ejecución del Presupuesto de Ingresos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C82328-9AFC-4AD9-9281-B1D1E05100ED}"/>
</file>

<file path=customXml/itemProps2.xml><?xml version="1.0" encoding="utf-8"?>
<ds:datastoreItem xmlns:ds="http://schemas.openxmlformats.org/officeDocument/2006/customXml" ds:itemID="{C4F82154-4B40-408B-B1AB-A3E9357E9E42}"/>
</file>

<file path=customXml/itemProps3.xml><?xml version="1.0" encoding="utf-8"?>
<ds:datastoreItem xmlns:ds="http://schemas.openxmlformats.org/officeDocument/2006/customXml" ds:itemID="{77D2DD49-4E0B-4C30-8444-EAA473EFD7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Marzo</dc:title>
  <dc:creator>Windows User</dc:creator>
  <cp:lastModifiedBy>carolina.pena</cp:lastModifiedBy>
  <dcterms:created xsi:type="dcterms:W3CDTF">2014-01-22T22:03:49Z</dcterms:created>
  <dcterms:modified xsi:type="dcterms:W3CDTF">2014-09-04T21:25:34Z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4700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