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95" windowWidth="17520" windowHeight="9435" activeTab="2"/>
  </bookViews>
  <sheets>
    <sheet name="INGRESOS CONSOLIDADO" sheetId="8" r:id="rId1"/>
    <sheet name="INGRESOS VIG ANT " sheetId="7" r:id="rId2"/>
    <sheet name="INGRESOS " sheetId="2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28" i="8"/>
  <c r="F24" l="1"/>
  <c r="G35"/>
  <c r="F35"/>
  <c r="F34" s="1"/>
  <c r="G33"/>
  <c r="F33"/>
  <c r="G30"/>
  <c r="F30"/>
  <c r="F28"/>
  <c r="G27"/>
  <c r="F27"/>
  <c r="G26"/>
  <c r="F26"/>
  <c r="G25"/>
  <c r="F25"/>
  <c r="G24"/>
  <c r="G23"/>
  <c r="F23"/>
  <c r="F22" s="1"/>
  <c r="G21"/>
  <c r="F21"/>
  <c r="G20"/>
  <c r="F20"/>
  <c r="G16"/>
  <c r="F16"/>
  <c r="G15"/>
  <c r="F15"/>
  <c r="D38"/>
  <c r="D37" s="1"/>
  <c r="D36" s="1"/>
  <c r="E38"/>
  <c r="F38"/>
  <c r="F37" s="1"/>
  <c r="F36" s="1"/>
  <c r="G38"/>
  <c r="H38"/>
  <c r="H37" s="1"/>
  <c r="H36" s="1"/>
  <c r="C38"/>
  <c r="D35"/>
  <c r="D34" s="1"/>
  <c r="E35"/>
  <c r="G34"/>
  <c r="H35"/>
  <c r="H34" s="1"/>
  <c r="C35"/>
  <c r="D33"/>
  <c r="E33"/>
  <c r="H33"/>
  <c r="C33"/>
  <c r="D30"/>
  <c r="E30"/>
  <c r="H30"/>
  <c r="D31"/>
  <c r="E31"/>
  <c r="F31"/>
  <c r="G31"/>
  <c r="H31"/>
  <c r="C31"/>
  <c r="C30"/>
  <c r="C25"/>
  <c r="D25"/>
  <c r="E25"/>
  <c r="H25"/>
  <c r="C26"/>
  <c r="D26"/>
  <c r="E26"/>
  <c r="H26"/>
  <c r="C27"/>
  <c r="D27"/>
  <c r="E27"/>
  <c r="H27"/>
  <c r="C28"/>
  <c r="D28"/>
  <c r="E28"/>
  <c r="H28"/>
  <c r="D24"/>
  <c r="E24"/>
  <c r="H24"/>
  <c r="C24"/>
  <c r="D23"/>
  <c r="E23"/>
  <c r="E22" s="1"/>
  <c r="H23"/>
  <c r="C23"/>
  <c r="D15"/>
  <c r="E15"/>
  <c r="H15"/>
  <c r="D16"/>
  <c r="E16"/>
  <c r="H16"/>
  <c r="D20"/>
  <c r="E20"/>
  <c r="H20"/>
  <c r="D21"/>
  <c r="E21"/>
  <c r="H21"/>
  <c r="C21"/>
  <c r="C20"/>
  <c r="C16"/>
  <c r="C15"/>
  <c r="G37"/>
  <c r="G36" s="1"/>
  <c r="E37"/>
  <c r="C37"/>
  <c r="C36" s="1"/>
  <c r="I35"/>
  <c r="I34" s="1"/>
  <c r="E34"/>
  <c r="E32" s="1"/>
  <c r="C34"/>
  <c r="C32" s="1"/>
  <c r="C29" s="1"/>
  <c r="I33"/>
  <c r="I31"/>
  <c r="I30"/>
  <c r="I25"/>
  <c r="I24"/>
  <c r="H22"/>
  <c r="G22"/>
  <c r="D22"/>
  <c r="C22"/>
  <c r="I19"/>
  <c r="D19"/>
  <c r="H19" l="1"/>
  <c r="I16"/>
  <c r="I28"/>
  <c r="E19"/>
  <c r="I27"/>
  <c r="D32"/>
  <c r="F19"/>
  <c r="F18" s="1"/>
  <c r="F17" s="1"/>
  <c r="D14"/>
  <c r="I23"/>
  <c r="I22" s="1"/>
  <c r="H14"/>
  <c r="I26"/>
  <c r="G14"/>
  <c r="G19"/>
  <c r="G18" s="1"/>
  <c r="G17" s="1"/>
  <c r="F14"/>
  <c r="G32"/>
  <c r="G29" s="1"/>
  <c r="F32"/>
  <c r="F29" s="1"/>
  <c r="H32"/>
  <c r="H29" s="1"/>
  <c r="D29"/>
  <c r="E29"/>
  <c r="C19"/>
  <c r="C18" s="1"/>
  <c r="C17" s="1"/>
  <c r="C14"/>
  <c r="I15"/>
  <c r="I14" s="1"/>
  <c r="E14"/>
  <c r="I37"/>
  <c r="I32"/>
  <c r="I29" s="1"/>
  <c r="D18"/>
  <c r="D17" s="1"/>
  <c r="D13" s="1"/>
  <c r="D9" s="1"/>
  <c r="D8" s="1"/>
  <c r="D41" s="1"/>
  <c r="H18"/>
  <c r="H17" s="1"/>
  <c r="H13" s="1"/>
  <c r="H9" s="1"/>
  <c r="E18"/>
  <c r="E17" s="1"/>
  <c r="E36"/>
  <c r="I36" s="1"/>
  <c r="F37" i="7"/>
  <c r="E37"/>
  <c r="E36" s="1"/>
  <c r="D37"/>
  <c r="D36" s="1"/>
  <c r="C37"/>
  <c r="C36" s="1"/>
  <c r="F36"/>
  <c r="F34"/>
  <c r="F32" s="1"/>
  <c r="F29" s="1"/>
  <c r="E34"/>
  <c r="E32" s="1"/>
  <c r="E29" s="1"/>
  <c r="D34"/>
  <c r="D32" s="1"/>
  <c r="D29" s="1"/>
  <c r="C34"/>
  <c r="C32" s="1"/>
  <c r="C29" s="1"/>
  <c r="F22"/>
  <c r="E22"/>
  <c r="D22"/>
  <c r="C22"/>
  <c r="F19"/>
  <c r="E19"/>
  <c r="D19"/>
  <c r="D18" s="1"/>
  <c r="D17" s="1"/>
  <c r="C19"/>
  <c r="C18" s="1"/>
  <c r="C17" s="1"/>
  <c r="F14"/>
  <c r="E14"/>
  <c r="D14"/>
  <c r="C14"/>
  <c r="I18" i="8" l="1"/>
  <c r="I17" s="1"/>
  <c r="I13" s="1"/>
  <c r="I9" s="1"/>
  <c r="I8" s="1"/>
  <c r="I41" s="1"/>
  <c r="F13"/>
  <c r="F9" s="1"/>
  <c r="F8" s="1"/>
  <c r="F41" s="1"/>
  <c r="G13"/>
  <c r="G9" s="1"/>
  <c r="G8" s="1"/>
  <c r="H8"/>
  <c r="H41" s="1"/>
  <c r="C13"/>
  <c r="C9" s="1"/>
  <c r="C8" s="1"/>
  <c r="C41" s="1"/>
  <c r="E13"/>
  <c r="E9" s="1"/>
  <c r="E8" s="1"/>
  <c r="E41" s="1"/>
  <c r="F18" i="7"/>
  <c r="F17" s="1"/>
  <c r="F13" s="1"/>
  <c r="F9" s="1"/>
  <c r="F8" s="1"/>
  <c r="F41" s="1"/>
  <c r="C13"/>
  <c r="C9" s="1"/>
  <c r="C8" s="1"/>
  <c r="C41" s="1"/>
  <c r="D13"/>
  <c r="D9" s="1"/>
  <c r="D8" s="1"/>
  <c r="D41" s="1"/>
  <c r="E18"/>
  <c r="E17" s="1"/>
  <c r="E13" s="1"/>
  <c r="E9" s="1"/>
  <c r="E8" s="1"/>
  <c r="E41" s="1"/>
  <c r="G41" i="8" l="1"/>
  <c r="H37" i="2" l="1"/>
  <c r="H36" s="1"/>
  <c r="G37"/>
  <c r="G36" s="1"/>
  <c r="F37"/>
  <c r="F36" s="1"/>
  <c r="E37"/>
  <c r="E36" s="1"/>
  <c r="D37"/>
  <c r="D36" s="1"/>
  <c r="C37"/>
  <c r="I35"/>
  <c r="I34" s="1"/>
  <c r="H34"/>
  <c r="H32" s="1"/>
  <c r="H29" s="1"/>
  <c r="G34"/>
  <c r="G32" s="1"/>
  <c r="G29" s="1"/>
  <c r="F34"/>
  <c r="F32" s="1"/>
  <c r="F29" s="1"/>
  <c r="E34"/>
  <c r="D34"/>
  <c r="D32" s="1"/>
  <c r="D29" s="1"/>
  <c r="C34"/>
  <c r="C32" s="1"/>
  <c r="C29" s="1"/>
  <c r="I33"/>
  <c r="E32"/>
  <c r="E29" s="1"/>
  <c r="I31"/>
  <c r="I30"/>
  <c r="I28"/>
  <c r="I27"/>
  <c r="I26"/>
  <c r="I25"/>
  <c r="I24"/>
  <c r="I23"/>
  <c r="I22" s="1"/>
  <c r="H22"/>
  <c r="G22"/>
  <c r="F22"/>
  <c r="E22"/>
  <c r="D22"/>
  <c r="C22"/>
  <c r="H19"/>
  <c r="G19"/>
  <c r="F19"/>
  <c r="E19"/>
  <c r="D19"/>
  <c r="C19"/>
  <c r="I16"/>
  <c r="I15"/>
  <c r="H14"/>
  <c r="G14"/>
  <c r="F14"/>
  <c r="E14"/>
  <c r="D14"/>
  <c r="C14"/>
  <c r="H18" l="1"/>
  <c r="H17" s="1"/>
  <c r="H13" s="1"/>
  <c r="H9" s="1"/>
  <c r="H8" s="1"/>
  <c r="H41" s="1"/>
  <c r="H42" s="1"/>
  <c r="I14"/>
  <c r="D18"/>
  <c r="D17" s="1"/>
  <c r="F18"/>
  <c r="F17" s="1"/>
  <c r="I19"/>
  <c r="I18" s="1"/>
  <c r="I17" s="1"/>
  <c r="I13" s="1"/>
  <c r="I9" s="1"/>
  <c r="F13"/>
  <c r="F9" s="1"/>
  <c r="F8" s="1"/>
  <c r="F41" s="1"/>
  <c r="F42" s="1"/>
  <c r="E18"/>
  <c r="E17" s="1"/>
  <c r="E13" s="1"/>
  <c r="E9" s="1"/>
  <c r="E8" s="1"/>
  <c r="E41" s="1"/>
  <c r="E42" s="1"/>
  <c r="C18"/>
  <c r="C17" s="1"/>
  <c r="C13" s="1"/>
  <c r="C9" s="1"/>
  <c r="C8" s="1"/>
  <c r="G18"/>
  <c r="G17" s="1"/>
  <c r="G13" s="1"/>
  <c r="G9" s="1"/>
  <c r="I32"/>
  <c r="I29" s="1"/>
  <c r="D13"/>
  <c r="D9" s="1"/>
  <c r="D8" s="1"/>
  <c r="D41" s="1"/>
  <c r="D42" s="1"/>
  <c r="I37"/>
  <c r="C36"/>
  <c r="I36" s="1"/>
  <c r="G8" l="1"/>
  <c r="J9" i="8"/>
  <c r="E42"/>
  <c r="H42"/>
  <c r="F42"/>
  <c r="D42"/>
  <c r="C41" i="2"/>
  <c r="C42" s="1"/>
  <c r="I8"/>
  <c r="I41" s="1"/>
  <c r="I42" s="1"/>
  <c r="C42" i="8" l="1"/>
  <c r="I42"/>
  <c r="G41" i="2"/>
  <c r="G42" s="1"/>
  <c r="J8" i="8"/>
  <c r="G42" l="1"/>
</calcChain>
</file>

<file path=xl/sharedStrings.xml><?xml version="1.0" encoding="utf-8"?>
<sst xmlns="http://schemas.openxmlformats.org/spreadsheetml/2006/main" count="147" uniqueCount="52">
  <si>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</si>
  <si>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</si>
  <si>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</si>
  <si>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</si>
  <si>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</si>
  <si>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</si>
  <si>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</si>
  <si>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</si>
  <si>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</si>
  <si>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</si>
  <si>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</si>
  <si>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</si>
  <si>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</si>
  <si>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</si>
  <si>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</si>
  <si>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</si>
  <si>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</si>
  <si>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</si>
  <si>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TRIBUTARIOS</t>
  </si>
  <si>
    <t xml:space="preserve">        IMPUESTOS</t>
  </si>
  <si>
    <t xml:space="preserve">        CONTRIBUCIONES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</si>
  <si>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</si>
  <si>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</si>
  <si>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</si>
  <si>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</si>
  <si>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</si>
  <si>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</si>
  <si>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</si>
  <si>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</si>
  <si>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</si>
  <si>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</si>
  <si>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</si>
  <si>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</si>
  <si>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</si>
  <si>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</si>
  <si>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</si>
  <si>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</si>
  <si>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</si>
  <si>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</si>
  <si>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</si>
  <si>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</si>
  <si>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</si>
  <si>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    OTROS RECURSOS DEL BALANCE INT-MORA</t>
  </si>
  <si>
    <t xml:space="preserve">            INTERESES DE MORA</t>
  </si>
  <si>
    <t>B-RECURSOS DE CAPITAL</t>
  </si>
  <si>
    <t xml:space="preserve">    RECURSOS DEL BALANCE</t>
  </si>
  <si>
    <t xml:space="preserve">    EXCEDENTES FINANCIEROS</t>
  </si>
  <si>
    <t>TOTAL INGRESOS (I+II)</t>
  </si>
  <si>
    <t>ENERO</t>
  </si>
  <si>
    <t>EJECUCION PRESUPUESTAL DE INGRESOS  VIGENCIA 2014</t>
  </si>
  <si>
    <t>EJECUCION PRESUPUESTAL DE INGRESOS CONSOLIDADO VIGENCIA 2014</t>
  </si>
  <si>
    <t>EJECUCION PRESUPUESTAL DE INGRESOS VIGENCIA ANTERIOR</t>
  </si>
</sst>
</file>

<file path=xl/styles.xml><?xml version="1.0" encoding="utf-8"?>
<styleSheet xmlns="http://schemas.openxmlformats.org/spreadsheetml/2006/main">
  <numFmts count="3">
    <numFmt numFmtId="164" formatCode="000"/>
    <numFmt numFmtId="165" formatCode="_-* #,##0.00_-;\-* #,##0.00_-;_-* &quot;-&quot;??_-;_-@_-"/>
    <numFmt numFmtId="166" formatCode="General_)"/>
  </numFmts>
  <fonts count="1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2" fillId="0" borderId="0" xfId="4" applyFont="1" applyFill="1"/>
    <xf numFmtId="0" fontId="1" fillId="0" borderId="0" xfId="4" applyFont="1" applyFill="1"/>
    <xf numFmtId="1" fontId="5" fillId="0" borderId="10" xfId="4" applyNumberFormat="1" applyFont="1" applyFill="1" applyBorder="1" applyAlignment="1">
      <alignment horizontal="center" wrapText="1"/>
    </xf>
    <xf numFmtId="1" fontId="5" fillId="0" borderId="5" xfId="4" applyNumberFormat="1" applyFont="1" applyFill="1" applyBorder="1" applyAlignment="1">
      <alignment horizontal="center" wrapText="1"/>
    </xf>
    <xf numFmtId="1" fontId="5" fillId="0" borderId="5" xfId="4" applyNumberFormat="1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wrapText="1"/>
    </xf>
    <xf numFmtId="1" fontId="5" fillId="0" borderId="12" xfId="4" applyNumberFormat="1" applyFont="1" applyFill="1" applyBorder="1" applyAlignment="1">
      <alignment horizontal="center" wrapText="1"/>
    </xf>
    <xf numFmtId="1" fontId="5" fillId="0" borderId="13" xfId="4" applyNumberFormat="1" applyFont="1" applyFill="1" applyBorder="1" applyAlignment="1">
      <alignment horizontal="center" vertical="center" wrapText="1"/>
    </xf>
    <xf numFmtId="1" fontId="5" fillId="0" borderId="13" xfId="4" applyNumberFormat="1" applyFont="1" applyFill="1" applyBorder="1" applyAlignment="1">
      <alignment horizontal="center" wrapText="1"/>
    </xf>
    <xf numFmtId="1" fontId="1" fillId="0" borderId="10" xfId="4" applyNumberFormat="1" applyFont="1" applyFill="1" applyBorder="1" applyAlignment="1">
      <alignment horizontal="center"/>
    </xf>
    <xf numFmtId="0" fontId="1" fillId="0" borderId="5" xfId="4" applyFont="1" applyFill="1" applyBorder="1" applyAlignment="1">
      <alignment horizontal="center"/>
    </xf>
    <xf numFmtId="1" fontId="1" fillId="0" borderId="5" xfId="4" applyNumberFormat="1" applyFont="1" applyFill="1" applyBorder="1" applyAlignment="1">
      <alignment horizontal="center"/>
    </xf>
    <xf numFmtId="1" fontId="1" fillId="0" borderId="9" xfId="4" applyNumberFormat="1" applyFont="1" applyFill="1" applyBorder="1"/>
    <xf numFmtId="2" fontId="1" fillId="0" borderId="2" xfId="4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66" fontId="6" fillId="0" borderId="10" xfId="4" applyNumberFormat="1" applyFont="1" applyFill="1" applyBorder="1" applyAlignment="1" applyProtection="1">
      <alignment horizontal="center"/>
    </xf>
    <xf numFmtId="166" fontId="6" fillId="0" borderId="0" xfId="4" applyNumberFormat="1" applyFont="1" applyFill="1" applyBorder="1" applyAlignment="1" applyProtection="1">
      <alignment horizontal="left"/>
    </xf>
    <xf numFmtId="3" fontId="6" fillId="0" borderId="10" xfId="1" applyNumberFormat="1" applyFont="1" applyFill="1" applyBorder="1" applyProtection="1"/>
    <xf numFmtId="3" fontId="6" fillId="0" borderId="10" xfId="1" applyNumberFormat="1" applyFont="1" applyFill="1" applyBorder="1"/>
    <xf numFmtId="3" fontId="7" fillId="0" borderId="10" xfId="1" applyNumberFormat="1" applyFont="1" applyFill="1" applyBorder="1"/>
    <xf numFmtId="3" fontId="2" fillId="0" borderId="0" xfId="4" applyNumberFormat="1" applyFont="1" applyFill="1"/>
    <xf numFmtId="166" fontId="8" fillId="0" borderId="0" xfId="4" applyNumberFormat="1" applyFont="1" applyFill="1" applyBorder="1" applyAlignment="1" applyProtection="1">
      <alignment horizontal="left"/>
    </xf>
    <xf numFmtId="3" fontId="8" fillId="0" borderId="10" xfId="1" applyNumberFormat="1" applyFont="1" applyFill="1" applyBorder="1"/>
    <xf numFmtId="4" fontId="2" fillId="0" borderId="0" xfId="4" applyNumberFormat="1" applyFont="1" applyFill="1"/>
    <xf numFmtId="166" fontId="8" fillId="0" borderId="10" xfId="4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0" fontId="4" fillId="0" borderId="0" xfId="4" applyFont="1" applyFill="1"/>
    <xf numFmtId="166" fontId="6" fillId="0" borderId="0" xfId="4" applyNumberFormat="1" applyFont="1" applyFill="1" applyBorder="1" applyAlignment="1" applyProtection="1"/>
    <xf numFmtId="166" fontId="8" fillId="0" borderId="0" xfId="4" applyNumberFormat="1" applyFont="1" applyFill="1" applyBorder="1" applyAlignment="1" applyProtection="1"/>
    <xf numFmtId="166" fontId="8" fillId="0" borderId="11" xfId="4" applyNumberFormat="1" applyFont="1" applyFill="1" applyBorder="1" applyProtection="1"/>
    <xf numFmtId="166" fontId="8" fillId="0" borderId="7" xfId="4" applyNumberFormat="1" applyFont="1" applyFill="1" applyBorder="1" applyAlignment="1" applyProtection="1"/>
    <xf numFmtId="3" fontId="8" fillId="0" borderId="11" xfId="1" applyNumberFormat="1" applyFont="1" applyFill="1" applyBorder="1"/>
    <xf numFmtId="3" fontId="2" fillId="0" borderId="11" xfId="1" applyNumberFormat="1" applyFont="1" applyFill="1" applyBorder="1"/>
    <xf numFmtId="0" fontId="8" fillId="0" borderId="10" xfId="4" applyFont="1" applyFill="1" applyBorder="1"/>
    <xf numFmtId="1" fontId="2" fillId="0" borderId="1" xfId="4" applyNumberFormat="1" applyFont="1" applyFill="1" applyBorder="1"/>
    <xf numFmtId="0" fontId="2" fillId="0" borderId="2" xfId="4" applyFont="1" applyFill="1" applyBorder="1"/>
    <xf numFmtId="1" fontId="2" fillId="0" borderId="2" xfId="4" applyNumberFormat="1" applyFont="1" applyFill="1" applyBorder="1"/>
    <xf numFmtId="165" fontId="1" fillId="0" borderId="2" xfId="1" applyFont="1" applyFill="1" applyBorder="1"/>
    <xf numFmtId="3" fontId="9" fillId="0" borderId="3" xfId="4" applyNumberFormat="1" applyFont="1" applyFill="1" applyBorder="1"/>
    <xf numFmtId="1" fontId="4" fillId="0" borderId="0" xfId="4" applyNumberFormat="1" applyFont="1" applyFill="1"/>
    <xf numFmtId="1" fontId="2" fillId="0" borderId="0" xfId="4" applyNumberFormat="1" applyFont="1" applyFill="1"/>
    <xf numFmtId="166" fontId="10" fillId="0" borderId="0" xfId="4" applyNumberFormat="1" applyFont="1" applyFill="1" applyBorder="1" applyAlignment="1" applyProtection="1">
      <alignment horizontal="left"/>
    </xf>
    <xf numFmtId="166" fontId="7" fillId="0" borderId="0" xfId="4" applyNumberFormat="1" applyFont="1" applyFill="1" applyBorder="1" applyAlignment="1" applyProtection="1">
      <alignment horizontal="left"/>
    </xf>
    <xf numFmtId="165" fontId="2" fillId="0" borderId="2" xfId="1" applyFont="1" applyFill="1" applyBorder="1"/>
    <xf numFmtId="164" fontId="3" fillId="0" borderId="1" xfId="2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2"/>
    <cellStyle name="Normal_Libro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ANIER~1.CUE\CONFIG~1\Temp\Directorio%20temporal%201%20para%20INFORME%20EJECUCION%20PRESUPUESTAL%20RUBRO%20MAYORES%20ENERO-xlsx%20(2).zip\EJ%20INGRESOS%20ZBOX%20AL%2031%20DE%20ENERO%202014%20Definiti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tEjecucionIngresos"/>
      <sheetName val="RptEjecucionIngresos (2)"/>
    </sheetNames>
    <sheetDataSet>
      <sheetData sheetId="0" refreshError="1"/>
      <sheetData sheetId="1">
        <row r="35">
          <cell r="G35">
            <v>542580294001</v>
          </cell>
          <cell r="H35">
            <v>232680350390.38</v>
          </cell>
          <cell r="I35">
            <v>232680350390.38</v>
          </cell>
          <cell r="J35">
            <v>232206575902.12</v>
          </cell>
          <cell r="K35">
            <v>232206575902.12</v>
          </cell>
          <cell r="L35">
            <v>473774488.25999999</v>
          </cell>
          <cell r="M35">
            <v>309899943610.61993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K47"/>
  <sheetViews>
    <sheetView showGridLines="0" zoomScaleNormal="100" workbookViewId="0">
      <pane ySplit="6" topLeftCell="A34" activePane="bottomLeft" state="frozen"/>
      <selection activeCell="N7" sqref="N7"/>
      <selection pane="bottomLeft" activeCell="A3" sqref="A3:I3"/>
    </sheetView>
  </sheetViews>
  <sheetFormatPr baseColWidth="10" defaultColWidth="11.42578125" defaultRowHeight="12.75"/>
  <cols>
    <col min="1" max="1" width="9.28515625" style="41" customWidth="1"/>
    <col min="2" max="2" width="37.42578125" style="1" customWidth="1"/>
    <col min="3" max="4" width="17.7109375" style="41" bestFit="1" customWidth="1"/>
    <col min="5" max="5" width="19.28515625" style="41" bestFit="1" customWidth="1"/>
    <col min="6" max="6" width="16.85546875" style="41" bestFit="1" customWidth="1"/>
    <col min="7" max="7" width="20" style="41" bestFit="1" customWidth="1"/>
    <col min="8" max="8" width="16.5703125" style="41" bestFit="1" customWidth="1"/>
    <col min="9" max="9" width="17.5703125" style="41" bestFit="1" customWidth="1"/>
    <col min="10" max="10" width="15.7109375" style="1" bestFit="1" customWidth="1"/>
    <col min="11" max="16384" width="11.42578125" style="1"/>
  </cols>
  <sheetData>
    <row r="1" spans="1:10" ht="15">
      <c r="A1" s="45" t="s">
        <v>0</v>
      </c>
      <c r="B1" s="46"/>
      <c r="C1" s="46"/>
      <c r="D1" s="46"/>
      <c r="E1" s="46"/>
      <c r="F1" s="46"/>
      <c r="G1" s="46"/>
      <c r="H1" s="46"/>
      <c r="I1" s="47"/>
    </row>
    <row r="2" spans="1:10" s="2" customFormat="1" ht="15">
      <c r="A2" s="48" t="s">
        <v>50</v>
      </c>
      <c r="B2" s="49"/>
      <c r="C2" s="49"/>
      <c r="D2" s="49"/>
      <c r="E2" s="49"/>
      <c r="F2" s="49"/>
      <c r="G2" s="49"/>
      <c r="H2" s="49"/>
      <c r="I2" s="50"/>
    </row>
    <row r="3" spans="1:10" s="2" customFormat="1" ht="15.75" thickBot="1">
      <c r="A3" s="51" t="s">
        <v>48</v>
      </c>
      <c r="B3" s="52"/>
      <c r="C3" s="52"/>
      <c r="D3" s="52"/>
      <c r="E3" s="52"/>
      <c r="F3" s="52"/>
      <c r="G3" s="52"/>
      <c r="H3" s="52"/>
      <c r="I3" s="53"/>
    </row>
    <row r="4" spans="1:10" s="6" customFormat="1">
      <c r="A4" s="3" t="s">
        <v>2</v>
      </c>
      <c r="B4" s="5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7</v>
      </c>
      <c r="H4" s="5" t="s">
        <v>8</v>
      </c>
      <c r="I4" s="5" t="s">
        <v>9</v>
      </c>
    </row>
    <row r="5" spans="1:10" s="6" customFormat="1">
      <c r="A5" s="7"/>
      <c r="B5" s="55"/>
      <c r="C5" s="8" t="s">
        <v>10</v>
      </c>
      <c r="D5" s="9" t="s">
        <v>11</v>
      </c>
      <c r="E5" s="9" t="s">
        <v>12</v>
      </c>
      <c r="F5" s="9" t="s">
        <v>1</v>
      </c>
      <c r="G5" s="9" t="s">
        <v>13</v>
      </c>
      <c r="H5" s="9" t="s">
        <v>14</v>
      </c>
      <c r="I5" s="8" t="s">
        <v>15</v>
      </c>
    </row>
    <row r="6" spans="1:10" s="2" customFormat="1" ht="12" thickBot="1">
      <c r="A6" s="10">
        <v>1</v>
      </c>
      <c r="B6" s="11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</row>
    <row r="7" spans="1:10">
      <c r="A7" s="13"/>
      <c r="B7" s="14"/>
      <c r="C7" s="15"/>
      <c r="D7" s="15"/>
      <c r="E7" s="15"/>
      <c r="F7" s="15"/>
      <c r="G7" s="15"/>
      <c r="H7" s="15"/>
      <c r="I7" s="15"/>
    </row>
    <row r="8" spans="1:10">
      <c r="A8" s="16">
        <v>3000</v>
      </c>
      <c r="B8" s="17" t="s">
        <v>16</v>
      </c>
      <c r="C8" s="18">
        <f t="shared" ref="C8:I8" si="0">+C9+C29</f>
        <v>372390294001</v>
      </c>
      <c r="D8" s="18">
        <f t="shared" si="0"/>
        <v>62490350390.379997</v>
      </c>
      <c r="E8" s="18">
        <f t="shared" si="0"/>
        <v>62490350390.379997</v>
      </c>
      <c r="F8" s="18">
        <f t="shared" si="0"/>
        <v>74716874619.099991</v>
      </c>
      <c r="G8" s="18">
        <f t="shared" si="0"/>
        <v>74716874619.099991</v>
      </c>
      <c r="H8" s="18">
        <f t="shared" si="0"/>
        <v>473774488.25999999</v>
      </c>
      <c r="I8" s="18">
        <f t="shared" si="0"/>
        <v>309899943610.62</v>
      </c>
      <c r="J8" s="21">
        <f>+G8-'INGRESOS '!G8-'INGRESOS VIG ANT '!E8</f>
        <v>0</v>
      </c>
    </row>
    <row r="9" spans="1:10">
      <c r="A9" s="16">
        <v>3100</v>
      </c>
      <c r="B9" s="17" t="s">
        <v>17</v>
      </c>
      <c r="C9" s="18">
        <f>+C13</f>
        <v>372390294001</v>
      </c>
      <c r="D9" s="18">
        <f t="shared" ref="D9:I9" si="1">+D10+D11+D12+D13</f>
        <v>62316252729.549995</v>
      </c>
      <c r="E9" s="18">
        <f t="shared" si="1"/>
        <v>62316252729.549995</v>
      </c>
      <c r="F9" s="18">
        <f t="shared" si="1"/>
        <v>74543414571.169998</v>
      </c>
      <c r="G9" s="18">
        <f t="shared" si="1"/>
        <v>74543414571.169998</v>
      </c>
      <c r="H9" s="18">
        <f t="shared" si="1"/>
        <v>473086847.36000001</v>
      </c>
      <c r="I9" s="18">
        <f t="shared" si="1"/>
        <v>310074041271.45001</v>
      </c>
      <c r="J9" s="21">
        <f>+G9-'INGRESOS '!G9-'INGRESOS VIG ANT '!E9</f>
        <v>0</v>
      </c>
    </row>
    <row r="10" spans="1:10">
      <c r="A10" s="16">
        <v>3110</v>
      </c>
      <c r="B10" s="17" t="s">
        <v>18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20">
        <v>0</v>
      </c>
      <c r="I10" s="20">
        <v>0</v>
      </c>
    </row>
    <row r="11" spans="1:10">
      <c r="A11" s="16">
        <v>3111</v>
      </c>
      <c r="B11" s="17" t="s">
        <v>19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20">
        <v>0</v>
      </c>
      <c r="I11" s="20">
        <v>0</v>
      </c>
    </row>
    <row r="12" spans="1:10">
      <c r="A12" s="16">
        <v>3112</v>
      </c>
      <c r="B12" s="17" t="s">
        <v>20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20">
        <v>0</v>
      </c>
      <c r="I12" s="20">
        <v>0</v>
      </c>
    </row>
    <row r="13" spans="1:10">
      <c r="A13" s="16">
        <v>3120</v>
      </c>
      <c r="B13" s="17" t="s">
        <v>21</v>
      </c>
      <c r="C13" s="18">
        <f t="shared" ref="C13:I13" si="2">+C14+C28+C17</f>
        <v>372390294001</v>
      </c>
      <c r="D13" s="18">
        <f t="shared" si="2"/>
        <v>62316252729.549995</v>
      </c>
      <c r="E13" s="18">
        <f t="shared" si="2"/>
        <v>62316252729.549995</v>
      </c>
      <c r="F13" s="18">
        <f t="shared" si="2"/>
        <v>74543414571.169998</v>
      </c>
      <c r="G13" s="18">
        <f t="shared" ref="G13" si="3">+G14+G28+G17</f>
        <v>74543414571.169998</v>
      </c>
      <c r="H13" s="18">
        <f t="shared" si="2"/>
        <v>473086847.36000001</v>
      </c>
      <c r="I13" s="18">
        <f t="shared" si="2"/>
        <v>310074041271.45001</v>
      </c>
    </row>
    <row r="14" spans="1:10">
      <c r="A14" s="16">
        <v>3121</v>
      </c>
      <c r="B14" s="17" t="s">
        <v>22</v>
      </c>
      <c r="C14" s="19">
        <f>SUM(C15:C16)</f>
        <v>7820196174</v>
      </c>
      <c r="D14" s="19">
        <f t="shared" ref="D14:H14" si="4">SUM(D15:D16)</f>
        <v>528712789.69999999</v>
      </c>
      <c r="E14" s="19">
        <f t="shared" si="4"/>
        <v>528712789.69999999</v>
      </c>
      <c r="F14" s="19">
        <f t="shared" si="4"/>
        <v>336242938.96999997</v>
      </c>
      <c r="G14" s="19">
        <f t="shared" ref="G14" si="5">SUM(G15:G16)</f>
        <v>336242938.96999997</v>
      </c>
      <c r="H14" s="19">
        <f t="shared" si="4"/>
        <v>308759874.97000003</v>
      </c>
      <c r="I14" s="19">
        <f>SUM(I15:I16)</f>
        <v>7291483384.3000002</v>
      </c>
      <c r="J14" s="21"/>
    </row>
    <row r="15" spans="1:10">
      <c r="A15" s="16"/>
      <c r="B15" s="22" t="s">
        <v>23</v>
      </c>
      <c r="C15" s="23">
        <f>+'INGRESOS '!C15</f>
        <v>6568964786</v>
      </c>
      <c r="D15" s="23">
        <f>+'INGRESOS '!D15</f>
        <v>511262789.69999999</v>
      </c>
      <c r="E15" s="23">
        <f>+'INGRESOS '!E15</f>
        <v>511262789.69999999</v>
      </c>
      <c r="F15" s="23">
        <f>+'INGRESOS '!F15+'INGRESOS VIG ANT '!D15</f>
        <v>288024938.96999997</v>
      </c>
      <c r="G15" s="23">
        <f>+'INGRESOS '!G15+'INGRESOS VIG ANT '!E15</f>
        <v>288024938.96999997</v>
      </c>
      <c r="H15" s="23">
        <f>+'INGRESOS '!H15</f>
        <v>291309874.97000003</v>
      </c>
      <c r="I15" s="23">
        <f>+C15-E15</f>
        <v>6057701996.3000002</v>
      </c>
    </row>
    <row r="16" spans="1:10">
      <c r="A16" s="16"/>
      <c r="B16" s="22" t="s">
        <v>24</v>
      </c>
      <c r="C16" s="23">
        <f>+'INGRESOS '!C16</f>
        <v>1251231388</v>
      </c>
      <c r="D16" s="23">
        <f>+'INGRESOS '!D16</f>
        <v>17450000</v>
      </c>
      <c r="E16" s="23">
        <f>+'INGRESOS '!E16</f>
        <v>17450000</v>
      </c>
      <c r="F16" s="23">
        <f>+'INGRESOS '!F16+'INGRESOS VIG ANT '!D16</f>
        <v>48218000</v>
      </c>
      <c r="G16" s="23">
        <f>+'INGRESOS '!G16+'INGRESOS VIG ANT '!E16</f>
        <v>48218000</v>
      </c>
      <c r="H16" s="23">
        <f>+'INGRESOS '!H16</f>
        <v>17450000</v>
      </c>
      <c r="I16" s="23">
        <f>+C16-E16</f>
        <v>1233781388</v>
      </c>
      <c r="J16" s="21"/>
    </row>
    <row r="17" spans="1:11">
      <c r="A17" s="16">
        <v>3127</v>
      </c>
      <c r="B17" s="17" t="s">
        <v>25</v>
      </c>
      <c r="C17" s="19">
        <f>+C18</f>
        <v>364570097827</v>
      </c>
      <c r="D17" s="19">
        <f t="shared" ref="D17:I17" si="6">+D18</f>
        <v>61766247883.449997</v>
      </c>
      <c r="E17" s="19">
        <f t="shared" si="6"/>
        <v>61766247883.449997</v>
      </c>
      <c r="F17" s="19">
        <f t="shared" si="6"/>
        <v>74185879575.800003</v>
      </c>
      <c r="G17" s="19">
        <f t="shared" si="6"/>
        <v>74185879575.800003</v>
      </c>
      <c r="H17" s="19">
        <f t="shared" si="6"/>
        <v>164326972.38999999</v>
      </c>
      <c r="I17" s="19">
        <f t="shared" si="6"/>
        <v>302803849943.54999</v>
      </c>
      <c r="K17" s="24"/>
    </row>
    <row r="18" spans="1:11">
      <c r="A18" s="16"/>
      <c r="B18" s="17" t="s">
        <v>26</v>
      </c>
      <c r="C18" s="19">
        <f>+C19+C22+C24+C25+C26+C27</f>
        <v>364570097827</v>
      </c>
      <c r="D18" s="19">
        <f t="shared" ref="D18:I18" si="7">+D19+D22+D24+D25+D26+D27</f>
        <v>61766247883.449997</v>
      </c>
      <c r="E18" s="19">
        <f t="shared" si="7"/>
        <v>61766247883.449997</v>
      </c>
      <c r="F18" s="19">
        <f t="shared" si="7"/>
        <v>74185879575.800003</v>
      </c>
      <c r="G18" s="19">
        <f t="shared" ref="G18" si="8">+G19+G22+G24+G25+G26+G27</f>
        <v>74185879575.800003</v>
      </c>
      <c r="H18" s="19">
        <f t="shared" si="7"/>
        <v>164326972.38999999</v>
      </c>
      <c r="I18" s="19">
        <f t="shared" si="7"/>
        <v>302803849943.54999</v>
      </c>
      <c r="K18" s="24"/>
    </row>
    <row r="19" spans="1:11">
      <c r="A19" s="16"/>
      <c r="B19" s="17" t="s">
        <v>27</v>
      </c>
      <c r="C19" s="19">
        <f>+C20+C21</f>
        <v>36092439685</v>
      </c>
      <c r="D19" s="19">
        <f t="shared" ref="D19:I19" si="9">+D20+D21</f>
        <v>2058722467.49</v>
      </c>
      <c r="E19" s="19">
        <f t="shared" si="9"/>
        <v>2058722467.49</v>
      </c>
      <c r="F19" s="19">
        <f t="shared" si="9"/>
        <v>2796687934.9099998</v>
      </c>
      <c r="G19" s="19">
        <f t="shared" ref="G19" si="10">+G20+G21</f>
        <v>2796687934.9099998</v>
      </c>
      <c r="H19" s="19">
        <f t="shared" si="9"/>
        <v>15868551.539999999</v>
      </c>
      <c r="I19" s="19">
        <f t="shared" si="9"/>
        <v>34033717217.509998</v>
      </c>
      <c r="K19" s="24"/>
    </row>
    <row r="20" spans="1:11">
      <c r="A20" s="16"/>
      <c r="B20" s="22" t="s">
        <v>28</v>
      </c>
      <c r="C20" s="23">
        <f>+'INGRESOS '!C20</f>
        <v>21509635772</v>
      </c>
      <c r="D20" s="23">
        <f>+'INGRESOS '!D20</f>
        <v>2058722467.49</v>
      </c>
      <c r="E20" s="23">
        <f>+'INGRESOS '!E20</f>
        <v>2058722467.49</v>
      </c>
      <c r="F20" s="23">
        <f>+'INGRESOS '!F20+'INGRESOS VIG ANT '!D20</f>
        <v>2796687934.9099998</v>
      </c>
      <c r="G20" s="23">
        <f>+'INGRESOS '!G20+'INGRESOS VIG ANT '!E20</f>
        <v>2796687934.9099998</v>
      </c>
      <c r="H20" s="23">
        <f>+'INGRESOS '!H20</f>
        <v>15868551.539999999</v>
      </c>
      <c r="I20" s="23">
        <v>19450913304.509998</v>
      </c>
      <c r="K20" s="24"/>
    </row>
    <row r="21" spans="1:11">
      <c r="A21" s="16"/>
      <c r="B21" s="22" t="s">
        <v>29</v>
      </c>
      <c r="C21" s="23">
        <f>+'INGRESOS '!C21</f>
        <v>14582803913</v>
      </c>
      <c r="D21" s="23">
        <f>+'INGRESOS '!D21</f>
        <v>0</v>
      </c>
      <c r="E21" s="23">
        <f>+'INGRESOS '!E21</f>
        <v>0</v>
      </c>
      <c r="F21" s="23">
        <f>+'INGRESOS '!F21+'INGRESOS VIG ANT '!D21+'INGRESOS VIG ANT '!D21</f>
        <v>0</v>
      </c>
      <c r="G21" s="23">
        <f>+'INGRESOS '!G21+'INGRESOS VIG ANT '!E21+'INGRESOS VIG ANT '!E21</f>
        <v>0</v>
      </c>
      <c r="H21" s="23">
        <f>+'INGRESOS '!H21</f>
        <v>0</v>
      </c>
      <c r="I21" s="23">
        <v>14582803913</v>
      </c>
      <c r="K21" s="24"/>
    </row>
    <row r="22" spans="1:11">
      <c r="A22" s="16"/>
      <c r="B22" s="17" t="s">
        <v>30</v>
      </c>
      <c r="C22" s="19">
        <f>+C23</f>
        <v>5103981370</v>
      </c>
      <c r="D22" s="19">
        <f t="shared" ref="D22:I22" si="11">+D23</f>
        <v>79017.58</v>
      </c>
      <c r="E22" s="19">
        <f t="shared" si="11"/>
        <v>79017.58</v>
      </c>
      <c r="F22" s="19">
        <f t="shared" si="11"/>
        <v>675237.26</v>
      </c>
      <c r="G22" s="19">
        <f t="shared" si="11"/>
        <v>675237.26</v>
      </c>
      <c r="H22" s="19">
        <f t="shared" si="11"/>
        <v>0</v>
      </c>
      <c r="I22" s="19">
        <f t="shared" si="11"/>
        <v>5103902352.4200001</v>
      </c>
      <c r="K22" s="24"/>
    </row>
    <row r="23" spans="1:11">
      <c r="A23" s="16"/>
      <c r="B23" s="22" t="s">
        <v>31</v>
      </c>
      <c r="C23" s="23">
        <f>+'INGRESOS '!C23</f>
        <v>5103981370</v>
      </c>
      <c r="D23" s="23">
        <f>+'INGRESOS '!D23</f>
        <v>79017.58</v>
      </c>
      <c r="E23" s="23">
        <f>+'INGRESOS '!E23</f>
        <v>79017.58</v>
      </c>
      <c r="F23" s="23">
        <f>+'INGRESOS '!F23+'INGRESOS VIG ANT '!D23</f>
        <v>675237.26</v>
      </c>
      <c r="G23" s="23">
        <f>+'INGRESOS '!G23+'INGRESOS VIG ANT '!E23</f>
        <v>675237.26</v>
      </c>
      <c r="H23" s="23">
        <f>+'INGRESOS '!H23</f>
        <v>0</v>
      </c>
      <c r="I23" s="23">
        <f>+C23-E23</f>
        <v>5103902352.4200001</v>
      </c>
      <c r="K23" s="24"/>
    </row>
    <row r="24" spans="1:11">
      <c r="A24" s="16"/>
      <c r="B24" s="17" t="s">
        <v>32</v>
      </c>
      <c r="C24" s="19">
        <f>+'INGRESOS '!C24</f>
        <v>64528907315</v>
      </c>
      <c r="D24" s="19">
        <f>+'INGRESOS '!D24</f>
        <v>10559798766</v>
      </c>
      <c r="E24" s="19">
        <f>+'INGRESOS '!E24</f>
        <v>10559798766</v>
      </c>
      <c r="F24" s="19">
        <f>+'INGRESOS '!F24+'INGRESOS VIG ANT '!D24</f>
        <v>22147645340</v>
      </c>
      <c r="G24" s="19">
        <f>+'INGRESOS '!G24+'INGRESOS VIG ANT '!E24</f>
        <v>22147645340</v>
      </c>
      <c r="H24" s="19">
        <f>+'INGRESOS '!H24</f>
        <v>0</v>
      </c>
      <c r="I24" s="23">
        <f>+C24-E24</f>
        <v>53969108549</v>
      </c>
      <c r="K24" s="24"/>
    </row>
    <row r="25" spans="1:11">
      <c r="A25" s="16"/>
      <c r="B25" s="17" t="s">
        <v>33</v>
      </c>
      <c r="C25" s="19">
        <f>+'INGRESOS '!C25</f>
        <v>232960292511</v>
      </c>
      <c r="D25" s="19">
        <f>+'INGRESOS '!D25</f>
        <v>43776375992</v>
      </c>
      <c r="E25" s="19">
        <f>+'INGRESOS '!E25</f>
        <v>43776375992</v>
      </c>
      <c r="F25" s="19">
        <f>+'INGRESOS '!F25+'INGRESOS VIG ANT '!D25</f>
        <v>43776375992</v>
      </c>
      <c r="G25" s="19">
        <f>+'INGRESOS '!G25+'INGRESOS VIG ANT '!E25</f>
        <v>43776375992</v>
      </c>
      <c r="H25" s="19">
        <f>+'INGRESOS '!H25</f>
        <v>0</v>
      </c>
      <c r="I25" s="23">
        <f t="shared" ref="I25:I28" si="12">+C25-E25</f>
        <v>189183916519</v>
      </c>
      <c r="K25" s="24"/>
    </row>
    <row r="26" spans="1:11">
      <c r="A26" s="16"/>
      <c r="B26" s="43" t="s">
        <v>34</v>
      </c>
      <c r="C26" s="19">
        <f>+'INGRESOS '!C26</f>
        <v>4374841174</v>
      </c>
      <c r="D26" s="19">
        <f>+'INGRESOS '!D26</f>
        <v>915041004.24000001</v>
      </c>
      <c r="E26" s="19">
        <f>+'INGRESOS '!E26</f>
        <v>915041004.24000001</v>
      </c>
      <c r="F26" s="19">
        <f>+'INGRESOS '!F26+'INGRESOS VIG ANT '!D26</f>
        <v>1010897215.61</v>
      </c>
      <c r="G26" s="19">
        <f>+'INGRESOS '!G26+'INGRESOS VIG ANT '!E26</f>
        <v>1010897215.61</v>
      </c>
      <c r="H26" s="19">
        <f>+'INGRESOS '!H26</f>
        <v>145825640.72999999</v>
      </c>
      <c r="I26" s="23">
        <f t="shared" si="12"/>
        <v>3459800169.7600002</v>
      </c>
      <c r="K26" s="24"/>
    </row>
    <row r="27" spans="1:11">
      <c r="A27" s="16"/>
      <c r="B27" s="17" t="s">
        <v>35</v>
      </c>
      <c r="C27" s="19">
        <f>+'INGRESOS '!C27</f>
        <v>21509635772</v>
      </c>
      <c r="D27" s="19">
        <f>+'INGRESOS '!D27</f>
        <v>4456230636.1400003</v>
      </c>
      <c r="E27" s="19">
        <f>+'INGRESOS '!E27</f>
        <v>4456230636.1400003</v>
      </c>
      <c r="F27" s="19">
        <f>+'INGRESOS '!F27+'INGRESOS VIG ANT '!D27</f>
        <v>4453597856.0200005</v>
      </c>
      <c r="G27" s="19">
        <f>+'INGRESOS '!G27+'INGRESOS VIG ANT '!E27</f>
        <v>4453597856.0200005</v>
      </c>
      <c r="H27" s="19">
        <f>+'INGRESOS '!H27</f>
        <v>2632780.12</v>
      </c>
      <c r="I27" s="23">
        <f t="shared" si="12"/>
        <v>17053405135.860001</v>
      </c>
      <c r="K27" s="24"/>
    </row>
    <row r="28" spans="1:11">
      <c r="A28" s="16">
        <v>3128</v>
      </c>
      <c r="B28" s="17" t="s">
        <v>36</v>
      </c>
      <c r="C28" s="19">
        <f>+'INGRESOS '!C28</f>
        <v>0</v>
      </c>
      <c r="D28" s="19">
        <f>+'INGRESOS '!D28</f>
        <v>21292056.399999999</v>
      </c>
      <c r="E28" s="19">
        <f>+'INGRESOS '!E28</f>
        <v>21292056.399999999</v>
      </c>
      <c r="F28" s="19">
        <f>+'INGRESOS '!F28+'INGRESOS VIG ANT '!D28</f>
        <v>21292056.399999999</v>
      </c>
      <c r="G28" s="19">
        <f>+'INGRESOS '!G28+'INGRESOS VIG ANT '!E28</f>
        <v>21292056.399999999</v>
      </c>
      <c r="H28" s="19">
        <f>+'INGRESOS '!H28</f>
        <v>0</v>
      </c>
      <c r="I28" s="23">
        <f t="shared" si="12"/>
        <v>-21292056.399999999</v>
      </c>
      <c r="K28" s="24"/>
    </row>
    <row r="29" spans="1:11">
      <c r="A29" s="16">
        <v>3200</v>
      </c>
      <c r="B29" s="17" t="s">
        <v>37</v>
      </c>
      <c r="C29" s="18">
        <f t="shared" ref="C29:I29" si="13">SUM(C30:C32)</f>
        <v>0</v>
      </c>
      <c r="D29" s="18">
        <f>+SUM(D30:D32)</f>
        <v>174097660.82999998</v>
      </c>
      <c r="E29" s="18">
        <f t="shared" ref="E29:H29" si="14">+SUM(E30:E32)</f>
        <v>174097660.82999998</v>
      </c>
      <c r="F29" s="18">
        <f t="shared" si="14"/>
        <v>173460047.92999998</v>
      </c>
      <c r="G29" s="18">
        <f t="shared" si="14"/>
        <v>173460047.92999998</v>
      </c>
      <c r="H29" s="18">
        <f t="shared" si="14"/>
        <v>687640.9</v>
      </c>
      <c r="I29" s="18">
        <f t="shared" si="13"/>
        <v>-174097660.82999998</v>
      </c>
      <c r="J29" s="21"/>
      <c r="K29" s="24"/>
    </row>
    <row r="30" spans="1:11">
      <c r="A30" s="25">
        <v>3230</v>
      </c>
      <c r="B30" s="22" t="s">
        <v>38</v>
      </c>
      <c r="C30" s="23">
        <f>+'INGRESOS '!C30</f>
        <v>0</v>
      </c>
      <c r="D30" s="23">
        <f>+'INGRESOS '!D30</f>
        <v>153341079.69999999</v>
      </c>
      <c r="E30" s="23">
        <f>+'INGRESOS '!E30</f>
        <v>153341079.69999999</v>
      </c>
      <c r="F30" s="23">
        <f>+'INGRESOS '!F30+'INGRESOS VIG ANT '!D30</f>
        <v>153341079.69999999</v>
      </c>
      <c r="G30" s="23">
        <f>+'INGRESOS '!G30+'INGRESOS VIG ANT '!E30</f>
        <v>153341079.69999999</v>
      </c>
      <c r="H30" s="23">
        <f>+'INGRESOS '!H30</f>
        <v>0</v>
      </c>
      <c r="I30" s="23">
        <f>+C30-E30</f>
        <v>-153341079.69999999</v>
      </c>
      <c r="K30" s="24"/>
    </row>
    <row r="31" spans="1:11">
      <c r="A31" s="25">
        <v>3240</v>
      </c>
      <c r="B31" s="22" t="s">
        <v>39</v>
      </c>
      <c r="C31" s="23">
        <f>+'INGRESOS '!C31</f>
        <v>0</v>
      </c>
      <c r="D31" s="23">
        <f>+'INGRESOS '!D31</f>
        <v>0</v>
      </c>
      <c r="E31" s="23">
        <f>+'INGRESOS '!E31</f>
        <v>0</v>
      </c>
      <c r="F31" s="23">
        <f>+'INGRESOS '!F31</f>
        <v>0</v>
      </c>
      <c r="G31" s="23">
        <f>+'INGRESOS '!G31</f>
        <v>0</v>
      </c>
      <c r="H31" s="23">
        <f>+'INGRESOS '!H31</f>
        <v>0</v>
      </c>
      <c r="I31" s="23">
        <f>+C31-E31</f>
        <v>0</v>
      </c>
      <c r="K31" s="24"/>
    </row>
    <row r="32" spans="1:11" s="27" customFormat="1">
      <c r="A32" s="16">
        <v>3250</v>
      </c>
      <c r="B32" s="17" t="s">
        <v>40</v>
      </c>
      <c r="C32" s="19">
        <f t="shared" ref="C32:I32" si="15">SUM(C33:C34)</f>
        <v>0</v>
      </c>
      <c r="D32" s="19">
        <f t="shared" si="15"/>
        <v>20756581.129999999</v>
      </c>
      <c r="E32" s="19">
        <f t="shared" si="15"/>
        <v>20756581.129999999</v>
      </c>
      <c r="F32" s="19">
        <f t="shared" si="15"/>
        <v>20118968.23</v>
      </c>
      <c r="G32" s="19">
        <f t="shared" si="15"/>
        <v>20118968.23</v>
      </c>
      <c r="H32" s="19">
        <f t="shared" si="15"/>
        <v>687640.9</v>
      </c>
      <c r="I32" s="20">
        <f t="shared" si="15"/>
        <v>-20756581.129999999</v>
      </c>
    </row>
    <row r="33" spans="1:10">
      <c r="A33" s="25">
        <v>3251</v>
      </c>
      <c r="B33" s="22" t="s">
        <v>41</v>
      </c>
      <c r="C33" s="23">
        <f>+'INGRESOS '!C33</f>
        <v>0</v>
      </c>
      <c r="D33" s="23">
        <f>+'INGRESOS '!D33</f>
        <v>0</v>
      </c>
      <c r="E33" s="23">
        <f>+'INGRESOS '!E33</f>
        <v>0</v>
      </c>
      <c r="F33" s="23">
        <f>+'INGRESOS '!F33+'INGRESOS VIG ANT '!D33</f>
        <v>0</v>
      </c>
      <c r="G33" s="23">
        <f>+'INGRESOS '!G33+'INGRESOS VIG ANT '!E33</f>
        <v>0</v>
      </c>
      <c r="H33" s="23">
        <f>+'INGRESOS '!H33</f>
        <v>0</v>
      </c>
      <c r="I33" s="23">
        <f>+C33-E33</f>
        <v>0</v>
      </c>
    </row>
    <row r="34" spans="1:10" s="27" customFormat="1">
      <c r="A34" s="16">
        <v>3255</v>
      </c>
      <c r="B34" s="17" t="s">
        <v>42</v>
      </c>
      <c r="C34" s="19">
        <f>+C35</f>
        <v>0</v>
      </c>
      <c r="D34" s="19">
        <f t="shared" ref="D34:I34" si="16">+D35</f>
        <v>20756581.129999999</v>
      </c>
      <c r="E34" s="19">
        <f t="shared" si="16"/>
        <v>20756581.129999999</v>
      </c>
      <c r="F34" s="19">
        <f t="shared" si="16"/>
        <v>20118968.23</v>
      </c>
      <c r="G34" s="19">
        <f t="shared" si="16"/>
        <v>20118968.23</v>
      </c>
      <c r="H34" s="19">
        <f t="shared" si="16"/>
        <v>687640.9</v>
      </c>
      <c r="I34" s="19">
        <f t="shared" si="16"/>
        <v>-20756581.129999999</v>
      </c>
    </row>
    <row r="35" spans="1:10">
      <c r="A35" s="25">
        <v>32552</v>
      </c>
      <c r="B35" s="22" t="s">
        <v>43</v>
      </c>
      <c r="C35" s="23">
        <f>+'INGRESOS '!C35</f>
        <v>0</v>
      </c>
      <c r="D35" s="23">
        <f>+'INGRESOS '!D35</f>
        <v>20756581.129999999</v>
      </c>
      <c r="E35" s="23">
        <f>+'INGRESOS '!E35</f>
        <v>20756581.129999999</v>
      </c>
      <c r="F35" s="23">
        <f>+'INGRESOS '!F35+'INGRESOS VIG ANT '!D35</f>
        <v>20118968.23</v>
      </c>
      <c r="G35" s="23">
        <f>+'INGRESOS '!G35+'INGRESOS VIG ANT '!E35</f>
        <v>20118968.23</v>
      </c>
      <c r="H35" s="23">
        <f>+'INGRESOS '!H35</f>
        <v>687640.9</v>
      </c>
      <c r="I35" s="20">
        <f t="shared" ref="I35:I37" si="17">+C35-E35</f>
        <v>-20756581.129999999</v>
      </c>
    </row>
    <row r="36" spans="1:10">
      <c r="A36" s="16">
        <v>3200</v>
      </c>
      <c r="B36" s="28" t="s">
        <v>44</v>
      </c>
      <c r="C36" s="18">
        <f>+C37</f>
        <v>170190000000</v>
      </c>
      <c r="D36" s="18">
        <f t="shared" ref="D36:H37" si="18">+D37</f>
        <v>170190000000</v>
      </c>
      <c r="E36" s="18">
        <f t="shared" si="18"/>
        <v>170190000000</v>
      </c>
      <c r="F36" s="18">
        <f t="shared" si="18"/>
        <v>170190000000</v>
      </c>
      <c r="G36" s="18">
        <f t="shared" si="18"/>
        <v>170190000000</v>
      </c>
      <c r="H36" s="18">
        <f t="shared" si="18"/>
        <v>0</v>
      </c>
      <c r="I36" s="23">
        <f>+C36-E36</f>
        <v>0</v>
      </c>
    </row>
    <row r="37" spans="1:10">
      <c r="A37" s="16">
        <v>3250</v>
      </c>
      <c r="B37" s="28" t="s">
        <v>45</v>
      </c>
      <c r="C37" s="19">
        <f>+C38</f>
        <v>170190000000</v>
      </c>
      <c r="D37" s="19">
        <f t="shared" si="18"/>
        <v>170190000000</v>
      </c>
      <c r="E37" s="19">
        <f t="shared" si="18"/>
        <v>170190000000</v>
      </c>
      <c r="F37" s="19">
        <f t="shared" si="18"/>
        <v>170190000000</v>
      </c>
      <c r="G37" s="19">
        <f t="shared" si="18"/>
        <v>170190000000</v>
      </c>
      <c r="H37" s="19">
        <f t="shared" si="18"/>
        <v>0</v>
      </c>
      <c r="I37" s="20">
        <f t="shared" si="17"/>
        <v>0</v>
      </c>
    </row>
    <row r="38" spans="1:10">
      <c r="A38" s="25">
        <v>3252</v>
      </c>
      <c r="B38" s="29" t="s">
        <v>46</v>
      </c>
      <c r="C38" s="23">
        <f>+'INGRESOS '!C38</f>
        <v>170190000000</v>
      </c>
      <c r="D38" s="23">
        <f>+'INGRESOS '!D38</f>
        <v>170190000000</v>
      </c>
      <c r="E38" s="23">
        <f>+'INGRESOS '!E38</f>
        <v>170190000000</v>
      </c>
      <c r="F38" s="23">
        <f>+'INGRESOS '!F38</f>
        <v>170190000000</v>
      </c>
      <c r="G38" s="23">
        <f>+'INGRESOS '!G38</f>
        <v>170190000000</v>
      </c>
      <c r="H38" s="23">
        <f>+'INGRESOS '!H38</f>
        <v>0</v>
      </c>
      <c r="I38" s="26"/>
    </row>
    <row r="39" spans="1:10">
      <c r="A39" s="16"/>
      <c r="B39" s="28"/>
      <c r="C39" s="19"/>
      <c r="D39" s="19"/>
      <c r="E39" s="19"/>
      <c r="F39" s="19"/>
      <c r="G39" s="19"/>
      <c r="H39" s="20"/>
      <c r="I39" s="20"/>
    </row>
    <row r="40" spans="1:10" ht="13.5" thickBot="1">
      <c r="A40" s="30"/>
      <c r="B40" s="31"/>
      <c r="C40" s="32"/>
      <c r="D40" s="32"/>
      <c r="E40" s="32"/>
      <c r="F40" s="32"/>
      <c r="G40" s="32"/>
      <c r="H40" s="33"/>
      <c r="I40" s="33"/>
    </row>
    <row r="41" spans="1:10" ht="13.5" thickBot="1">
      <c r="A41" s="34"/>
      <c r="B41" s="28" t="s">
        <v>47</v>
      </c>
      <c r="C41" s="18">
        <f t="shared" ref="C41:I41" si="19">+C8+C36</f>
        <v>542580294001</v>
      </c>
      <c r="D41" s="18">
        <f t="shared" si="19"/>
        <v>232680350390.38</v>
      </c>
      <c r="E41" s="18">
        <f t="shared" si="19"/>
        <v>232680350390.38</v>
      </c>
      <c r="F41" s="18">
        <f t="shared" si="19"/>
        <v>244906874619.09998</v>
      </c>
      <c r="G41" s="18">
        <f t="shared" si="19"/>
        <v>244906874619.09998</v>
      </c>
      <c r="H41" s="18">
        <f t="shared" si="19"/>
        <v>473774488.25999999</v>
      </c>
      <c r="I41" s="18">
        <f t="shared" si="19"/>
        <v>309899943610.62</v>
      </c>
      <c r="J41" s="21"/>
    </row>
    <row r="42" spans="1:10">
      <c r="A42" s="35"/>
      <c r="B42" s="36"/>
      <c r="C42" s="37">
        <f>+C41-'INGRESOS '!C41</f>
        <v>0</v>
      </c>
      <c r="D42" s="37">
        <f>+D41-'INGRESOS '!D41</f>
        <v>0</v>
      </c>
      <c r="E42" s="37">
        <f>+E41-'INGRESOS '!E41</f>
        <v>0</v>
      </c>
      <c r="F42" s="37">
        <f>+F41-'INGRESOS '!F41-'INGRESOS VIG ANT '!D41</f>
        <v>-1.9073486328125E-5</v>
      </c>
      <c r="G42" s="44">
        <f>+G41-'INGRESOS VIG ANT '!E41-'INGRESOS '!G41</f>
        <v>0</v>
      </c>
      <c r="H42" s="37">
        <f>+H41-'INGRESOS '!H41</f>
        <v>0</v>
      </c>
      <c r="I42" s="37">
        <f>+I41-'INGRESOS '!I41</f>
        <v>0</v>
      </c>
    </row>
    <row r="47" spans="1:10">
      <c r="E47" s="40"/>
    </row>
  </sheetData>
  <mergeCells count="4">
    <mergeCell ref="A1:I1"/>
    <mergeCell ref="A2:I2"/>
    <mergeCell ref="A3:I3"/>
    <mergeCell ref="B4:B5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H41"/>
  <sheetViews>
    <sheetView showGridLines="0" zoomScaleNormal="100" workbookViewId="0">
      <pane ySplit="6" topLeftCell="A34" activePane="bottomLeft" state="frozen"/>
      <selection activeCell="N7" sqref="N7"/>
      <selection pane="bottomLeft" activeCell="A3" sqref="A3:F3"/>
    </sheetView>
  </sheetViews>
  <sheetFormatPr baseColWidth="10" defaultColWidth="11.42578125" defaultRowHeight="12.75"/>
  <cols>
    <col min="1" max="1" width="9.28515625" style="41" customWidth="1"/>
    <col min="2" max="2" width="37.42578125" style="1" customWidth="1"/>
    <col min="3" max="3" width="17.7109375" style="41" bestFit="1" customWidth="1"/>
    <col min="4" max="4" width="16.85546875" style="41" bestFit="1" customWidth="1"/>
    <col min="5" max="5" width="20" style="41" bestFit="1" customWidth="1"/>
    <col min="6" max="6" width="16.5703125" style="41" bestFit="1" customWidth="1"/>
    <col min="7" max="7" width="15.7109375" style="1" bestFit="1" customWidth="1"/>
    <col min="8" max="16384" width="11.42578125" style="1"/>
  </cols>
  <sheetData>
    <row r="1" spans="1:7" ht="15">
      <c r="A1" s="56" t="s">
        <v>0</v>
      </c>
      <c r="B1" s="57"/>
      <c r="C1" s="57"/>
      <c r="D1" s="57"/>
      <c r="E1" s="57"/>
      <c r="F1" s="58"/>
    </row>
    <row r="2" spans="1:7" s="2" customFormat="1" ht="15">
      <c r="A2" s="48" t="s">
        <v>51</v>
      </c>
      <c r="B2" s="49"/>
      <c r="C2" s="49"/>
      <c r="D2" s="49"/>
      <c r="E2" s="49"/>
      <c r="F2" s="50"/>
    </row>
    <row r="3" spans="1:7" s="2" customFormat="1" ht="15.75" thickBot="1">
      <c r="A3" s="51" t="s">
        <v>48</v>
      </c>
      <c r="B3" s="52"/>
      <c r="C3" s="52"/>
      <c r="D3" s="52"/>
      <c r="E3" s="52"/>
      <c r="F3" s="53"/>
    </row>
    <row r="4" spans="1:7" s="6" customFormat="1">
      <c r="A4" s="3" t="s">
        <v>2</v>
      </c>
      <c r="B4" s="54" t="s">
        <v>3</v>
      </c>
      <c r="C4" s="4" t="s">
        <v>4</v>
      </c>
      <c r="D4" s="5" t="s">
        <v>7</v>
      </c>
      <c r="E4" s="5" t="s">
        <v>7</v>
      </c>
      <c r="F4" s="5" t="s">
        <v>8</v>
      </c>
    </row>
    <row r="5" spans="1:7" s="6" customFormat="1">
      <c r="A5" s="7"/>
      <c r="B5" s="55"/>
      <c r="C5" s="8" t="s">
        <v>10</v>
      </c>
      <c r="D5" s="9" t="s">
        <v>1</v>
      </c>
      <c r="E5" s="9" t="s">
        <v>13</v>
      </c>
      <c r="F5" s="9" t="s">
        <v>14</v>
      </c>
    </row>
    <row r="6" spans="1:7" s="2" customFormat="1" ht="12" thickBot="1">
      <c r="A6" s="10">
        <v>1</v>
      </c>
      <c r="B6" s="11">
        <v>2</v>
      </c>
      <c r="C6" s="12">
        <v>3</v>
      </c>
      <c r="D6" s="12">
        <v>6</v>
      </c>
      <c r="E6" s="12">
        <v>7</v>
      </c>
      <c r="F6" s="12">
        <v>8</v>
      </c>
    </row>
    <row r="7" spans="1:7">
      <c r="A7" s="13"/>
      <c r="B7" s="14"/>
      <c r="C7" s="15"/>
      <c r="D7" s="15"/>
      <c r="E7" s="15"/>
      <c r="F7" s="15"/>
    </row>
    <row r="8" spans="1:7">
      <c r="A8" s="16">
        <v>3000</v>
      </c>
      <c r="B8" s="17" t="s">
        <v>16</v>
      </c>
      <c r="C8" s="18">
        <f t="shared" ref="C8:F8" si="0">+C9+C29</f>
        <v>284362063276</v>
      </c>
      <c r="D8" s="18">
        <f t="shared" si="0"/>
        <v>12700298716.98</v>
      </c>
      <c r="E8" s="18">
        <f t="shared" si="0"/>
        <v>12700298716.98</v>
      </c>
      <c r="F8" s="18">
        <f t="shared" si="0"/>
        <v>31788413532.02</v>
      </c>
    </row>
    <row r="9" spans="1:7">
      <c r="A9" s="16">
        <v>3100</v>
      </c>
      <c r="B9" s="17" t="s">
        <v>17</v>
      </c>
      <c r="C9" s="18">
        <f>+C13</f>
        <v>282323058576</v>
      </c>
      <c r="D9" s="18">
        <f t="shared" ref="D9:F9" si="1">+D10+D11+D12+D13</f>
        <v>12700248688.98</v>
      </c>
      <c r="E9" s="18">
        <f t="shared" si="1"/>
        <v>12700248688.98</v>
      </c>
      <c r="F9" s="18">
        <f t="shared" si="1"/>
        <v>29749508888.02</v>
      </c>
    </row>
    <row r="10" spans="1:7">
      <c r="A10" s="16">
        <v>3110</v>
      </c>
      <c r="B10" s="17" t="s">
        <v>18</v>
      </c>
      <c r="C10" s="19">
        <v>0</v>
      </c>
      <c r="D10" s="19">
        <v>0</v>
      </c>
      <c r="E10" s="19">
        <v>0</v>
      </c>
      <c r="F10" s="20">
        <v>0</v>
      </c>
    </row>
    <row r="11" spans="1:7">
      <c r="A11" s="16">
        <v>3111</v>
      </c>
      <c r="B11" s="17" t="s">
        <v>19</v>
      </c>
      <c r="C11" s="19">
        <v>0</v>
      </c>
      <c r="D11" s="19">
        <v>0</v>
      </c>
      <c r="E11" s="19">
        <v>0</v>
      </c>
      <c r="F11" s="20">
        <v>0</v>
      </c>
    </row>
    <row r="12" spans="1:7">
      <c r="A12" s="16">
        <v>3112</v>
      </c>
      <c r="B12" s="17" t="s">
        <v>20</v>
      </c>
      <c r="C12" s="19">
        <v>0</v>
      </c>
      <c r="D12" s="19">
        <v>0</v>
      </c>
      <c r="E12" s="19">
        <v>0</v>
      </c>
      <c r="F12" s="20">
        <v>0</v>
      </c>
    </row>
    <row r="13" spans="1:7">
      <c r="A13" s="16">
        <v>3120</v>
      </c>
      <c r="B13" s="17" t="s">
        <v>21</v>
      </c>
      <c r="C13" s="18">
        <f t="shared" ref="C13:F13" si="2">+C14+C28+C17</f>
        <v>282323058576</v>
      </c>
      <c r="D13" s="18">
        <f t="shared" si="2"/>
        <v>12700248688.98</v>
      </c>
      <c r="E13" s="18">
        <f t="shared" si="2"/>
        <v>12700248688.98</v>
      </c>
      <c r="F13" s="18">
        <f t="shared" si="2"/>
        <v>29749508888.02</v>
      </c>
    </row>
    <row r="14" spans="1:7">
      <c r="A14" s="16">
        <v>3121</v>
      </c>
      <c r="B14" s="17" t="s">
        <v>22</v>
      </c>
      <c r="C14" s="19">
        <f>SUM(C15:C16)</f>
        <v>1798918227</v>
      </c>
      <c r="D14" s="19">
        <f t="shared" ref="D14:F14" si="3">SUM(D15:D16)</f>
        <v>116290024.23999999</v>
      </c>
      <c r="E14" s="19">
        <f t="shared" si="3"/>
        <v>116290024.23999999</v>
      </c>
      <c r="F14" s="19">
        <f t="shared" si="3"/>
        <v>1682628202.76</v>
      </c>
      <c r="G14" s="21"/>
    </row>
    <row r="15" spans="1:7">
      <c r="A15" s="16"/>
      <c r="B15" s="22" t="s">
        <v>23</v>
      </c>
      <c r="C15" s="23">
        <v>1326091227</v>
      </c>
      <c r="D15" s="23">
        <v>68072024.239999995</v>
      </c>
      <c r="E15" s="23">
        <v>68072024.239999995</v>
      </c>
      <c r="F15" s="23">
        <v>1258019202.76</v>
      </c>
    </row>
    <row r="16" spans="1:7">
      <c r="A16" s="16"/>
      <c r="B16" s="22" t="s">
        <v>24</v>
      </c>
      <c r="C16" s="23">
        <v>472827000</v>
      </c>
      <c r="D16" s="23">
        <v>48218000</v>
      </c>
      <c r="E16" s="23">
        <v>48218000</v>
      </c>
      <c r="F16" s="23">
        <v>424609000</v>
      </c>
      <c r="G16" s="21"/>
    </row>
    <row r="17" spans="1:8">
      <c r="A17" s="16">
        <v>3127</v>
      </c>
      <c r="B17" s="17" t="s">
        <v>25</v>
      </c>
      <c r="C17" s="19">
        <f>+C18</f>
        <v>280524140349</v>
      </c>
      <c r="D17" s="19">
        <f t="shared" ref="D17:F17" si="4">+D18</f>
        <v>12583958664.74</v>
      </c>
      <c r="E17" s="19">
        <f t="shared" si="4"/>
        <v>12583958664.74</v>
      </c>
      <c r="F17" s="19">
        <f t="shared" si="4"/>
        <v>28066880685.260002</v>
      </c>
      <c r="H17" s="24"/>
    </row>
    <row r="18" spans="1:8">
      <c r="A18" s="16"/>
      <c r="B18" s="17" t="s">
        <v>26</v>
      </c>
      <c r="C18" s="19">
        <f>+C19+C22+C24+C25+C26+C27</f>
        <v>280524140349</v>
      </c>
      <c r="D18" s="19">
        <f t="shared" ref="D18:F18" si="5">+D19+D22+D24+D25+D26+D27</f>
        <v>12583958664.74</v>
      </c>
      <c r="E18" s="19">
        <f t="shared" si="5"/>
        <v>12583958664.74</v>
      </c>
      <c r="F18" s="19">
        <f t="shared" si="5"/>
        <v>28066880685.260002</v>
      </c>
      <c r="H18" s="24"/>
    </row>
    <row r="19" spans="1:8">
      <c r="A19" s="16"/>
      <c r="B19" s="17" t="s">
        <v>27</v>
      </c>
      <c r="C19" s="19">
        <f>+C20+C21</f>
        <v>240229082823</v>
      </c>
      <c r="D19" s="19">
        <f t="shared" ref="D19:F19" si="6">+D20+D21</f>
        <v>753834018.96000004</v>
      </c>
      <c r="E19" s="19">
        <f t="shared" si="6"/>
        <v>753834018.96000004</v>
      </c>
      <c r="F19" s="19">
        <f t="shared" si="6"/>
        <v>6150892039.04</v>
      </c>
      <c r="H19" s="24"/>
    </row>
    <row r="20" spans="1:8">
      <c r="A20" s="16"/>
      <c r="B20" s="22" t="s">
        <v>28</v>
      </c>
      <c r="C20" s="23">
        <v>238028123526</v>
      </c>
      <c r="D20" s="23">
        <v>753834018.96000004</v>
      </c>
      <c r="E20" s="23">
        <v>753834018.96000004</v>
      </c>
      <c r="F20" s="23">
        <v>6149978764.04</v>
      </c>
      <c r="H20" s="24"/>
    </row>
    <row r="21" spans="1:8">
      <c r="A21" s="16"/>
      <c r="B21" s="22" t="s">
        <v>29</v>
      </c>
      <c r="C21" s="23">
        <v>2200959297</v>
      </c>
      <c r="D21" s="23">
        <v>0</v>
      </c>
      <c r="E21" s="23">
        <v>0</v>
      </c>
      <c r="F21" s="23">
        <v>913275</v>
      </c>
      <c r="H21" s="24"/>
    </row>
    <row r="22" spans="1:8">
      <c r="A22" s="16"/>
      <c r="B22" s="17" t="s">
        <v>30</v>
      </c>
      <c r="C22" s="19">
        <f>+C23</f>
        <v>2393696149</v>
      </c>
      <c r="D22" s="19">
        <f t="shared" ref="D22:F22" si="7">+D23</f>
        <v>596219.68000000005</v>
      </c>
      <c r="E22" s="19">
        <f t="shared" si="7"/>
        <v>596219.68000000005</v>
      </c>
      <c r="F22" s="19">
        <f t="shared" si="7"/>
        <v>2393099929.3200002</v>
      </c>
      <c r="H22" s="24"/>
    </row>
    <row r="23" spans="1:8">
      <c r="A23" s="16"/>
      <c r="B23" s="22" t="s">
        <v>31</v>
      </c>
      <c r="C23" s="23">
        <v>2393696149</v>
      </c>
      <c r="D23" s="23">
        <v>596219.68000000005</v>
      </c>
      <c r="E23" s="23">
        <v>596219.68000000005</v>
      </c>
      <c r="F23" s="23">
        <v>2393099929.3200002</v>
      </c>
      <c r="H23" s="24"/>
    </row>
    <row r="24" spans="1:8">
      <c r="A24" s="16"/>
      <c r="B24" s="17" t="s">
        <v>32</v>
      </c>
      <c r="C24" s="19">
        <v>28319474771</v>
      </c>
      <c r="D24" s="19">
        <v>11587846574</v>
      </c>
      <c r="E24" s="19">
        <v>11587846574</v>
      </c>
      <c r="F24" s="23">
        <v>10182683963</v>
      </c>
      <c r="H24" s="24"/>
    </row>
    <row r="25" spans="1:8">
      <c r="A25" s="16"/>
      <c r="B25" s="17" t="s">
        <v>33</v>
      </c>
      <c r="C25" s="19">
        <v>6679947334</v>
      </c>
      <c r="D25" s="19">
        <v>0</v>
      </c>
      <c r="E25" s="19">
        <v>0</v>
      </c>
      <c r="F25" s="23">
        <v>6679947334</v>
      </c>
      <c r="H25" s="24"/>
    </row>
    <row r="26" spans="1:8">
      <c r="A26" s="16"/>
      <c r="B26" s="17" t="s">
        <v>34</v>
      </c>
      <c r="C26" s="19">
        <v>2309220606</v>
      </c>
      <c r="D26" s="19">
        <v>241681852.09999999</v>
      </c>
      <c r="E26" s="19">
        <v>241681852.09999999</v>
      </c>
      <c r="F26" s="23">
        <v>2067538753.9000001</v>
      </c>
      <c r="H26" s="24"/>
    </row>
    <row r="27" spans="1:8">
      <c r="A27" s="16"/>
      <c r="B27" s="17" t="s">
        <v>35</v>
      </c>
      <c r="C27" s="19">
        <v>592718666</v>
      </c>
      <c r="D27" s="19">
        <v>0</v>
      </c>
      <c r="E27" s="19">
        <v>0</v>
      </c>
      <c r="F27" s="23">
        <v>592718666</v>
      </c>
      <c r="H27" s="24"/>
    </row>
    <row r="28" spans="1:8">
      <c r="A28" s="16">
        <v>3128</v>
      </c>
      <c r="B28" s="17" t="s">
        <v>36</v>
      </c>
      <c r="C28" s="19"/>
      <c r="D28" s="19">
        <v>0</v>
      </c>
      <c r="E28" s="19">
        <v>0</v>
      </c>
      <c r="F28" s="19">
        <v>0</v>
      </c>
      <c r="H28" s="24"/>
    </row>
    <row r="29" spans="1:8">
      <c r="A29" s="16">
        <v>3200</v>
      </c>
      <c r="B29" s="17" t="s">
        <v>37</v>
      </c>
      <c r="C29" s="18">
        <f t="shared" ref="C29" si="8">SUM(C30:C32)</f>
        <v>2039004700</v>
      </c>
      <c r="D29" s="18">
        <f t="shared" ref="D29:F29" si="9">+SUM(D30:D32)</f>
        <v>50028</v>
      </c>
      <c r="E29" s="18">
        <f t="shared" si="9"/>
        <v>50028</v>
      </c>
      <c r="F29" s="18">
        <f t="shared" si="9"/>
        <v>2038904644</v>
      </c>
      <c r="H29" s="24"/>
    </row>
    <row r="30" spans="1:8">
      <c r="A30" s="25">
        <v>3230</v>
      </c>
      <c r="B30" s="22" t="s">
        <v>38</v>
      </c>
      <c r="C30" s="23">
        <v>2000000000</v>
      </c>
      <c r="D30" s="23">
        <v>0</v>
      </c>
      <c r="E30" s="23">
        <v>0</v>
      </c>
      <c r="F30" s="23">
        <v>2000000000</v>
      </c>
      <c r="H30" s="24"/>
    </row>
    <row r="31" spans="1:8">
      <c r="A31" s="25">
        <v>3240</v>
      </c>
      <c r="B31" s="22" t="s">
        <v>39</v>
      </c>
      <c r="C31" s="23">
        <v>0</v>
      </c>
      <c r="D31" s="23">
        <v>0</v>
      </c>
      <c r="E31" s="23">
        <v>0</v>
      </c>
      <c r="F31" s="26">
        <v>0</v>
      </c>
      <c r="H31" s="24"/>
    </row>
    <row r="32" spans="1:8" s="27" customFormat="1">
      <c r="A32" s="16">
        <v>3250</v>
      </c>
      <c r="B32" s="17" t="s">
        <v>40</v>
      </c>
      <c r="C32" s="19">
        <f t="shared" ref="C32:F32" si="10">SUM(C33:C34)</f>
        <v>39004700</v>
      </c>
      <c r="D32" s="19">
        <f t="shared" si="10"/>
        <v>50028</v>
      </c>
      <c r="E32" s="19">
        <f t="shared" si="10"/>
        <v>50028</v>
      </c>
      <c r="F32" s="19">
        <f t="shared" si="10"/>
        <v>38904644</v>
      </c>
    </row>
    <row r="33" spans="1:7">
      <c r="A33" s="25">
        <v>3251</v>
      </c>
      <c r="B33" s="22" t="s">
        <v>41</v>
      </c>
      <c r="C33" s="23">
        <v>38954672</v>
      </c>
      <c r="D33" s="23">
        <v>0</v>
      </c>
      <c r="E33" s="23">
        <v>0</v>
      </c>
      <c r="F33" s="26">
        <v>38954672</v>
      </c>
    </row>
    <row r="34" spans="1:7" s="27" customFormat="1">
      <c r="A34" s="16">
        <v>3255</v>
      </c>
      <c r="B34" s="17" t="s">
        <v>42</v>
      </c>
      <c r="C34" s="19">
        <f>+C35</f>
        <v>50028</v>
      </c>
      <c r="D34" s="19">
        <f t="shared" ref="D34:F34" si="11">+D35</f>
        <v>50028</v>
      </c>
      <c r="E34" s="19">
        <f t="shared" si="11"/>
        <v>50028</v>
      </c>
      <c r="F34" s="19">
        <f t="shared" si="11"/>
        <v>-50028</v>
      </c>
    </row>
    <row r="35" spans="1:7">
      <c r="A35" s="25">
        <v>32552</v>
      </c>
      <c r="B35" s="22" t="s">
        <v>43</v>
      </c>
      <c r="C35" s="23">
        <v>50028</v>
      </c>
      <c r="D35" s="23">
        <v>50028</v>
      </c>
      <c r="E35" s="23">
        <v>50028</v>
      </c>
      <c r="F35" s="26">
        <v>-50028</v>
      </c>
    </row>
    <row r="36" spans="1:7">
      <c r="A36" s="16">
        <v>3200</v>
      </c>
      <c r="B36" s="28" t="s">
        <v>44</v>
      </c>
      <c r="C36" s="18">
        <f>+C37</f>
        <v>0</v>
      </c>
      <c r="D36" s="18">
        <f t="shared" ref="D36:F37" si="12">+D37</f>
        <v>0</v>
      </c>
      <c r="E36" s="18">
        <f t="shared" si="12"/>
        <v>0</v>
      </c>
      <c r="F36" s="18">
        <f t="shared" si="12"/>
        <v>0</v>
      </c>
    </row>
    <row r="37" spans="1:7">
      <c r="A37" s="16">
        <v>3250</v>
      </c>
      <c r="B37" s="28" t="s">
        <v>45</v>
      </c>
      <c r="C37" s="19">
        <f>+C38</f>
        <v>0</v>
      </c>
      <c r="D37" s="19">
        <f t="shared" si="12"/>
        <v>0</v>
      </c>
      <c r="E37" s="19">
        <f t="shared" si="12"/>
        <v>0</v>
      </c>
      <c r="F37" s="19">
        <f t="shared" si="12"/>
        <v>0</v>
      </c>
    </row>
    <row r="38" spans="1:7">
      <c r="A38" s="25">
        <v>3252</v>
      </c>
      <c r="B38" s="29" t="s">
        <v>46</v>
      </c>
      <c r="C38" s="23"/>
      <c r="D38" s="23"/>
      <c r="E38" s="23"/>
      <c r="F38" s="26">
        <v>0</v>
      </c>
    </row>
    <row r="39" spans="1:7">
      <c r="A39" s="16"/>
      <c r="B39" s="28"/>
      <c r="C39" s="19"/>
      <c r="D39" s="19"/>
      <c r="E39" s="19"/>
      <c r="F39" s="20"/>
    </row>
    <row r="40" spans="1:7" ht="13.5" thickBot="1">
      <c r="A40" s="30"/>
      <c r="B40" s="31"/>
      <c r="C40" s="32"/>
      <c r="D40" s="32"/>
      <c r="E40" s="32"/>
      <c r="F40" s="33"/>
    </row>
    <row r="41" spans="1:7">
      <c r="A41" s="34"/>
      <c r="B41" s="28" t="s">
        <v>47</v>
      </c>
      <c r="C41" s="18">
        <f t="shared" ref="C41:F41" si="13">+C8+C36</f>
        <v>284362063276</v>
      </c>
      <c r="D41" s="18">
        <f t="shared" si="13"/>
        <v>12700298716.98</v>
      </c>
      <c r="E41" s="18">
        <f t="shared" si="13"/>
        <v>12700298716.98</v>
      </c>
      <c r="F41" s="18">
        <f t="shared" si="13"/>
        <v>31788413532.02</v>
      </c>
      <c r="G41" s="21"/>
    </row>
  </sheetData>
  <mergeCells count="4">
    <mergeCell ref="A1:F1"/>
    <mergeCell ref="A2:F2"/>
    <mergeCell ref="A3:F3"/>
    <mergeCell ref="B4:B5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49"/>
  <sheetViews>
    <sheetView showGridLines="0" tabSelected="1" zoomScaleNormal="100" workbookViewId="0">
      <pane ySplit="6" topLeftCell="A13" activePane="bottomLeft" state="frozen"/>
      <selection activeCell="N7" sqref="N7"/>
      <selection pane="bottomLeft" activeCell="D46" sqref="D46"/>
    </sheetView>
  </sheetViews>
  <sheetFormatPr baseColWidth="10" defaultColWidth="11.42578125" defaultRowHeight="12.75"/>
  <cols>
    <col min="1" max="1" width="9.28515625" style="41" customWidth="1"/>
    <col min="2" max="2" width="37.42578125" style="1" customWidth="1"/>
    <col min="3" max="4" width="17.7109375" style="41" bestFit="1" customWidth="1"/>
    <col min="5" max="5" width="19.28515625" style="41" bestFit="1" customWidth="1"/>
    <col min="6" max="6" width="16.85546875" style="41" bestFit="1" customWidth="1"/>
    <col min="7" max="7" width="20" style="41" bestFit="1" customWidth="1"/>
    <col min="8" max="8" width="16.5703125" style="41" bestFit="1" customWidth="1"/>
    <col min="9" max="9" width="17.5703125" style="41" bestFit="1" customWidth="1"/>
    <col min="10" max="10" width="15.7109375" style="1" bestFit="1" customWidth="1"/>
    <col min="11" max="16384" width="11.42578125" style="1"/>
  </cols>
  <sheetData>
    <row r="1" spans="1:10" ht="15">
      <c r="A1" s="56" t="s">
        <v>0</v>
      </c>
      <c r="B1" s="57"/>
      <c r="C1" s="57"/>
      <c r="D1" s="57"/>
      <c r="E1" s="57"/>
      <c r="F1" s="57"/>
      <c r="G1" s="57"/>
      <c r="H1" s="57"/>
      <c r="I1" s="58"/>
    </row>
    <row r="2" spans="1:10" s="2" customFormat="1" ht="15">
      <c r="A2" s="48" t="s">
        <v>49</v>
      </c>
      <c r="B2" s="49"/>
      <c r="C2" s="49"/>
      <c r="D2" s="49"/>
      <c r="E2" s="49"/>
      <c r="F2" s="49"/>
      <c r="G2" s="49"/>
      <c r="H2" s="49"/>
      <c r="I2" s="50"/>
    </row>
    <row r="3" spans="1:10" s="2" customFormat="1" ht="15.75" thickBot="1">
      <c r="A3" s="51" t="s">
        <v>48</v>
      </c>
      <c r="B3" s="52"/>
      <c r="C3" s="52"/>
      <c r="D3" s="52"/>
      <c r="E3" s="52"/>
      <c r="F3" s="52"/>
      <c r="G3" s="52"/>
      <c r="H3" s="52"/>
      <c r="I3" s="53"/>
    </row>
    <row r="4" spans="1:10" s="6" customFormat="1">
      <c r="A4" s="3" t="s">
        <v>2</v>
      </c>
      <c r="B4" s="5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7</v>
      </c>
      <c r="H4" s="5" t="s">
        <v>8</v>
      </c>
      <c r="I4" s="5" t="s">
        <v>9</v>
      </c>
    </row>
    <row r="5" spans="1:10" s="6" customFormat="1">
      <c r="A5" s="7"/>
      <c r="B5" s="55"/>
      <c r="C5" s="8" t="s">
        <v>10</v>
      </c>
      <c r="D5" s="9" t="s">
        <v>11</v>
      </c>
      <c r="E5" s="9" t="s">
        <v>12</v>
      </c>
      <c r="F5" s="9" t="s">
        <v>1</v>
      </c>
      <c r="G5" s="9" t="s">
        <v>13</v>
      </c>
      <c r="H5" s="9" t="s">
        <v>14</v>
      </c>
      <c r="I5" s="8" t="s">
        <v>15</v>
      </c>
    </row>
    <row r="6" spans="1:10" s="2" customFormat="1" ht="12" thickBot="1">
      <c r="A6" s="10">
        <v>1</v>
      </c>
      <c r="B6" s="11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</row>
    <row r="7" spans="1:10">
      <c r="A7" s="13"/>
      <c r="B7" s="14"/>
      <c r="C7" s="15"/>
      <c r="D7" s="15"/>
      <c r="E7" s="15"/>
      <c r="F7" s="15"/>
      <c r="G7" s="15"/>
      <c r="H7" s="15"/>
      <c r="I7" s="15"/>
    </row>
    <row r="8" spans="1:10">
      <c r="A8" s="16">
        <v>3000</v>
      </c>
      <c r="B8" s="17" t="s">
        <v>16</v>
      </c>
      <c r="C8" s="18">
        <f t="shared" ref="C8:I8" si="0">+C9+C29</f>
        <v>372390294001</v>
      </c>
      <c r="D8" s="18">
        <f t="shared" si="0"/>
        <v>62490350390.379997</v>
      </c>
      <c r="E8" s="18">
        <f t="shared" si="0"/>
        <v>62490350390.379997</v>
      </c>
      <c r="F8" s="18">
        <f t="shared" si="0"/>
        <v>62016575902.119995</v>
      </c>
      <c r="G8" s="18">
        <f t="shared" si="0"/>
        <v>62016575902.119995</v>
      </c>
      <c r="H8" s="18">
        <f t="shared" si="0"/>
        <v>473774488.25999999</v>
      </c>
      <c r="I8" s="18">
        <f t="shared" si="0"/>
        <v>309899943610.62</v>
      </c>
    </row>
    <row r="9" spans="1:10">
      <c r="A9" s="16">
        <v>3100</v>
      </c>
      <c r="B9" s="17" t="s">
        <v>17</v>
      </c>
      <c r="C9" s="18">
        <f>+C13</f>
        <v>372390294001</v>
      </c>
      <c r="D9" s="18">
        <f t="shared" ref="D9:I9" si="1">+D10+D11+D12+D13</f>
        <v>62316252729.549995</v>
      </c>
      <c r="E9" s="18">
        <f t="shared" si="1"/>
        <v>62316252729.549995</v>
      </c>
      <c r="F9" s="18">
        <f t="shared" si="1"/>
        <v>61843165882.189995</v>
      </c>
      <c r="G9" s="18">
        <f t="shared" si="1"/>
        <v>61843165882.189995</v>
      </c>
      <c r="H9" s="18">
        <f t="shared" si="1"/>
        <v>473086847.36000001</v>
      </c>
      <c r="I9" s="18">
        <f t="shared" si="1"/>
        <v>310074041271.45001</v>
      </c>
    </row>
    <row r="10" spans="1:10">
      <c r="A10" s="16">
        <v>3110</v>
      </c>
      <c r="B10" s="17" t="s">
        <v>18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20">
        <v>0</v>
      </c>
      <c r="I10" s="20">
        <v>0</v>
      </c>
    </row>
    <row r="11" spans="1:10">
      <c r="A11" s="16">
        <v>3111</v>
      </c>
      <c r="B11" s="17" t="s">
        <v>19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20">
        <v>0</v>
      </c>
      <c r="I11" s="20">
        <v>0</v>
      </c>
    </row>
    <row r="12" spans="1:10">
      <c r="A12" s="16">
        <v>3112</v>
      </c>
      <c r="B12" s="17" t="s">
        <v>20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20">
        <v>0</v>
      </c>
      <c r="I12" s="20">
        <v>0</v>
      </c>
    </row>
    <row r="13" spans="1:10">
      <c r="A13" s="16">
        <v>3120</v>
      </c>
      <c r="B13" s="17" t="s">
        <v>21</v>
      </c>
      <c r="C13" s="18">
        <f t="shared" ref="C13:I13" si="2">+C14+C28+C17</f>
        <v>372390294001</v>
      </c>
      <c r="D13" s="18">
        <f t="shared" si="2"/>
        <v>62316252729.549995</v>
      </c>
      <c r="E13" s="18">
        <f t="shared" si="2"/>
        <v>62316252729.549995</v>
      </c>
      <c r="F13" s="18">
        <f t="shared" si="2"/>
        <v>61843165882.189995</v>
      </c>
      <c r="G13" s="18">
        <f t="shared" si="2"/>
        <v>61843165882.189995</v>
      </c>
      <c r="H13" s="18">
        <f t="shared" si="2"/>
        <v>473086847.36000001</v>
      </c>
      <c r="I13" s="18">
        <f t="shared" si="2"/>
        <v>310074041271.45001</v>
      </c>
    </row>
    <row r="14" spans="1:10">
      <c r="A14" s="16">
        <v>3121</v>
      </c>
      <c r="B14" s="17" t="s">
        <v>22</v>
      </c>
      <c r="C14" s="19">
        <f>SUM(C15:C16)</f>
        <v>7820196174</v>
      </c>
      <c r="D14" s="19">
        <f t="shared" ref="D14:H14" si="3">SUM(D15:D16)</f>
        <v>528712789.69999999</v>
      </c>
      <c r="E14" s="19">
        <f t="shared" si="3"/>
        <v>528712789.69999999</v>
      </c>
      <c r="F14" s="19">
        <f t="shared" si="3"/>
        <v>219952914.72999999</v>
      </c>
      <c r="G14" s="19">
        <f t="shared" si="3"/>
        <v>219952914.72999999</v>
      </c>
      <c r="H14" s="19">
        <f t="shared" si="3"/>
        <v>308759874.97000003</v>
      </c>
      <c r="I14" s="19">
        <f>SUM(I15:I16)</f>
        <v>7291483384.3000002</v>
      </c>
      <c r="J14" s="21"/>
    </row>
    <row r="15" spans="1:10">
      <c r="A15" s="16"/>
      <c r="B15" s="22" t="s">
        <v>23</v>
      </c>
      <c r="C15" s="23">
        <v>6568964786</v>
      </c>
      <c r="D15" s="23">
        <v>511262789.69999999</v>
      </c>
      <c r="E15" s="23">
        <v>511262789.69999999</v>
      </c>
      <c r="F15" s="23">
        <v>219952914.72999999</v>
      </c>
      <c r="G15" s="23">
        <v>219952914.72999999</v>
      </c>
      <c r="H15" s="23">
        <v>291309874.97000003</v>
      </c>
      <c r="I15" s="23">
        <f>+C15-E15</f>
        <v>6057701996.3000002</v>
      </c>
    </row>
    <row r="16" spans="1:10">
      <c r="A16" s="16"/>
      <c r="B16" s="22" t="s">
        <v>24</v>
      </c>
      <c r="C16" s="23">
        <v>1251231388</v>
      </c>
      <c r="D16" s="23">
        <v>17450000</v>
      </c>
      <c r="E16" s="23">
        <v>17450000</v>
      </c>
      <c r="F16" s="23">
        <v>0</v>
      </c>
      <c r="G16" s="23">
        <v>0</v>
      </c>
      <c r="H16" s="23">
        <v>17450000</v>
      </c>
      <c r="I16" s="23">
        <f>+C16-E16</f>
        <v>1233781388</v>
      </c>
      <c r="J16" s="21"/>
    </row>
    <row r="17" spans="1:11">
      <c r="A17" s="16">
        <v>3127</v>
      </c>
      <c r="B17" s="17" t="s">
        <v>25</v>
      </c>
      <c r="C17" s="19">
        <f>+C18</f>
        <v>364570097827</v>
      </c>
      <c r="D17" s="19">
        <f t="shared" ref="D17:I17" si="4">+D18</f>
        <v>61766247883.449997</v>
      </c>
      <c r="E17" s="19">
        <f t="shared" si="4"/>
        <v>61766247883.449997</v>
      </c>
      <c r="F17" s="19">
        <f t="shared" si="4"/>
        <v>61601920911.059998</v>
      </c>
      <c r="G17" s="19">
        <f t="shared" si="4"/>
        <v>61601920911.059998</v>
      </c>
      <c r="H17" s="19">
        <f t="shared" si="4"/>
        <v>164326972.38999999</v>
      </c>
      <c r="I17" s="19">
        <f t="shared" si="4"/>
        <v>302803849943.54999</v>
      </c>
      <c r="K17" s="24"/>
    </row>
    <row r="18" spans="1:11">
      <c r="A18" s="16"/>
      <c r="B18" s="17" t="s">
        <v>26</v>
      </c>
      <c r="C18" s="19">
        <f>+C19+C22+C24+C25+C26+C27</f>
        <v>364570097827</v>
      </c>
      <c r="D18" s="19">
        <f t="shared" ref="D18:I18" si="5">+D19+D22+D24+D25+D26+D27</f>
        <v>61766247883.449997</v>
      </c>
      <c r="E18" s="19">
        <f t="shared" si="5"/>
        <v>61766247883.449997</v>
      </c>
      <c r="F18" s="19">
        <f t="shared" si="5"/>
        <v>61601920911.059998</v>
      </c>
      <c r="G18" s="19">
        <f t="shared" si="5"/>
        <v>61601920911.059998</v>
      </c>
      <c r="H18" s="19">
        <f t="shared" si="5"/>
        <v>164326972.38999999</v>
      </c>
      <c r="I18" s="19">
        <f t="shared" si="5"/>
        <v>302803849943.54999</v>
      </c>
      <c r="K18" s="24"/>
    </row>
    <row r="19" spans="1:11">
      <c r="A19" s="16"/>
      <c r="B19" s="17" t="s">
        <v>27</v>
      </c>
      <c r="C19" s="19">
        <f>+C20+C21</f>
        <v>36092439685</v>
      </c>
      <c r="D19" s="19">
        <f t="shared" ref="D19:I19" si="6">+D20+D21</f>
        <v>2058722467.49</v>
      </c>
      <c r="E19" s="19">
        <f t="shared" si="6"/>
        <v>2058722467.49</v>
      </c>
      <c r="F19" s="19">
        <f t="shared" si="6"/>
        <v>2042853915.95</v>
      </c>
      <c r="G19" s="19">
        <f t="shared" si="6"/>
        <v>2042853915.95</v>
      </c>
      <c r="H19" s="19">
        <f t="shared" si="6"/>
        <v>15868551.539999999</v>
      </c>
      <c r="I19" s="19">
        <f t="shared" si="6"/>
        <v>34033717217.509998</v>
      </c>
      <c r="K19" s="24"/>
    </row>
    <row r="20" spans="1:11">
      <c r="A20" s="16"/>
      <c r="B20" s="22" t="s">
        <v>28</v>
      </c>
      <c r="C20" s="23">
        <v>21509635772</v>
      </c>
      <c r="D20" s="23">
        <v>2058722467.49</v>
      </c>
      <c r="E20" s="23">
        <v>2058722467.49</v>
      </c>
      <c r="F20" s="23">
        <v>2042853915.95</v>
      </c>
      <c r="G20" s="23">
        <v>2042853915.95</v>
      </c>
      <c r="H20" s="23">
        <v>15868551.539999999</v>
      </c>
      <c r="I20" s="23">
        <v>19450913304.509998</v>
      </c>
      <c r="K20" s="24"/>
    </row>
    <row r="21" spans="1:11">
      <c r="A21" s="16"/>
      <c r="B21" s="22" t="s">
        <v>29</v>
      </c>
      <c r="C21" s="23">
        <v>14582803913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14582803913</v>
      </c>
      <c r="K21" s="24"/>
    </row>
    <row r="22" spans="1:11">
      <c r="A22" s="16"/>
      <c r="B22" s="17" t="s">
        <v>30</v>
      </c>
      <c r="C22" s="19">
        <f>+C23</f>
        <v>5103981370</v>
      </c>
      <c r="D22" s="19">
        <f t="shared" ref="D22:I22" si="7">+D23</f>
        <v>79017.58</v>
      </c>
      <c r="E22" s="19">
        <f t="shared" si="7"/>
        <v>79017.58</v>
      </c>
      <c r="F22" s="19">
        <f t="shared" si="7"/>
        <v>79017.58</v>
      </c>
      <c r="G22" s="19">
        <f t="shared" si="7"/>
        <v>79017.58</v>
      </c>
      <c r="H22" s="19">
        <f t="shared" si="7"/>
        <v>0</v>
      </c>
      <c r="I22" s="19">
        <f t="shared" si="7"/>
        <v>5103902352.4200001</v>
      </c>
      <c r="K22" s="24"/>
    </row>
    <row r="23" spans="1:11">
      <c r="A23" s="16"/>
      <c r="B23" s="22" t="s">
        <v>31</v>
      </c>
      <c r="C23" s="23">
        <v>5103981370</v>
      </c>
      <c r="D23" s="23">
        <v>79017.58</v>
      </c>
      <c r="E23" s="23">
        <v>79017.58</v>
      </c>
      <c r="F23" s="23">
        <v>79017.58</v>
      </c>
      <c r="G23" s="23">
        <v>79017.58</v>
      </c>
      <c r="H23" s="23">
        <v>0</v>
      </c>
      <c r="I23" s="23">
        <f>+C23-E23</f>
        <v>5103902352.4200001</v>
      </c>
      <c r="K23" s="24"/>
    </row>
    <row r="24" spans="1:11">
      <c r="A24" s="16"/>
      <c r="B24" s="17" t="s">
        <v>32</v>
      </c>
      <c r="C24" s="19">
        <v>64528907315</v>
      </c>
      <c r="D24" s="19">
        <v>10559798766</v>
      </c>
      <c r="E24" s="19">
        <v>10559798766</v>
      </c>
      <c r="F24" s="19">
        <v>10559798766</v>
      </c>
      <c r="G24" s="19">
        <v>10559798766</v>
      </c>
      <c r="H24" s="23">
        <v>0</v>
      </c>
      <c r="I24" s="23">
        <f>+C24-E24</f>
        <v>53969108549</v>
      </c>
      <c r="K24" s="24"/>
    </row>
    <row r="25" spans="1:11">
      <c r="A25" s="16"/>
      <c r="B25" s="17" t="s">
        <v>33</v>
      </c>
      <c r="C25" s="19">
        <v>232960292511</v>
      </c>
      <c r="D25" s="19">
        <v>43776375992</v>
      </c>
      <c r="E25" s="19">
        <v>43776375992</v>
      </c>
      <c r="F25" s="19">
        <v>43776375992</v>
      </c>
      <c r="G25" s="19">
        <v>43776375992</v>
      </c>
      <c r="H25" s="23">
        <v>0</v>
      </c>
      <c r="I25" s="23">
        <f t="shared" ref="I25:I28" si="8">+C25-E25</f>
        <v>189183916519</v>
      </c>
      <c r="K25" s="24"/>
    </row>
    <row r="26" spans="1:11">
      <c r="A26" s="16"/>
      <c r="B26" s="42" t="s">
        <v>34</v>
      </c>
      <c r="C26" s="19">
        <v>4374841174</v>
      </c>
      <c r="D26" s="19">
        <v>915041004.24000001</v>
      </c>
      <c r="E26" s="19">
        <v>915041004.24000001</v>
      </c>
      <c r="F26" s="19">
        <v>769215363.50999999</v>
      </c>
      <c r="G26" s="19">
        <v>769215363.50999999</v>
      </c>
      <c r="H26" s="23">
        <v>145825640.72999999</v>
      </c>
      <c r="I26" s="23">
        <f t="shared" si="8"/>
        <v>3459800169.7600002</v>
      </c>
      <c r="K26" s="24"/>
    </row>
    <row r="27" spans="1:11">
      <c r="A27" s="16"/>
      <c r="B27" s="17" t="s">
        <v>35</v>
      </c>
      <c r="C27" s="19">
        <v>21509635772</v>
      </c>
      <c r="D27" s="19">
        <v>4456230636.1400003</v>
      </c>
      <c r="E27" s="19">
        <v>4456230636.1400003</v>
      </c>
      <c r="F27" s="19">
        <v>4453597856.0200005</v>
      </c>
      <c r="G27" s="19">
        <v>4453597856.0200005</v>
      </c>
      <c r="H27" s="23">
        <v>2632780.12</v>
      </c>
      <c r="I27" s="23">
        <f t="shared" si="8"/>
        <v>17053405135.860001</v>
      </c>
      <c r="K27" s="24"/>
    </row>
    <row r="28" spans="1:11">
      <c r="A28" s="16">
        <v>3128</v>
      </c>
      <c r="B28" s="17" t="s">
        <v>36</v>
      </c>
      <c r="C28" s="19">
        <v>0</v>
      </c>
      <c r="D28" s="19">
        <v>21292056.399999999</v>
      </c>
      <c r="E28" s="19">
        <v>21292056.399999999</v>
      </c>
      <c r="F28" s="19">
        <v>21292056.399999999</v>
      </c>
      <c r="G28" s="19">
        <v>21292056.399999999</v>
      </c>
      <c r="H28" s="19">
        <v>0</v>
      </c>
      <c r="I28" s="23">
        <f t="shared" si="8"/>
        <v>-21292056.399999999</v>
      </c>
      <c r="K28" s="24"/>
    </row>
    <row r="29" spans="1:11">
      <c r="A29" s="16">
        <v>3200</v>
      </c>
      <c r="B29" s="17" t="s">
        <v>37</v>
      </c>
      <c r="C29" s="18">
        <f t="shared" ref="C29:I29" si="9">SUM(C30:C32)</f>
        <v>0</v>
      </c>
      <c r="D29" s="18">
        <f>+SUM(D30:D32)</f>
        <v>174097660.82999998</v>
      </c>
      <c r="E29" s="18">
        <f t="shared" ref="E29:H29" si="10">+SUM(E30:E32)</f>
        <v>174097660.82999998</v>
      </c>
      <c r="F29" s="18">
        <f t="shared" si="10"/>
        <v>173410019.92999998</v>
      </c>
      <c r="G29" s="18">
        <f t="shared" si="10"/>
        <v>173410019.92999998</v>
      </c>
      <c r="H29" s="18">
        <f t="shared" si="10"/>
        <v>687640.9</v>
      </c>
      <c r="I29" s="18">
        <f t="shared" si="9"/>
        <v>-174097660.82999998</v>
      </c>
      <c r="K29" s="24"/>
    </row>
    <row r="30" spans="1:11">
      <c r="A30" s="25">
        <v>3230</v>
      </c>
      <c r="B30" s="22" t="s">
        <v>38</v>
      </c>
      <c r="C30" s="23">
        <v>0</v>
      </c>
      <c r="D30" s="23">
        <v>153341079.69999999</v>
      </c>
      <c r="E30" s="23">
        <v>153341079.69999999</v>
      </c>
      <c r="F30" s="23">
        <v>153341079.69999999</v>
      </c>
      <c r="G30" s="23">
        <v>153341079.69999999</v>
      </c>
      <c r="H30" s="23">
        <v>0</v>
      </c>
      <c r="I30" s="23">
        <f>+C30-E30</f>
        <v>-153341079.69999999</v>
      </c>
      <c r="K30" s="24"/>
    </row>
    <row r="31" spans="1:11">
      <c r="A31" s="25">
        <v>3240</v>
      </c>
      <c r="B31" s="22" t="s">
        <v>39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6">
        <v>0</v>
      </c>
      <c r="I31" s="23">
        <f>+C31-E31</f>
        <v>0</v>
      </c>
      <c r="K31" s="24"/>
    </row>
    <row r="32" spans="1:11" s="27" customFormat="1">
      <c r="A32" s="16">
        <v>3250</v>
      </c>
      <c r="B32" s="17" t="s">
        <v>40</v>
      </c>
      <c r="C32" s="19">
        <f t="shared" ref="C32:I32" si="11">SUM(C33:C34)</f>
        <v>0</v>
      </c>
      <c r="D32" s="19">
        <f t="shared" si="11"/>
        <v>20756581.129999999</v>
      </c>
      <c r="E32" s="19">
        <f t="shared" si="11"/>
        <v>20756581.129999999</v>
      </c>
      <c r="F32" s="19">
        <f t="shared" si="11"/>
        <v>20068940.23</v>
      </c>
      <c r="G32" s="19">
        <f t="shared" si="11"/>
        <v>20068940.23</v>
      </c>
      <c r="H32" s="19">
        <f t="shared" si="11"/>
        <v>687640.9</v>
      </c>
      <c r="I32" s="20">
        <f t="shared" si="11"/>
        <v>-20756581.129999999</v>
      </c>
    </row>
    <row r="33" spans="1:10">
      <c r="A33" s="25">
        <v>3251</v>
      </c>
      <c r="B33" s="22" t="s">
        <v>41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f>+C33-E33</f>
        <v>0</v>
      </c>
    </row>
    <row r="34" spans="1:10" s="27" customFormat="1">
      <c r="A34" s="16">
        <v>3255</v>
      </c>
      <c r="B34" s="17" t="s">
        <v>42</v>
      </c>
      <c r="C34" s="19">
        <f>+C35</f>
        <v>0</v>
      </c>
      <c r="D34" s="19">
        <f t="shared" ref="D34:I34" si="12">+D35</f>
        <v>20756581.129999999</v>
      </c>
      <c r="E34" s="19">
        <f t="shared" si="12"/>
        <v>20756581.129999999</v>
      </c>
      <c r="F34" s="19">
        <f t="shared" si="12"/>
        <v>20068940.23</v>
      </c>
      <c r="G34" s="19">
        <f t="shared" si="12"/>
        <v>20068940.23</v>
      </c>
      <c r="H34" s="19">
        <f t="shared" si="12"/>
        <v>687640.9</v>
      </c>
      <c r="I34" s="19">
        <f t="shared" si="12"/>
        <v>-20756581.129999999</v>
      </c>
    </row>
    <row r="35" spans="1:10">
      <c r="A35" s="25">
        <v>32552</v>
      </c>
      <c r="B35" s="22" t="s">
        <v>43</v>
      </c>
      <c r="C35" s="23">
        <v>0</v>
      </c>
      <c r="D35" s="23">
        <v>20756581.129999999</v>
      </c>
      <c r="E35" s="23">
        <v>20756581.129999999</v>
      </c>
      <c r="F35" s="23">
        <v>20068940.23</v>
      </c>
      <c r="G35" s="23">
        <v>20068940.23</v>
      </c>
      <c r="H35" s="26">
        <v>687640.9</v>
      </c>
      <c r="I35" s="20">
        <f t="shared" ref="I35:I37" si="13">+C35-E35</f>
        <v>-20756581.129999999</v>
      </c>
      <c r="J35" s="21"/>
    </row>
    <row r="36" spans="1:10">
      <c r="A36" s="16">
        <v>3200</v>
      </c>
      <c r="B36" s="28" t="s">
        <v>44</v>
      </c>
      <c r="C36" s="18">
        <f>+C37</f>
        <v>170190000000</v>
      </c>
      <c r="D36" s="18">
        <f t="shared" ref="D36:H37" si="14">+D37</f>
        <v>170190000000</v>
      </c>
      <c r="E36" s="18">
        <f t="shared" si="14"/>
        <v>170190000000</v>
      </c>
      <c r="F36" s="18">
        <f t="shared" si="14"/>
        <v>170190000000</v>
      </c>
      <c r="G36" s="18">
        <f t="shared" si="14"/>
        <v>170190000000</v>
      </c>
      <c r="H36" s="18">
        <f t="shared" si="14"/>
        <v>0</v>
      </c>
      <c r="I36" s="23">
        <f>+C36-E36</f>
        <v>0</v>
      </c>
    </row>
    <row r="37" spans="1:10">
      <c r="A37" s="16">
        <v>3250</v>
      </c>
      <c r="B37" s="28" t="s">
        <v>45</v>
      </c>
      <c r="C37" s="19">
        <f>+C38</f>
        <v>170190000000</v>
      </c>
      <c r="D37" s="19">
        <f t="shared" si="14"/>
        <v>170190000000</v>
      </c>
      <c r="E37" s="19">
        <f t="shared" si="14"/>
        <v>170190000000</v>
      </c>
      <c r="F37" s="19">
        <f t="shared" si="14"/>
        <v>170190000000</v>
      </c>
      <c r="G37" s="19">
        <f t="shared" si="14"/>
        <v>170190000000</v>
      </c>
      <c r="H37" s="19">
        <f t="shared" si="14"/>
        <v>0</v>
      </c>
      <c r="I37" s="20">
        <f t="shared" si="13"/>
        <v>0</v>
      </c>
    </row>
    <row r="38" spans="1:10">
      <c r="A38" s="25">
        <v>3252</v>
      </c>
      <c r="B38" s="29" t="s">
        <v>46</v>
      </c>
      <c r="C38" s="23">
        <v>170190000000</v>
      </c>
      <c r="D38" s="23">
        <v>170190000000</v>
      </c>
      <c r="E38" s="23">
        <v>170190000000</v>
      </c>
      <c r="F38" s="23">
        <v>170190000000</v>
      </c>
      <c r="G38" s="23">
        <v>170190000000</v>
      </c>
      <c r="H38" s="26">
        <v>0</v>
      </c>
      <c r="I38" s="26"/>
    </row>
    <row r="39" spans="1:10">
      <c r="A39" s="16"/>
      <c r="B39" s="28"/>
      <c r="C39" s="19"/>
      <c r="D39" s="19"/>
      <c r="E39" s="19"/>
      <c r="F39" s="19"/>
      <c r="G39" s="19"/>
      <c r="H39" s="20"/>
      <c r="I39" s="20"/>
    </row>
    <row r="40" spans="1:10" ht="13.5" thickBot="1">
      <c r="A40" s="30"/>
      <c r="B40" s="31"/>
      <c r="C40" s="32"/>
      <c r="D40" s="32"/>
      <c r="E40" s="32"/>
      <c r="F40" s="32"/>
      <c r="G40" s="32"/>
      <c r="H40" s="33"/>
      <c r="I40" s="33"/>
    </row>
    <row r="41" spans="1:10" ht="13.5" thickBot="1">
      <c r="A41" s="34"/>
      <c r="B41" s="28" t="s">
        <v>47</v>
      </c>
      <c r="C41" s="18">
        <f t="shared" ref="C41:I41" si="15">+C8+C36</f>
        <v>542580294001</v>
      </c>
      <c r="D41" s="18">
        <f t="shared" si="15"/>
        <v>232680350390.38</v>
      </c>
      <c r="E41" s="18">
        <f t="shared" si="15"/>
        <v>232680350390.38</v>
      </c>
      <c r="F41" s="18">
        <f t="shared" si="15"/>
        <v>232206575902.12</v>
      </c>
      <c r="G41" s="18">
        <f t="shared" si="15"/>
        <v>232206575902.12</v>
      </c>
      <c r="H41" s="18">
        <f t="shared" si="15"/>
        <v>473774488.25999999</v>
      </c>
      <c r="I41" s="18">
        <f t="shared" si="15"/>
        <v>309899943610.62</v>
      </c>
      <c r="J41" s="21"/>
    </row>
    <row r="42" spans="1:10">
      <c r="A42" s="35"/>
      <c r="B42" s="36"/>
      <c r="C42" s="37">
        <f>+C41-'[1]RptEjecucionIngresos (2)'!$G$35</f>
        <v>0</v>
      </c>
      <c r="D42" s="37">
        <f>+D41-'[1]RptEjecucionIngresos (2)'!$H$35</f>
        <v>0</v>
      </c>
      <c r="E42" s="37">
        <f>+E41-'[1]RptEjecucionIngresos (2)'!$I$35</f>
        <v>0</v>
      </c>
      <c r="F42" s="38">
        <f>+F41-'[1]RptEjecucionIngresos (2)'!$J$35</f>
        <v>0</v>
      </c>
      <c r="G42" s="37">
        <f>+G41-'[1]RptEjecucionIngresos (2)'!$K$35</f>
        <v>0</v>
      </c>
      <c r="H42" s="37">
        <f>+H41-'[1]RptEjecucionIngresos (2)'!$L$35</f>
        <v>0</v>
      </c>
      <c r="I42" s="39">
        <f>+I41-'[1]RptEjecucionIngresos (2)'!$M$35</f>
        <v>0</v>
      </c>
    </row>
    <row r="49" spans="5:5">
      <c r="E49" s="40"/>
    </row>
  </sheetData>
  <mergeCells count="4">
    <mergeCell ref="A1:I1"/>
    <mergeCell ref="A2:I2"/>
    <mergeCell ref="A3:I3"/>
    <mergeCell ref="B4:B5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I22 I29 I32 I3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</Orden>
    <Tipo_x0020_presupuesto xmlns="d0e351fb-1a75-4546-9b39-7d697f81258f">Informe de Ejecución del Presupuesto de Ingresos</Tipo_x0020_presupuesto>
    <Vigencia xmlns="d0e351fb-1a75-4546-9b39-7d697f81258f">2014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0AFE6D71-0E6C-48EA-B395-72EB82C8878F}"/>
</file>

<file path=customXml/itemProps2.xml><?xml version="1.0" encoding="utf-8"?>
<ds:datastoreItem xmlns:ds="http://schemas.openxmlformats.org/officeDocument/2006/customXml" ds:itemID="{DFBF4FC9-1635-46E1-B0C5-8AE94707DAB5}"/>
</file>

<file path=customXml/itemProps3.xml><?xml version="1.0" encoding="utf-8"?>
<ds:datastoreItem xmlns:ds="http://schemas.openxmlformats.org/officeDocument/2006/customXml" ds:itemID="{F12CC84A-C274-4747-96BC-0541BCEAD0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 CONSOLIDADO</vt:lpstr>
      <vt:lpstr>INGRESOS VIG ANT </vt:lpstr>
      <vt:lpstr>INGRESOS 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2014 Enero</dc:title>
  <dc:creator>Windows User</dc:creator>
  <cp:lastModifiedBy>carolina.pena</cp:lastModifiedBy>
  <dcterms:created xsi:type="dcterms:W3CDTF">2014-01-22T22:03:49Z</dcterms:created>
  <dcterms:modified xsi:type="dcterms:W3CDTF">2014-09-04T21:24:53Z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5200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