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file\Sperfiles$\gilma.sampayo\Mis documentos\Contenidos web\Presupuesto\"/>
    </mc:Choice>
  </mc:AlternateContent>
  <bookViews>
    <workbookView xWindow="0" yWindow="300" windowWidth="17520" windowHeight="5100" tabRatio="400" firstSheet="4" activeTab="4"/>
  </bookViews>
  <sheets>
    <sheet name="EJEC RESERV" sheetId="11" state="hidden" r:id="rId1"/>
    <sheet name="RESERVA" sheetId="5" state="hidden" r:id="rId2"/>
    <sheet name="EJEC CXP" sheetId="13" state="hidden" r:id="rId3"/>
    <sheet name="CXP" sheetId="6" state="hidden" r:id="rId4"/>
    <sheet name="INGRESOS ZBOX" sheetId="19" r:id="rId5"/>
  </sheets>
  <definedNames>
    <definedName name="_xlnm.Print_Area" localSheetId="3">CXP!$A$1:$M$42</definedName>
    <definedName name="_xlnm.Print_Area" localSheetId="1">RESERVA!#REF!</definedName>
    <definedName name="MAESTRO" localSheetId="2">'EJEC CXP'!$A$14:$M$64</definedName>
    <definedName name="MAESTRO" localSheetId="0">'EJEC RESERV'!$A$14:$O$14</definedName>
    <definedName name="MAESTRO_19" localSheetId="0">'EJEC RESERV'!$A$14:$O$144</definedName>
    <definedName name="MAESTRO_32" localSheetId="2">'EJEC CXP'!$A$14:$M$14</definedName>
    <definedName name="_xlnm.Print_Titles" localSheetId="3">CXP!$2:$11</definedName>
    <definedName name="_xlnm.Print_Titles" localSheetId="1">RESERVA!#REF!</definedName>
  </definedNames>
  <calcPr calcId="152511"/>
</workbook>
</file>

<file path=xl/calcChain.xml><?xml version="1.0" encoding="utf-8"?>
<calcChain xmlns="http://schemas.openxmlformats.org/spreadsheetml/2006/main">
  <c r="I21" i="19" l="1"/>
  <c r="I22" i="19"/>
  <c r="D15" i="19" l="1"/>
  <c r="E15" i="19"/>
  <c r="F15" i="19"/>
  <c r="G15" i="19"/>
  <c r="C15" i="19"/>
  <c r="G23" i="19" l="1"/>
  <c r="F23" i="19"/>
  <c r="E23" i="19"/>
  <c r="D23" i="19"/>
  <c r="C23" i="19"/>
  <c r="G20" i="19"/>
  <c r="F20" i="19"/>
  <c r="E20" i="19"/>
  <c r="D20" i="19"/>
  <c r="C20" i="19"/>
  <c r="F19" i="19" l="1"/>
  <c r="E19" i="19"/>
  <c r="D19" i="19"/>
  <c r="C19" i="19"/>
  <c r="G19" i="19"/>
  <c r="I16" i="19"/>
  <c r="I34" i="19" l="1"/>
  <c r="I32" i="19"/>
  <c r="I31" i="19"/>
  <c r="I29" i="19"/>
  <c r="I28" i="19"/>
  <c r="I27" i="19"/>
  <c r="I25" i="19"/>
  <c r="I24" i="19"/>
  <c r="I23" i="19" s="1"/>
  <c r="D18" i="19"/>
  <c r="E18" i="19"/>
  <c r="F18" i="19"/>
  <c r="G18" i="19"/>
  <c r="I26" i="19"/>
  <c r="I17" i="19"/>
  <c r="D35" i="19"/>
  <c r="E35" i="19"/>
  <c r="F35" i="19"/>
  <c r="G35" i="19"/>
  <c r="H35" i="19"/>
  <c r="C35" i="19"/>
  <c r="H23" i="19"/>
  <c r="H20" i="19"/>
  <c r="H15" i="19" l="1"/>
  <c r="H19" i="19"/>
  <c r="H18" i="19" s="1"/>
  <c r="I20" i="19"/>
  <c r="I19" i="19" s="1"/>
  <c r="I18" i="19" s="1"/>
  <c r="D38" i="19" l="1"/>
  <c r="D37" i="19" s="1"/>
  <c r="E38" i="19"/>
  <c r="E37" i="19" s="1"/>
  <c r="F38" i="19"/>
  <c r="F37" i="19" s="1"/>
  <c r="G38" i="19"/>
  <c r="G37" i="19" s="1"/>
  <c r="H38" i="19"/>
  <c r="H37" i="19" s="1"/>
  <c r="C38" i="19"/>
  <c r="C37" i="19" s="1"/>
  <c r="I37" i="19" s="1"/>
  <c r="C18" i="19"/>
  <c r="I15" i="19"/>
  <c r="I36" i="19"/>
  <c r="I35" i="19" s="1"/>
  <c r="G33" i="19"/>
  <c r="G30" i="19" s="1"/>
  <c r="F33" i="19"/>
  <c r="F30" i="19" s="1"/>
  <c r="E33" i="19"/>
  <c r="E30" i="19" s="1"/>
  <c r="D33" i="19"/>
  <c r="D30" i="19" s="1"/>
  <c r="C33" i="19"/>
  <c r="C30" i="19" s="1"/>
  <c r="I38" i="19" l="1"/>
  <c r="C14" i="19"/>
  <c r="C10" i="19" s="1"/>
  <c r="C9" i="19" s="1"/>
  <c r="C42" i="19" s="1"/>
  <c r="H33" i="19"/>
  <c r="H30" i="19" s="1"/>
  <c r="G14" i="19"/>
  <c r="G10" i="19" s="1"/>
  <c r="G9" i="19" s="1"/>
  <c r="G42" i="19" s="1"/>
  <c r="E14" i="19"/>
  <c r="E10" i="19" s="1"/>
  <c r="E9" i="19" s="1"/>
  <c r="E42" i="19" s="1"/>
  <c r="F14" i="19"/>
  <c r="F10" i="19" s="1"/>
  <c r="F9" i="19" s="1"/>
  <c r="F42" i="19" s="1"/>
  <c r="D14" i="19"/>
  <c r="D10" i="19" s="1"/>
  <c r="D9" i="19" s="1"/>
  <c r="D42" i="19" s="1"/>
  <c r="I33" i="19"/>
  <c r="I30" i="19" s="1"/>
  <c r="I14" i="19" l="1"/>
  <c r="I10" i="19" s="1"/>
  <c r="I9" i="19" s="1"/>
  <c r="I42" i="19" s="1"/>
  <c r="H14" i="19"/>
  <c r="H10" i="19" s="1"/>
  <c r="H9" i="19" s="1"/>
  <c r="H42" i="19" s="1"/>
  <c r="G17" i="5" l="1"/>
  <c r="I17" i="5" s="1"/>
  <c r="G18" i="5"/>
  <c r="I18" i="5" s="1"/>
  <c r="G20" i="5"/>
  <c r="G19" i="5" s="1"/>
  <c r="G22" i="5"/>
  <c r="G21" i="5" s="1"/>
  <c r="I21" i="5" s="1"/>
  <c r="O21" i="5" s="1"/>
  <c r="G26" i="5"/>
  <c r="I26" i="5" s="1"/>
  <c r="G27" i="5"/>
  <c r="I27" i="5" s="1"/>
  <c r="G36" i="5"/>
  <c r="G34" i="5" s="1"/>
  <c r="G37" i="5"/>
  <c r="G35" i="5" s="1"/>
  <c r="G41" i="5"/>
  <c r="I41" i="5" s="1"/>
  <c r="G43" i="5"/>
  <c r="I43" i="5" s="1"/>
  <c r="G42" i="5"/>
  <c r="I42" i="5" s="1"/>
  <c r="G44" i="5"/>
  <c r="G31" i="5"/>
  <c r="G29" i="5" s="1"/>
  <c r="G32" i="5"/>
  <c r="G30" i="5" s="1"/>
  <c r="H13" i="11"/>
  <c r="G13" i="11"/>
  <c r="F13" i="11"/>
  <c r="E13" i="11"/>
  <c r="D13" i="11"/>
  <c r="K17" i="6"/>
  <c r="J18" i="6"/>
  <c r="J17" i="6" s="1"/>
  <c r="H17" i="6"/>
  <c r="G18" i="6"/>
  <c r="G17" i="6" s="1"/>
  <c r="K15" i="6"/>
  <c r="K20" i="6"/>
  <c r="K19" i="6" s="1"/>
  <c r="J16" i="6"/>
  <c r="J15" i="6" s="1"/>
  <c r="J20" i="6"/>
  <c r="J19" i="6" s="1"/>
  <c r="H15" i="6"/>
  <c r="H19" i="6"/>
  <c r="G16" i="6"/>
  <c r="G15" i="6" s="1"/>
  <c r="G20" i="6"/>
  <c r="G19" i="6" s="1"/>
  <c r="G33" i="6"/>
  <c r="I33" i="6" s="1"/>
  <c r="K33" i="6"/>
  <c r="G32" i="6"/>
  <c r="I32" i="6" s="1"/>
  <c r="K32" i="6"/>
  <c r="H31" i="6"/>
  <c r="G29" i="6"/>
  <c r="I29" i="6" s="1"/>
  <c r="K29" i="6"/>
  <c r="K28" i="6" s="1"/>
  <c r="K27" i="6" s="1"/>
  <c r="H28" i="6"/>
  <c r="G26" i="6"/>
  <c r="I26" i="6" s="1"/>
  <c r="K26" i="6"/>
  <c r="K24" i="6" s="1"/>
  <c r="G25" i="6"/>
  <c r="I25" i="6" s="1"/>
  <c r="K25" i="6"/>
  <c r="K23" i="6" s="1"/>
  <c r="H24" i="6"/>
  <c r="H23" i="6"/>
  <c r="J29" i="6"/>
  <c r="J28" i="6" s="1"/>
  <c r="J27" i="6" s="1"/>
  <c r="J32" i="6"/>
  <c r="J33" i="6"/>
  <c r="J25" i="6"/>
  <c r="J23" i="6" s="1"/>
  <c r="J26" i="6"/>
  <c r="J24" i="6" s="1"/>
  <c r="K17" i="5"/>
  <c r="O17" i="5" s="1"/>
  <c r="K18" i="5"/>
  <c r="K20" i="5"/>
  <c r="K19" i="5" s="1"/>
  <c r="K22" i="5"/>
  <c r="K21" i="5" s="1"/>
  <c r="K26" i="5"/>
  <c r="K27" i="5"/>
  <c r="K36" i="5"/>
  <c r="K34" i="5" s="1"/>
  <c r="K37" i="5"/>
  <c r="K35" i="5" s="1"/>
  <c r="K41" i="5"/>
  <c r="O41" i="5" s="1"/>
  <c r="K43" i="5"/>
  <c r="K42" i="5"/>
  <c r="K44" i="5"/>
  <c r="K31" i="5"/>
  <c r="K29" i="5" s="1"/>
  <c r="K32" i="5"/>
  <c r="K30" i="5" s="1"/>
  <c r="H19" i="5"/>
  <c r="H21" i="5"/>
  <c r="I44" i="5"/>
  <c r="O44" i="5" s="1"/>
  <c r="I37" i="5"/>
  <c r="I22" i="5"/>
  <c r="N22" i="5" s="1"/>
  <c r="M17" i="5"/>
  <c r="M18" i="5"/>
  <c r="M20" i="5"/>
  <c r="M19" i="5" s="1"/>
  <c r="M22" i="5"/>
  <c r="M21" i="5" s="1"/>
  <c r="M26" i="5"/>
  <c r="M27" i="5"/>
  <c r="M36" i="5"/>
  <c r="M34" i="5" s="1"/>
  <c r="M37" i="5"/>
  <c r="M35" i="5" s="1"/>
  <c r="M41" i="5"/>
  <c r="M43" i="5"/>
  <c r="M42" i="5"/>
  <c r="M44" i="5"/>
  <c r="M31" i="5"/>
  <c r="M29" i="5" s="1"/>
  <c r="M32" i="5"/>
  <c r="M30" i="5" s="1"/>
  <c r="L17" i="5"/>
  <c r="L18" i="5"/>
  <c r="L20" i="5"/>
  <c r="L19" i="5" s="1"/>
  <c r="L22" i="5"/>
  <c r="L21" i="5" s="1"/>
  <c r="L26" i="5"/>
  <c r="L27" i="5"/>
  <c r="L36" i="5"/>
  <c r="L34" i="5" s="1"/>
  <c r="L37" i="5"/>
  <c r="L35" i="5" s="1"/>
  <c r="L41" i="5"/>
  <c r="L43" i="5"/>
  <c r="L42" i="5"/>
  <c r="L44" i="5"/>
  <c r="L31" i="5"/>
  <c r="L29" i="5" s="1"/>
  <c r="L32" i="5"/>
  <c r="L30" i="5" s="1"/>
  <c r="J44" i="5"/>
  <c r="J43" i="5"/>
  <c r="J42" i="5"/>
  <c r="J41" i="5"/>
  <c r="J37" i="5"/>
  <c r="J35" i="5" s="1"/>
  <c r="J36" i="5"/>
  <c r="J34" i="5" s="1"/>
  <c r="J32" i="5"/>
  <c r="J30" i="5" s="1"/>
  <c r="J31" i="5"/>
  <c r="J29" i="5" s="1"/>
  <c r="J27" i="5"/>
  <c r="J26" i="5"/>
  <c r="J22" i="5"/>
  <c r="J21" i="5" s="1"/>
  <c r="J20" i="5"/>
  <c r="J19" i="5" s="1"/>
  <c r="J18" i="5"/>
  <c r="J17" i="5"/>
  <c r="H16" i="5"/>
  <c r="H15" i="5"/>
  <c r="H25" i="5"/>
  <c r="H24" i="5"/>
  <c r="H34" i="5"/>
  <c r="H33" i="5"/>
  <c r="H39" i="5"/>
  <c r="H38" i="5" s="1"/>
  <c r="H35" i="5" s="1"/>
  <c r="H30" i="5"/>
  <c r="H28" i="5"/>
  <c r="H29" i="5"/>
  <c r="O37" i="5"/>
  <c r="O22" i="5"/>
  <c r="K7" i="6"/>
  <c r="K6" i="6"/>
  <c r="K8" i="6"/>
  <c r="N42" i="5" l="1"/>
  <c r="I20" i="5"/>
  <c r="O20" i="5" s="1"/>
  <c r="O19" i="5" s="1"/>
  <c r="O26" i="5"/>
  <c r="J40" i="5"/>
  <c r="N43" i="5"/>
  <c r="O18" i="5"/>
  <c r="I36" i="5"/>
  <c r="O36" i="5" s="1"/>
  <c r="I15" i="6"/>
  <c r="M15" i="6" s="1"/>
  <c r="G24" i="6"/>
  <c r="I32" i="5"/>
  <c r="O32" i="5" s="1"/>
  <c r="O43" i="5"/>
  <c r="K14" i="6"/>
  <c r="I19" i="5"/>
  <c r="N19" i="5" s="1"/>
  <c r="N18" i="5"/>
  <c r="O27" i="5"/>
  <c r="O25" i="5" s="1"/>
  <c r="G28" i="6"/>
  <c r="G27" i="6" s="1"/>
  <c r="I16" i="6"/>
  <c r="I31" i="5"/>
  <c r="O31" i="5" s="1"/>
  <c r="G31" i="6"/>
  <c r="G30" i="6" s="1"/>
  <c r="M25" i="5"/>
  <c r="M24" i="5" s="1"/>
  <c r="I34" i="5"/>
  <c r="N34" i="5" s="1"/>
  <c r="H14" i="5"/>
  <c r="K31" i="6"/>
  <c r="K30" i="6" s="1"/>
  <c r="I19" i="6"/>
  <c r="M19" i="6" s="1"/>
  <c r="G39" i="5"/>
  <c r="I39" i="5" s="1"/>
  <c r="N26" i="5"/>
  <c r="K39" i="5"/>
  <c r="I18" i="6"/>
  <c r="N17" i="5"/>
  <c r="G16" i="5"/>
  <c r="G15" i="5" s="1"/>
  <c r="G14" i="5" s="1"/>
  <c r="N41" i="5"/>
  <c r="J39" i="5"/>
  <c r="N32" i="5"/>
  <c r="O42" i="5"/>
  <c r="H14" i="6"/>
  <c r="H34" i="6" s="1"/>
  <c r="L33" i="6"/>
  <c r="M33" i="6"/>
  <c r="L32" i="6"/>
  <c r="M32" i="6"/>
  <c r="M40" i="5"/>
  <c r="G25" i="5"/>
  <c r="G24" i="5" s="1"/>
  <c r="I24" i="5" s="1"/>
  <c r="N20" i="5"/>
  <c r="N27" i="5"/>
  <c r="N37" i="5"/>
  <c r="I20" i="6"/>
  <c r="K22" i="6"/>
  <c r="I35" i="5"/>
  <c r="O35" i="5" s="1"/>
  <c r="M25" i="6"/>
  <c r="L25" i="6"/>
  <c r="M26" i="6"/>
  <c r="L26" i="6"/>
  <c r="M16" i="5"/>
  <c r="M15" i="5" s="1"/>
  <c r="M14" i="5" s="1"/>
  <c r="K40" i="5"/>
  <c r="K38" i="5" s="1"/>
  <c r="J31" i="6"/>
  <c r="J30" i="6" s="1"/>
  <c r="J21" i="6" s="1"/>
  <c r="G23" i="6"/>
  <c r="I24" i="6"/>
  <c r="M29" i="6"/>
  <c r="L29" i="6"/>
  <c r="J25" i="5"/>
  <c r="J24" i="5" s="1"/>
  <c r="J28" i="5"/>
  <c r="J33" i="5"/>
  <c r="L28" i="5"/>
  <c r="K16" i="5"/>
  <c r="K15" i="5" s="1"/>
  <c r="K14" i="5" s="1"/>
  <c r="K33" i="5"/>
  <c r="H23" i="5"/>
  <c r="K28" i="5"/>
  <c r="J16" i="5"/>
  <c r="J15" i="5" s="1"/>
  <c r="J14" i="5" s="1"/>
  <c r="L40" i="5"/>
  <c r="L39" i="5"/>
  <c r="L25" i="5"/>
  <c r="L24" i="5" s="1"/>
  <c r="N44" i="5"/>
  <c r="K25" i="5"/>
  <c r="K24" i="5" s="1"/>
  <c r="K23" i="5" s="1"/>
  <c r="H22" i="6"/>
  <c r="H27" i="6"/>
  <c r="H30" i="6"/>
  <c r="I30" i="6" s="1"/>
  <c r="I17" i="6"/>
  <c r="G14" i="6"/>
  <c r="G28" i="5"/>
  <c r="I28" i="5" s="1"/>
  <c r="N28" i="5" s="1"/>
  <c r="I29" i="5"/>
  <c r="N29" i="5" s="1"/>
  <c r="I30" i="5"/>
  <c r="M28" i="5"/>
  <c r="M39" i="5"/>
  <c r="J22" i="6"/>
  <c r="G40" i="5"/>
  <c r="L16" i="5"/>
  <c r="L15" i="5" s="1"/>
  <c r="L14" i="5" s="1"/>
  <c r="J14" i="6"/>
  <c r="G33" i="5"/>
  <c r="L33" i="5"/>
  <c r="M33" i="5"/>
  <c r="N21" i="5"/>
  <c r="L19" i="6"/>
  <c r="I33" i="5"/>
  <c r="O29" i="5" l="1"/>
  <c r="I28" i="6"/>
  <c r="N36" i="5"/>
  <c r="J38" i="5"/>
  <c r="J23" i="5" s="1"/>
  <c r="J45" i="5" s="1"/>
  <c r="K49" i="5" s="1"/>
  <c r="K21" i="6"/>
  <c r="K34" i="6" s="1"/>
  <c r="L15" i="6"/>
  <c r="O34" i="5"/>
  <c r="O14" i="6"/>
  <c r="N31" i="5"/>
  <c r="H45" i="5"/>
  <c r="H40" i="5" s="1"/>
  <c r="I40" i="5" s="1"/>
  <c r="I15" i="5"/>
  <c r="N15" i="5" s="1"/>
  <c r="M38" i="5"/>
  <c r="O39" i="5"/>
  <c r="N39" i="5"/>
  <c r="M23" i="5"/>
  <c r="M45" i="5" s="1"/>
  <c r="N35" i="5"/>
  <c r="G38" i="5"/>
  <c r="I31" i="6"/>
  <c r="I16" i="5"/>
  <c r="N16" i="5" s="1"/>
  <c r="L38" i="5"/>
  <c r="J34" i="6"/>
  <c r="L23" i="5"/>
  <c r="L45" i="5" s="1"/>
  <c r="M49" i="5" s="1"/>
  <c r="L16" i="6"/>
  <c r="M16" i="6"/>
  <c r="I25" i="5"/>
  <c r="N25" i="5" s="1"/>
  <c r="L18" i="6"/>
  <c r="M18" i="6"/>
  <c r="N24" i="5"/>
  <c r="L31" i="6"/>
  <c r="M31" i="6"/>
  <c r="O24" i="5"/>
  <c r="L20" i="6"/>
  <c r="M20" i="6"/>
  <c r="L24" i="6"/>
  <c r="M24" i="6"/>
  <c r="G22" i="6"/>
  <c r="I23" i="6"/>
  <c r="L28" i="6"/>
  <c r="M28" i="6"/>
  <c r="H21" i="6"/>
  <c r="I27" i="6"/>
  <c r="M30" i="6"/>
  <c r="L30" i="6"/>
  <c r="L17" i="6"/>
  <c r="M17" i="6"/>
  <c r="O28" i="5"/>
  <c r="N30" i="5"/>
  <c r="O30" i="5"/>
  <c r="I14" i="6"/>
  <c r="I14" i="5"/>
  <c r="N14" i="5" s="1"/>
  <c r="N33" i="5"/>
  <c r="O33" i="5"/>
  <c r="N40" i="5"/>
  <c r="O40" i="5"/>
  <c r="K45" i="5"/>
  <c r="O16" i="5" l="1"/>
  <c r="O15" i="5" s="1"/>
  <c r="I38" i="5"/>
  <c r="G23" i="5"/>
  <c r="O14" i="5"/>
  <c r="I22" i="6"/>
  <c r="G21" i="6"/>
  <c r="G34" i="6" s="1"/>
  <c r="I34" i="6" s="1"/>
  <c r="M34" i="6" s="1"/>
  <c r="M39" i="6" s="1"/>
  <c r="M23" i="6"/>
  <c r="L23" i="6"/>
  <c r="M27" i="6"/>
  <c r="L27" i="6"/>
  <c r="L14" i="6"/>
  <c r="M14" i="6"/>
  <c r="I23" i="5" l="1"/>
  <c r="G45" i="5"/>
  <c r="I45" i="5" s="1"/>
  <c r="O45" i="5" s="1"/>
  <c r="O38" i="5"/>
  <c r="N38" i="5"/>
  <c r="I21" i="6"/>
  <c r="M21" i="6" s="1"/>
  <c r="M22" i="6"/>
  <c r="L22" i="6"/>
  <c r="N23" i="5" l="1"/>
  <c r="N45" i="5" s="1"/>
  <c r="O49" i="5" s="1"/>
  <c r="O23" i="5"/>
  <c r="G38" i="6"/>
  <c r="L21" i="6"/>
  <c r="L34" i="6" s="1"/>
</calcChain>
</file>

<file path=xl/connections.xml><?xml version="1.0" encoding="utf-8"?>
<connections xmlns="http://schemas.openxmlformats.org/spreadsheetml/2006/main">
  <connection id="1" name="Conexión10" type="1" refreshedVersion="2" savePassword="1" background="1" saveData="1">
    <dbPr connection="DSN=Visual FoxPro Database;UID=;PWD=;SourceDB=\\CO-BOGAPP008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0 PUC LEFT JOIN MAESTR10 MT ON MT.COD_CUENTA=PUC.COD_CUENTA LEFT JOIN MAME1110 MM ON MT.COD_CUENTA=MM.COD_CUENTA AND MT.RECURSO=MM.RECURSO WHERE LEFT(PUC.COD_CUENTA,1)=&quot;9&quot; AND MT.VIGENCIA=&quot;1011&quot; ORDER BY MT.RECURSO,PUC.COD_CUENTA"/>
  </connection>
  <connection id="2" name="Conexión11" type="1" refreshedVersion="2" savePassword="1" background="1" saveData="1">
    <dbPr connection="DSN=Visual FoxPro Database;UID=;PWD=;SourceDB=\\CO-BOGAPP008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0 PUC LEFT JOIN MAESTR10 MT ON MT.COD_CUENTA=PUC.COD_CUENTA LEFT JOIN MAME1110 MM ON MT.COD_CUENTA=MM.COD_CUENTA AND MT.RECURSO=MM.RECURSO WHERE LEFT(PUC.COD_CUENTA,1)=&quot;9&quot; AND MT.VIGENCIA=&quot;1011&quot; ORDER BY MT.RECURSO,PUC.COD_CUENTA"/>
  </connection>
  <connection id="3" name="Conexión12" type="1" refreshedVersion="2" savePassword="1" background="1" saveData="1">
    <dbPr connection="DSN=Visual FoxPro Database;UID=;PWD=;SourceDB=\\10.175.216.27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2 PUC LEFT JOIN MAESTR12 MT ON MT.COD_CUENTA=PUC.COD_CUENTA LEFT JOIN MAME1112 MM ON MT.COD_CUENTA=MM.COD_CUENTA AND MT.RECURSO=MM.RECURSO WHERE LEFT(PUC.COD_CUENTA,1)=&quot;9&quot; AND MT.VIGENCIA=&quot;1211&quot; ORDER BY MT.RECURSO,PUC.COD_CUENTA"/>
  </connection>
  <connection id="4" name="Conexión3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RESERVA,MM.ORGEXP AS ORGMES,MT.ORGEXP AS ORGACUM,MM.GIREXP AS GIRMES,MT.GIREXP AS GIRACUM,MT.RESXEJ,MT.VIGENCIA,SUBSTR(MT.COD_CUENTA,1,20) AS CUENTA,PUC.CUE_DESCRI AS RUBRO,LEFT(MT.COD_CUENTA,1) AS GRUPO,PUC.CUE_DESCRI AS RUBRORES,PUC.CUE_NIVEL FROM PUCOFI11 PUC LEFT JOIN MAESTR11 MT ON MT.COD_CUENTA=PUC.COD_CUENTA LEFT JOIN MAME0311 MM ON MT.COD_CUENTA=MM.COD_CUENTA AND MT.RECURSO=MM.RECURSO WHERE LEFT(PUC.COD_CUENTA,1)&lt;&gt;&quot;9&quot; AND MT.VIGENCIA=&quot;1103&quot;AND LEFT(MT.RECURSO,1)=&quot;R&quot; ORDER BY PUC.COD_CUENTA"/>
  </connection>
  <connection id="5" name="Conexión4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RESERVA,MM.ORGEXP AS ORGMES,MT.ORGEXP AS ORGACUM,MM.GIREXP AS GIRMES,MT.GIREXP AS GIRACUM,MT.RESXEJ,MT.VIGENCIA,SUBSTR(MT.COD_CUENTA,1,20) AS CUENTA,PUC.CUE_DESCRI AS RUBRO,LEFT(MT.COD_CUENTA,1) AS GRUPO,PUC.CUE_DESCRI AS RUBRORES,PUC.CUE_NIVEL FROM PUCOFI11 PUC LEFT JOIN MAESTR11 MT ON MT.COD_CUENTA=PUC.COD_CUENTA LEFT JOIN MAME0311 MM ON MT.COD_CUENTA=MM.COD_CUENTA AND MT.RECURSO=MM.RECURSO WHERE LEFT(PUC.COD_CUENTA,1)&lt;&gt;&quot;9&quot; AND MT.VIGENCIA=&quot;1103&quot;AND LEFT(MT.RECURSO,1)=&quot;R&quot; ORDER BY PUC.COD_CUENTA"/>
  </connection>
  <connection id="6" name="Conexión5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CXPPRO AS CXPINI,MM.GIRCXP AS GIRMES,MT.GIRCXP AS GIRACUM,MT.CXPXEJ,MT.VIGENCIA,SUBSTR(MT.COD_CUENTA,2,20) AS CUENTA,PUC.CUE_DESCRI AS RUBRO,LEFT(MT.COD_CUENTA,1) AS GRUPO,PUC.CUE_DESCRI AS RUBRORES,PUC.CUE_NIVEL FROM PUCOFI11 PUC LEFT JOIN MAESTR11 MT ON MT.COD_CUENTA=PUC.COD_CUENTA LEFT JOIN MAME0311 MM ON MT.COD_CUENTA=MM.COD_CUENTA AND MT.RECURSO=MM.RECURSO WHERE MT.CXPPRO&gt;0 AND LEFT(PUC.COD_CUENTA,1)&lt;&gt;&quot;9&quot; AND MT.VIGENCIA=&quot;1103&quot; ORDER BY MT.COD_CUENTA"/>
  </connection>
  <connection id="7" name="Conexión6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CXPPRO AS CXPINI,MM.GIRCXP AS GIRMES,MT.GIRCXP AS GIRACUM,MT.CXPXEJ,MT.VIGENCIA,SUBSTR(MT.COD_CUENTA,2,20) AS CUENTA,PUC.CUE_DESCRI AS RUBRO,LEFT(MT.COD_CUENTA,1) AS GRUPO,PUC.CUE_DESCRI AS RUBRORES,PUC.CUE_NIVEL FROM PUCOFI11 PUC LEFT JOIN MAESTR11 MT ON MT.COD_CUENTA=PUC.COD_CUENTA LEFT JOIN MAME0311 MM ON MT.COD_CUENTA=MM.COD_CUENTA AND MT.RECURSO=MM.RECURSO WHERE MT.CXPPRO&gt;0 AND LEFT(PUC.COD_CUENTA,1)&lt;&gt;&quot;9&quot; AND MT.VIGENCIA=&quot;1103&quot; ORDER BY MT.COD_CUENTA"/>
  </connection>
  <connection id="8" name="Conexión7" type="1" refreshedVersion="2" savePassword="1" background="1" saveData="1">
    <dbPr connection="DSN=Visual FoxPro Database;UID=;PWD=;SourceDB=\\10.175.216.27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2 PUC LEFT JOIN MAESTR12 MT ON MT.COD_CUENTA=PUC.COD_CUENTA LEFT JOIN MAME1112 MM ON MT.COD_CUENTA=MM.COD_CUENTA AND MT.RECURSO=MM.RECURSO WHERE LEFT(PUC.COD_CUENTA,1)=&quot;9&quot; AND MT.VIGENCIA=&quot;1211&quot; ORDER BY MT.RECURSO,PUC.COD_CUENTA"/>
  </connection>
  <connection id="9" name="Conexión8" type="1" refreshedVersion="2" savePassword="1" background="1" saveData="1">
    <dbPr connection="DSN=Visual FoxPro Database;UID=;PWD=;SourceDB=\\10.175.216.27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2 PUC LEFT JOIN MAESTR12 MT ON MT.COD_CUENTA=PUC.COD_CUENTA LEFT JOIN MAME1112 MM ON MT.COD_CUENTA=MM.COD_CUENTA AND MT.RECURSO=MM.RECURSO WHERE LEFT(PUC.COD_CUENTA,1)=&quot;9&quot; AND MT.VIGENCIA=&quot;1211&quot; ORDER BY MT.RECURSO,PUC.COD_CUENTA"/>
  </connection>
  <connection id="10" name="Conexión9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1 PUC LEFT JOIN MAESTR11 MT ON MT.COD_CUENTA=PUC.COD_CUENTA LEFT JOIN MAME1111 MM ON MT.COD_CUENTA=MM.COD_CUENTA AND MT.RECURSO=MM.RECURSO WHERE LEFT(PUC.COD_CUENTA,1)=&quot;9&quot; AND MT.VIGENCIA=&quot;1111&quot; ORDER BY MT.RECURSO,PUC.COD_CUENTA"/>
  </connection>
</connections>
</file>

<file path=xl/sharedStrings.xml><?xml version="1.0" encoding="utf-8"?>
<sst xmlns="http://schemas.openxmlformats.org/spreadsheetml/2006/main" count="1753" uniqueCount="375">
  <si>
    <t>REPUBLICA DE COLOMBIA</t>
  </si>
  <si>
    <t>VIGENCIA FISCAL:</t>
  </si>
  <si>
    <t>FECHA: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</si>
  <si>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</si>
  <si>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</si>
  <si>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</si>
  <si>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</si>
  <si>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</si>
  <si>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</si>
  <si>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</si>
  <si>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</si>
  <si>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</si>
  <si>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</si>
  <si>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</si>
  <si>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</si>
  <si>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</si>
  <si>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</si>
  <si>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</si>
  <si>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</si>
  <si>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</si>
  <si>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</si>
  <si>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</si>
  <si>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</si>
  <si>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1</t>
  </si>
  <si>
    <t>5</t>
  </si>
  <si>
    <t>SERVICIOS PERSONALES INDIRECTOS</t>
  </si>
  <si>
    <t>14</t>
  </si>
  <si>
    <t>GASTOS GENERALES</t>
  </si>
  <si>
    <t>Adquisición de Bienes y Servicios</t>
  </si>
  <si>
    <t>12</t>
  </si>
  <si>
    <t>Honorarios</t>
  </si>
  <si>
    <t>INFORME MENSUAL DE EJECUCION DEL PRESUPUESTO DE GASTOS</t>
  </si>
  <si>
    <t>MES REPORTADO:</t>
  </si>
  <si>
    <t>DESCRIPCION</t>
  </si>
  <si>
    <t>20</t>
  </si>
  <si>
    <t>GASTOS DE COMERCIALIZACION Y PRODUCCIÓN</t>
  </si>
  <si>
    <t>C - INVERSION</t>
  </si>
  <si>
    <t xml:space="preserve">TOTAL </t>
  </si>
  <si>
    <t>UNIDAD EJECUTORA: 00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</si>
  <si>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</si>
  <si>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</si>
  <si>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</si>
  <si>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</si>
  <si>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</si>
  <si>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</si>
  <si>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</si>
  <si>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</si>
  <si>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</si>
  <si>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</si>
  <si>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</si>
  <si>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RECURSOS ADIMINISTRADOS ( X )    ó     RECURSOS NACION: ()</t>
  </si>
  <si>
    <t>JEFE DE PRESUPUESTO</t>
  </si>
  <si>
    <t>MINISTERIO DE HACIENDA Y CRÉDITO PÚBLICO</t>
  </si>
  <si>
    <t>SECCION:2111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</si>
  <si>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</si>
  <si>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</si>
  <si>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</si>
  <si>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</si>
  <si>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</si>
  <si>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</si>
  <si>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</si>
  <si>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</si>
  <si>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</si>
  <si>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</si>
  <si>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</si>
  <si>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</si>
  <si>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</si>
  <si>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</si>
  <si>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</si>
  <si>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</si>
  <si>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</si>
  <si>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</si>
  <si>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</si>
  <si>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</si>
  <si>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</si>
  <si>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</si>
  <si>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</si>
  <si>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</si>
  <si>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2</t>
  </si>
  <si>
    <t/>
  </si>
  <si>
    <t>Remuneración Serv. Técnicos</t>
  </si>
  <si>
    <t>ADQUISICION Y/O PRODUCCION DE EQUIPOS, MATERIALES SUMINISTROS Y SERVICIOS PROPIOS DEL SECTOR</t>
  </si>
  <si>
    <t>ANALISIS Y GESTION DEL ENTORNO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</si>
  <si>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</si>
  <si>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</si>
  <si>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</si>
  <si>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</si>
  <si>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</si>
  <si>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</si>
  <si>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</si>
  <si>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</si>
  <si>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</si>
  <si>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</si>
  <si>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</si>
  <si>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</si>
  <si>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</si>
  <si>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SECCIÓN  2111</t>
  </si>
  <si>
    <t>CODIFICACIÓN</t>
  </si>
  <si>
    <t>PRESUPUESTAL</t>
  </si>
  <si>
    <t>ACUMULADAS</t>
  </si>
  <si>
    <t>orgmes</t>
  </si>
  <si>
    <t>orgacum</t>
  </si>
  <si>
    <t>girmes</t>
  </si>
  <si>
    <t>giracum</t>
  </si>
  <si>
    <t>A</t>
  </si>
  <si>
    <t>102</t>
  </si>
  <si>
    <t>HONORARIOS</t>
  </si>
  <si>
    <t>10212</t>
  </si>
  <si>
    <t>REMUNERACION SERVICIOS TECNICOS</t>
  </si>
  <si>
    <t>10214</t>
  </si>
  <si>
    <t>ADQUISICION DE BIENES Y SERVICIOS</t>
  </si>
  <si>
    <t>204</t>
  </si>
  <si>
    <t>COMPRA DE EQUIPO</t>
  </si>
  <si>
    <t>20401</t>
  </si>
  <si>
    <t>SOFTWARE</t>
  </si>
  <si>
    <t>2040108</t>
  </si>
  <si>
    <t>MATERIALES Y SUMINISTROS</t>
  </si>
  <si>
    <t>20404</t>
  </si>
  <si>
    <t>COMBUSTIBLES Y LUBRICANTES</t>
  </si>
  <si>
    <t>PAPELERIA, UTILES DE ESCRITORIO Y OFICINA</t>
  </si>
  <si>
    <t>2040415</t>
  </si>
  <si>
    <t>PRODUCTOS DE ASEO Y LIMPIEZA</t>
  </si>
  <si>
    <t>PRODUCTOS DE CAFETERIA Y RESTAURANTE</t>
  </si>
  <si>
    <t>MANTENIMIENTO</t>
  </si>
  <si>
    <t>20405</t>
  </si>
  <si>
    <t>MANTENIMIENTO DE BIENES INMUEBLES</t>
  </si>
  <si>
    <t>MANTENIMIENTO EQUIPO COMUNICACIÓN Y COMPUTACIÓN</t>
  </si>
  <si>
    <t>MANTENIMIENTO EQUIPO DE NAVEGACION Y TRANSPORTE</t>
  </si>
  <si>
    <t>2040506</t>
  </si>
  <si>
    <t>SERVICIO DE ASEO</t>
  </si>
  <si>
    <t>SERVICIO DE CAFETERIA Y RESTAURANTE</t>
  </si>
  <si>
    <t>SERVICIO DE SEGURIDAD Y VIGILANCIA</t>
  </si>
  <si>
    <t>MANTENIMIENTO DE OTROS BIENES</t>
  </si>
  <si>
    <t>2040512</t>
  </si>
  <si>
    <t>COMUNICACIONES Y TRANSPORTES</t>
  </si>
  <si>
    <t>CORREO</t>
  </si>
  <si>
    <t>SERVICIOS DE TRANSMISION DE INFORMACION</t>
  </si>
  <si>
    <t>IMPRESOS Y PUBLICACIONES</t>
  </si>
  <si>
    <t>20407</t>
  </si>
  <si>
    <t>SUSCRIPCIONES</t>
  </si>
  <si>
    <t>2040705</t>
  </si>
  <si>
    <t>OTROS GASTOS POR IMPRESOS Y PUBLICACIONES</t>
  </si>
  <si>
    <t>SERVICIOS PÚBLICOS</t>
  </si>
  <si>
    <t>20408</t>
  </si>
  <si>
    <t>ACUEDUCTO ALCANTARILLADO Y ASEO</t>
  </si>
  <si>
    <t>ENERGIA</t>
  </si>
  <si>
    <t>TELEFONÍA MÓVIL CELULAR</t>
  </si>
  <si>
    <t>TELÉFONO, FAX Y OTROS</t>
  </si>
  <si>
    <t>2040806</t>
  </si>
  <si>
    <t>SEGUROS</t>
  </si>
  <si>
    <t>OTROS SEGUROS</t>
  </si>
  <si>
    <t>ARRENDAMIENTOS</t>
  </si>
  <si>
    <t>ARRENDAMIENTOS BIENES MUEBLES</t>
  </si>
  <si>
    <t>CAPACITACIÓN, BIENESTAR SOCIAL Y ESTÍMULOS</t>
  </si>
  <si>
    <t>SERVICIOS DE BIENESTAR SOCIAL</t>
  </si>
  <si>
    <t>OTROS GASTOS POR ADQUISICION DE SERVICIOS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</si>
  <si>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</si>
  <si>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</si>
  <si>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</si>
  <si>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</si>
  <si>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</si>
  <si>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</si>
  <si>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</si>
  <si>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CONSTRUCCIÓN Y DOTACIÓN DE LA INFRAESTRUCTURA PARA LAS SEDES DE LA ANH-BIP LITOTECA NACIONAL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</si>
  <si>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</si>
  <si>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</si>
  <si>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</si>
  <si>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</si>
  <si>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</si>
  <si>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</si>
  <si>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</si>
  <si>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</si>
  <si>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</si>
  <si>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</si>
  <si>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</si>
  <si>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</si>
  <si>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</si>
  <si>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</si>
  <si>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</si>
  <si>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</si>
  <si>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</si>
  <si>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</si>
  <si>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</si>
  <si>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</si>
  <si>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</si>
  <si>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</si>
  <si>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</si>
  <si>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</si>
  <si>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</si>
  <si>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</si>
  <si>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</si>
  <si>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</si>
  <si>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</si>
  <si>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</si>
  <si>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</si>
  <si>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</si>
  <si>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</si>
  <si>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</si>
  <si>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</si>
  <si>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</si>
  <si>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</si>
  <si>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</si>
  <si>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</si>
  <si>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</si>
  <si>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</si>
  <si>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</si>
  <si>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</si>
  <si>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</si>
  <si>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</si>
  <si>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</si>
  <si>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</si>
  <si>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</si>
  <si>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</si>
  <si>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</si>
  <si>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</si>
  <si>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</si>
  <si>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</si>
  <si>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</si>
  <si>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</si>
  <si>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</si>
  <si>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</si>
  <si>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</si>
  <si>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</si>
  <si>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</si>
  <si>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</si>
  <si>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</si>
  <si>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</si>
  <si>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</si>
  <si>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</si>
  <si>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</si>
  <si>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</si>
  <si>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</si>
  <si>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</si>
  <si>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</si>
  <si>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</si>
  <si>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</si>
  <si>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</si>
  <si>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</si>
  <si>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</si>
  <si>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</si>
  <si>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</si>
  <si>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</si>
  <si>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</si>
  <si>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</si>
  <si>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</si>
  <si>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</si>
  <si>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</si>
  <si>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</si>
  <si>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</si>
  <si>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</si>
  <si>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</si>
  <si>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</si>
  <si>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</si>
  <si>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</si>
  <si>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</si>
  <si>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</si>
  <si>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</si>
  <si>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</si>
  <si>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</si>
  <si>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</si>
  <si>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</si>
  <si>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</si>
  <si>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</si>
  <si>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</si>
  <si>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</si>
  <si>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</si>
  <si>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PROGRAMA-SOPORTE PARA EL BANCO DE INFORMACION PETROLERA</t>
  </si>
  <si>
    <t>PROGRAMA-INTERVENTORIAS, AUDITORIAS Y EVALUACION DE PLANES Y PROGRAMAS</t>
  </si>
  <si>
    <t>PROMOCION Y ASISTENCIA AL INVERSIONISTA</t>
  </si>
  <si>
    <t>ACUERDO PARA LA PROSPERIDAD EN LAS REGIONES DONDE SE DESARROLLA EL SECTOR DE HIDROCARBUROS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</si>
  <si>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</si>
  <si>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</si>
  <si>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</si>
  <si>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</si>
  <si>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</si>
  <si>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</si>
  <si>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</si>
  <si>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</si>
  <si>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</si>
  <si>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</si>
  <si>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</si>
  <si>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</si>
  <si>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</si>
  <si>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</si>
  <si>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</si>
  <si>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</si>
  <si>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</si>
  <si>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</si>
  <si>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</si>
  <si>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</si>
  <si>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</si>
  <si>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</si>
  <si>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</si>
  <si>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</si>
  <si>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</si>
  <si>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</si>
  <si>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</si>
  <si>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</si>
  <si>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</si>
  <si>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</si>
  <si>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</si>
  <si>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</si>
  <si>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</si>
  <si>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</si>
  <si>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</si>
  <si>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</si>
  <si>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</si>
  <si>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</si>
  <si>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</si>
  <si>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</si>
  <si>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</si>
  <si>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</si>
  <si>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</si>
  <si>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</si>
  <si>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</si>
  <si>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</si>
  <si>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</si>
  <si>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</si>
  <si>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</si>
  <si>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</si>
  <si>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</si>
  <si>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</si>
  <si>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</si>
  <si>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</si>
  <si>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</si>
  <si>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</si>
  <si>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</si>
  <si>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</si>
  <si>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</si>
  <si>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</si>
  <si>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</si>
  <si>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</si>
  <si>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</si>
  <si>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</si>
  <si>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</si>
  <si>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</si>
  <si>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</si>
  <si>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</si>
  <si>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</si>
  <si>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</si>
  <si>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</si>
  <si>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</si>
  <si>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</si>
  <si>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</si>
  <si>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</si>
  <si>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</si>
  <si>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</si>
  <si>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</si>
  <si>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</si>
  <si>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</si>
  <si>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</si>
  <si>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</si>
  <si>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CONTRATOS E&amp;P CANON</t>
  </si>
  <si>
    <t xml:space="preserve">              CONTRATOS TEAS</t>
  </si>
  <si>
    <t xml:space="preserve">             CONTRATOS E&amp;P PRODUCCION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</si>
  <si>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</si>
  <si>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</si>
  <si>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</si>
  <si>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</si>
  <si>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</si>
  <si>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</si>
  <si>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</si>
  <si>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</si>
  <si>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</si>
  <si>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</si>
  <si>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</si>
  <si>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</si>
  <si>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 xml:space="preserve">        CONTRATOS E&amp;P PRECIOS ALTOS</t>
  </si>
  <si>
    <t xml:space="preserve">        CAMPO TELLO</t>
  </si>
  <si>
    <t xml:space="preserve">        TRANSFERENCIA DE TECNOLOGIA</t>
  </si>
  <si>
    <t xml:space="preserve">        D.E. POR % EN LA PRODUCCION</t>
  </si>
  <si>
    <t xml:space="preserve">           SUBSUELO - EXPLORACION</t>
  </si>
  <si>
    <t xml:space="preserve">          SUBSUELO - EXPLOTACION</t>
  </si>
  <si>
    <t>EJECUCION PRESUPUESTAL VIGENCIA 2013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</si>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</sst>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General_)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20" fillId="12" borderId="0" applyNumberFormat="0" applyBorder="0" applyAlignment="0" applyProtection="0"/>
    <xf numFmtId="0" fontId="21" fillId="2" borderId="1" applyNumberFormat="0" applyAlignment="0" applyProtection="0"/>
    <xf numFmtId="0" fontId="22" fillId="13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5" fillId="3" borderId="1" applyNumberFormat="0" applyAlignment="0" applyProtection="0"/>
    <xf numFmtId="0" fontId="26" fillId="17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" fillId="0" borderId="0"/>
    <xf numFmtId="0" fontId="1" fillId="0" borderId="0"/>
    <xf numFmtId="0" fontId="1" fillId="4" borderId="4" applyNumberFormat="0" applyFont="0" applyAlignment="0" applyProtection="0"/>
    <xf numFmtId="0" fontId="28" fillId="2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60">
    <xf numFmtId="0" fontId="0" fillId="0" borderId="0" xfId="0"/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0" fontId="4" fillId="0" borderId="11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0" fontId="5" fillId="0" borderId="0" xfId="0" applyNumberFormat="1" applyFont="1" applyFill="1" applyBorder="1" applyAlignment="1"/>
    <xf numFmtId="165" fontId="5" fillId="0" borderId="0" xfId="0" applyNumberFormat="1" applyFont="1" applyFill="1" applyBorder="1"/>
    <xf numFmtId="49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0" fontId="6" fillId="0" borderId="0" xfId="0" applyNumberFormat="1" applyFont="1" applyFill="1" applyBorder="1" applyAlignment="1"/>
    <xf numFmtId="165" fontId="6" fillId="0" borderId="0" xfId="0" applyNumberFormat="1" applyFont="1" applyFill="1" applyBorder="1"/>
    <xf numFmtId="43" fontId="6" fillId="0" borderId="0" xfId="33" applyFont="1" applyFill="1" applyBorder="1"/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wrapText="1"/>
    </xf>
    <xf numFmtId="40" fontId="5" fillId="0" borderId="14" xfId="0" applyNumberFormat="1" applyFont="1" applyFill="1" applyBorder="1" applyAlignment="1"/>
    <xf numFmtId="165" fontId="5" fillId="0" borderId="14" xfId="0" applyNumberFormat="1" applyFont="1" applyFill="1" applyBorder="1"/>
    <xf numFmtId="1" fontId="7" fillId="0" borderId="17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7" fillId="0" borderId="24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7" fillId="0" borderId="12" xfId="0" applyNumberFormat="1" applyFont="1" applyFill="1" applyBorder="1" applyAlignment="1"/>
    <xf numFmtId="49" fontId="10" fillId="0" borderId="20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38" fontId="8" fillId="0" borderId="25" xfId="0" applyNumberFormat="1" applyFont="1" applyFill="1" applyBorder="1" applyAlignment="1"/>
    <xf numFmtId="38" fontId="8" fillId="0" borderId="11" xfId="0" applyNumberFormat="1" applyFont="1" applyFill="1" applyBorder="1"/>
    <xf numFmtId="38" fontId="9" fillId="0" borderId="11" xfId="0" applyNumberFormat="1" applyFont="1" applyFill="1" applyBorder="1"/>
    <xf numFmtId="38" fontId="8" fillId="0" borderId="11" xfId="0" applyNumberFormat="1" applyFont="1" applyFill="1" applyBorder="1" applyAlignment="1"/>
    <xf numFmtId="38" fontId="8" fillId="0" borderId="27" xfId="0" applyNumberFormat="1" applyFont="1" applyFill="1" applyBorder="1" applyAlignment="1"/>
    <xf numFmtId="38" fontId="8" fillId="0" borderId="11" xfId="0" applyNumberFormat="1" applyFont="1" applyFill="1" applyBorder="1" applyAlignment="1">
      <alignment horizontal="right"/>
    </xf>
    <xf numFmtId="38" fontId="8" fillId="0" borderId="28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/>
    <xf numFmtId="0" fontId="5" fillId="0" borderId="0" xfId="36" applyFont="1"/>
    <xf numFmtId="170" fontId="5" fillId="0" borderId="0" xfId="34" applyFont="1" applyBorder="1"/>
    <xf numFmtId="0" fontId="5" fillId="0" borderId="0" xfId="36" applyFont="1" applyBorder="1" applyAlignment="1"/>
    <xf numFmtId="0" fontId="5" fillId="0" borderId="0" xfId="36" applyFont="1" applyBorder="1" applyAlignment="1">
      <alignment horizontal="right"/>
    </xf>
    <xf numFmtId="170" fontId="5" fillId="0" borderId="0" xfId="34" applyFont="1" applyBorder="1" applyAlignment="1">
      <alignment horizontal="right"/>
    </xf>
    <xf numFmtId="0" fontId="12" fillId="0" borderId="0" xfId="36" applyFont="1" applyBorder="1"/>
    <xf numFmtId="0" fontId="12" fillId="0" borderId="0" xfId="36" applyFont="1"/>
    <xf numFmtId="0" fontId="9" fillId="0" borderId="0" xfId="36" applyFont="1" applyBorder="1" applyAlignment="1">
      <alignment horizontal="right"/>
    </xf>
    <xf numFmtId="0" fontId="9" fillId="0" borderId="0" xfId="36" applyFont="1" applyBorder="1"/>
    <xf numFmtId="49" fontId="12" fillId="0" borderId="0" xfId="36" applyNumberFormat="1" applyFont="1"/>
    <xf numFmtId="0" fontId="12" fillId="0" borderId="0" xfId="36" applyFont="1" applyAlignment="1">
      <alignment horizontal="right"/>
    </xf>
    <xf numFmtId="0" fontId="11" fillId="0" borderId="0" xfId="36" applyFont="1" applyFill="1" applyAlignment="1">
      <alignment horizontal="center"/>
    </xf>
    <xf numFmtId="49" fontId="5" fillId="0" borderId="12" xfId="36" applyNumberFormat="1" applyFont="1" applyBorder="1" applyAlignment="1"/>
    <xf numFmtId="49" fontId="5" fillId="0" borderId="19" xfId="36" applyNumberFormat="1" applyFont="1" applyBorder="1"/>
    <xf numFmtId="0" fontId="5" fillId="0" borderId="14" xfId="36" quotePrefix="1" applyFont="1" applyBorder="1"/>
    <xf numFmtId="0" fontId="5" fillId="0" borderId="14" xfId="36" quotePrefix="1" applyFont="1" applyBorder="1" applyAlignment="1">
      <alignment horizontal="right"/>
    </xf>
    <xf numFmtId="0" fontId="5" fillId="0" borderId="14" xfId="36" applyFont="1" applyBorder="1" applyAlignment="1">
      <alignment horizontal="right"/>
    </xf>
    <xf numFmtId="0" fontId="5" fillId="0" borderId="14" xfId="36" applyFont="1" applyBorder="1"/>
    <xf numFmtId="170" fontId="5" fillId="0" borderId="14" xfId="34" applyFont="1" applyBorder="1" applyAlignment="1">
      <alignment horizontal="right"/>
    </xf>
    <xf numFmtId="49" fontId="9" fillId="0" borderId="12" xfId="36" applyNumberFormat="1" applyFont="1" applyBorder="1"/>
    <xf numFmtId="0" fontId="8" fillId="0" borderId="0" xfId="36" applyFont="1" applyBorder="1" applyAlignment="1">
      <alignment horizontal="left"/>
    </xf>
    <xf numFmtId="0" fontId="8" fillId="0" borderId="0" xfId="36" applyFont="1" applyBorder="1" applyAlignment="1">
      <alignment horizontal="right"/>
    </xf>
    <xf numFmtId="0" fontId="13" fillId="0" borderId="0" xfId="36" applyFont="1" applyBorder="1" applyAlignment="1">
      <alignment horizontal="right"/>
    </xf>
    <xf numFmtId="17" fontId="8" fillId="0" borderId="0" xfId="34" applyNumberFormat="1" applyFont="1" applyBorder="1" applyAlignment="1">
      <alignment horizontal="center"/>
    </xf>
    <xf numFmtId="169" fontId="8" fillId="0" borderId="0" xfId="34" applyNumberFormat="1" applyFont="1" applyBorder="1" applyAlignment="1">
      <alignment horizontal="right"/>
    </xf>
    <xf numFmtId="171" fontId="8" fillId="0" borderId="0" xfId="34" applyNumberFormat="1" applyFont="1" applyBorder="1" applyAlignment="1">
      <alignment horizontal="right"/>
    </xf>
    <xf numFmtId="0" fontId="9" fillId="0" borderId="0" xfId="36" applyFont="1"/>
    <xf numFmtId="1" fontId="8" fillId="0" borderId="0" xfId="34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right"/>
    </xf>
    <xf numFmtId="0" fontId="9" fillId="0" borderId="0" xfId="36" quotePrefix="1" applyFont="1" applyBorder="1"/>
    <xf numFmtId="172" fontId="8" fillId="0" borderId="0" xfId="34" applyNumberFormat="1" applyFont="1" applyBorder="1" applyAlignment="1">
      <alignment horizontal="right"/>
    </xf>
    <xf numFmtId="173" fontId="14" fillId="0" borderId="0" xfId="37" applyNumberFormat="1" applyFont="1" applyFill="1" applyBorder="1" applyAlignment="1" applyProtection="1">
      <alignment horizontal="left"/>
    </xf>
    <xf numFmtId="173" fontId="16" fillId="0" borderId="0" xfId="37" applyNumberFormat="1" applyFont="1" applyFill="1" applyBorder="1" applyAlignment="1" applyProtection="1">
      <alignment horizontal="left"/>
    </xf>
    <xf numFmtId="10" fontId="8" fillId="0" borderId="30" xfId="0" applyNumberFormat="1" applyFont="1" applyFill="1" applyBorder="1" applyAlignment="1"/>
    <xf numFmtId="10" fontId="8" fillId="0" borderId="26" xfId="0" applyNumberFormat="1" applyFont="1" applyFill="1" applyBorder="1"/>
    <xf numFmtId="10" fontId="9" fillId="0" borderId="26" xfId="0" applyNumberFormat="1" applyFont="1" applyFill="1" applyBorder="1"/>
    <xf numFmtId="10" fontId="8" fillId="0" borderId="26" xfId="0" applyNumberFormat="1" applyFont="1" applyFill="1" applyBorder="1" applyAlignment="1"/>
    <xf numFmtId="10" fontId="8" fillId="0" borderId="26" xfId="0" applyNumberFormat="1" applyFont="1" applyFill="1" applyBorder="1" applyAlignment="1">
      <alignment horizontal="right"/>
    </xf>
    <xf numFmtId="10" fontId="8" fillId="0" borderId="31" xfId="0" applyNumberFormat="1" applyFont="1" applyFill="1" applyBorder="1" applyAlignment="1"/>
    <xf numFmtId="10" fontId="8" fillId="0" borderId="28" xfId="0" applyNumberFormat="1" applyFont="1" applyFill="1" applyBorder="1" applyAlignment="1">
      <alignment horizontal="right"/>
    </xf>
    <xf numFmtId="10" fontId="5" fillId="0" borderId="13" xfId="0" applyNumberFormat="1" applyFont="1" applyFill="1" applyBorder="1"/>
    <xf numFmtId="10" fontId="6" fillId="0" borderId="13" xfId="33" applyNumberFormat="1" applyFont="1" applyFill="1" applyBorder="1"/>
    <xf numFmtId="10" fontId="6" fillId="0" borderId="13" xfId="0" applyNumberFormat="1" applyFont="1" applyFill="1" applyBorder="1"/>
    <xf numFmtId="10" fontId="5" fillId="0" borderId="15" xfId="0" applyNumberFormat="1" applyFont="1" applyFill="1" applyBorder="1"/>
    <xf numFmtId="10" fontId="12" fillId="0" borderId="0" xfId="36" applyNumberFormat="1" applyFont="1"/>
    <xf numFmtId="0" fontId="5" fillId="0" borderId="0" xfId="36" applyFont="1" applyBorder="1"/>
    <xf numFmtId="10" fontId="5" fillId="0" borderId="13" xfId="36" applyNumberFormat="1" applyFont="1" applyBorder="1"/>
    <xf numFmtId="10" fontId="9" fillId="0" borderId="13" xfId="36" applyNumberFormat="1" applyFont="1" applyBorder="1"/>
    <xf numFmtId="170" fontId="5" fillId="0" borderId="14" xfId="34" applyFont="1" applyBorder="1"/>
    <xf numFmtId="10" fontId="5" fillId="0" borderId="15" xfId="36" applyNumberFormat="1" applyFont="1" applyBorder="1"/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left" wrapText="1"/>
    </xf>
    <xf numFmtId="164" fontId="12" fillId="0" borderId="0" xfId="32" applyFont="1" applyAlignment="1">
      <alignment horizontal="right"/>
    </xf>
    <xf numFmtId="3" fontId="14" fillId="0" borderId="21" xfId="32" applyNumberFormat="1" applyFont="1" applyFill="1" applyBorder="1" applyProtection="1"/>
    <xf numFmtId="3" fontId="16" fillId="0" borderId="21" xfId="32" applyNumberFormat="1" applyFont="1" applyFill="1" applyBorder="1"/>
    <xf numFmtId="3" fontId="11" fillId="0" borderId="21" xfId="32" applyNumberFormat="1" applyFont="1" applyFill="1" applyBorder="1"/>
    <xf numFmtId="3" fontId="14" fillId="0" borderId="21" xfId="32" applyNumberFormat="1" applyFont="1" applyFill="1" applyBorder="1"/>
    <xf numFmtId="172" fontId="8" fillId="0" borderId="0" xfId="0" applyNumberFormat="1" applyFont="1" applyFill="1" applyBorder="1" applyAlignment="1">
      <alignment horizontal="right"/>
    </xf>
    <xf numFmtId="40" fontId="12" fillId="0" borderId="0" xfId="0" applyNumberFormat="1" applyFont="1" applyFill="1" applyBorder="1" applyAlignment="1"/>
    <xf numFmtId="4" fontId="12" fillId="0" borderId="0" xfId="0" applyNumberFormat="1" applyFont="1" applyFill="1" applyBorder="1" applyAlignment="1"/>
    <xf numFmtId="38" fontId="12" fillId="0" borderId="0" xfId="36" applyNumberFormat="1" applyFont="1"/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165" fontId="5" fillId="0" borderId="16" xfId="0" applyNumberFormat="1" applyFont="1" applyFill="1" applyBorder="1" applyAlignment="1">
      <alignment horizontal="center"/>
    </xf>
    <xf numFmtId="38" fontId="9" fillId="0" borderId="27" xfId="0" applyNumberFormat="1" applyFont="1" applyFill="1" applyBorder="1" applyAlignment="1"/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wrapText="1"/>
    </xf>
    <xf numFmtId="40" fontId="9" fillId="0" borderId="0" xfId="0" applyNumberFormat="1" applyFont="1" applyFill="1" applyBorder="1" applyAlignment="1"/>
    <xf numFmtId="164" fontId="8" fillId="0" borderId="0" xfId="32" applyFont="1"/>
    <xf numFmtId="164" fontId="0" fillId="0" borderId="0" xfId="32" applyFont="1"/>
    <xf numFmtId="1" fontId="9" fillId="18" borderId="23" xfId="0" applyNumberFormat="1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/>
    </xf>
    <xf numFmtId="49" fontId="9" fillId="18" borderId="11" xfId="0" applyNumberFormat="1" applyFont="1" applyFill="1" applyBorder="1" applyAlignment="1">
      <alignment horizontal="center"/>
    </xf>
    <xf numFmtId="38" fontId="9" fillId="18" borderId="11" xfId="0" applyNumberFormat="1" applyFont="1" applyFill="1" applyBorder="1"/>
    <xf numFmtId="0" fontId="9" fillId="18" borderId="11" xfId="0" applyFont="1" applyFill="1" applyBorder="1" applyAlignment="1">
      <alignment horizontal="center"/>
    </xf>
    <xf numFmtId="166" fontId="9" fillId="18" borderId="11" xfId="0" applyNumberFormat="1" applyFont="1" applyFill="1" applyBorder="1" applyAlignment="1">
      <alignment horizontal="center"/>
    </xf>
    <xf numFmtId="0" fontId="4" fillId="18" borderId="11" xfId="0" applyFont="1" applyFill="1" applyBorder="1" applyAlignment="1">
      <alignment wrapText="1"/>
    </xf>
    <xf numFmtId="40" fontId="4" fillId="18" borderId="11" xfId="0" applyNumberFormat="1" applyFont="1" applyFill="1" applyBorder="1"/>
    <xf numFmtId="49" fontId="4" fillId="18" borderId="32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centerContinuous"/>
    </xf>
    <xf numFmtId="0" fontId="17" fillId="0" borderId="0" xfId="0" applyFont="1"/>
    <xf numFmtId="0" fontId="11" fillId="0" borderId="16" xfId="0" applyFont="1" applyBorder="1" applyAlignment="1">
      <alignment horizontal="center"/>
    </xf>
    <xf numFmtId="0" fontId="11" fillId="0" borderId="34" xfId="0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6" xfId="0" applyFont="1" applyBorder="1"/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9" xfId="0" applyFont="1" applyBorder="1"/>
    <xf numFmtId="0" fontId="11" fillId="0" borderId="40" xfId="0" applyFont="1" applyBorder="1"/>
    <xf numFmtId="4" fontId="11" fillId="0" borderId="40" xfId="0" applyNumberFormat="1" applyFont="1" applyBorder="1"/>
    <xf numFmtId="49" fontId="4" fillId="18" borderId="10" xfId="0" applyNumberFormat="1" applyFont="1" applyFill="1" applyBorder="1" applyAlignment="1">
      <alignment wrapText="1"/>
    </xf>
    <xf numFmtId="10" fontId="9" fillId="18" borderId="26" xfId="0" applyNumberFormat="1" applyFont="1" applyFill="1" applyBorder="1"/>
    <xf numFmtId="0" fontId="9" fillId="18" borderId="10" xfId="0" applyFont="1" applyFill="1" applyBorder="1" applyAlignment="1">
      <alignment wrapText="1"/>
    </xf>
    <xf numFmtId="0" fontId="4" fillId="18" borderId="11" xfId="0" applyFont="1" applyFill="1" applyBorder="1" applyAlignment="1">
      <alignment horizontal="right" wrapText="1"/>
    </xf>
    <xf numFmtId="0" fontId="4" fillId="18" borderId="11" xfId="0" applyFont="1" applyFill="1" applyBorder="1" applyAlignment="1">
      <alignment horizontal="left" wrapText="1"/>
    </xf>
    <xf numFmtId="38" fontId="9" fillId="18" borderId="11" xfId="0" applyNumberFormat="1" applyFont="1" applyFill="1" applyBorder="1" applyAlignment="1">
      <alignment horizontal="right"/>
    </xf>
    <xf numFmtId="10" fontId="8" fillId="18" borderId="26" xfId="0" applyNumberFormat="1" applyFont="1" applyFill="1" applyBorder="1" applyAlignment="1">
      <alignment horizontal="right"/>
    </xf>
    <xf numFmtId="0" fontId="4" fillId="18" borderId="10" xfId="0" applyFont="1" applyFill="1" applyBorder="1" applyAlignment="1">
      <alignment wrapText="1"/>
    </xf>
    <xf numFmtId="4" fontId="11" fillId="0" borderId="26" xfId="0" applyNumberFormat="1" applyFont="1" applyBorder="1"/>
    <xf numFmtId="4" fontId="11" fillId="0" borderId="31" xfId="0" applyNumberFormat="1" applyFont="1" applyBorder="1"/>
    <xf numFmtId="38" fontId="12" fillId="0" borderId="0" xfId="36" applyNumberFormat="1" applyFont="1" applyBorder="1"/>
    <xf numFmtId="10" fontId="9" fillId="0" borderId="41" xfId="0" applyNumberFormat="1" applyFont="1" applyFill="1" applyBorder="1"/>
    <xf numFmtId="10" fontId="8" fillId="0" borderId="28" xfId="0" applyNumberFormat="1" applyFont="1" applyFill="1" applyBorder="1"/>
    <xf numFmtId="1" fontId="7" fillId="0" borderId="18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8" fillId="0" borderId="0" xfId="37" applyNumberFormat="1" applyFont="1" applyFill="1"/>
    <xf numFmtId="1" fontId="7" fillId="0" borderId="0" xfId="0" applyNumberFormat="1" applyFont="1" applyFill="1" applyBorder="1" applyAlignment="1">
      <alignment horizontal="center"/>
    </xf>
    <xf numFmtId="3" fontId="2" fillId="0" borderId="21" xfId="32" applyNumberFormat="1" applyFont="1" applyFill="1" applyBorder="1"/>
    <xf numFmtId="0" fontId="1" fillId="0" borderId="0" xfId="37" applyFont="1" applyFill="1"/>
    <xf numFmtId="0" fontId="2" fillId="0" borderId="0" xfId="37" applyFont="1" applyFill="1"/>
    <xf numFmtId="1" fontId="2" fillId="0" borderId="21" xfId="37" applyNumberFormat="1" applyFont="1" applyFill="1" applyBorder="1" applyAlignment="1">
      <alignment horizontal="center"/>
    </xf>
    <xf numFmtId="0" fontId="2" fillId="0" borderId="13" xfId="37" applyFont="1" applyFill="1" applyBorder="1" applyAlignment="1">
      <alignment horizontal="center"/>
    </xf>
    <xf numFmtId="1" fontId="2" fillId="0" borderId="13" xfId="37" applyNumberFormat="1" applyFont="1" applyFill="1" applyBorder="1" applyAlignment="1">
      <alignment horizontal="center"/>
    </xf>
    <xf numFmtId="2" fontId="2" fillId="0" borderId="17" xfId="37" applyNumberFormat="1" applyFont="1" applyFill="1" applyBorder="1" applyAlignment="1">
      <alignment horizontal="left"/>
    </xf>
    <xf numFmtId="1" fontId="2" fillId="0" borderId="20" xfId="32" applyNumberFormat="1" applyFont="1" applyFill="1" applyBorder="1"/>
    <xf numFmtId="3" fontId="1" fillId="0" borderId="0" xfId="37" applyNumberFormat="1" applyFont="1" applyFill="1"/>
    <xf numFmtId="4" fontId="1" fillId="0" borderId="0" xfId="37" applyNumberFormat="1" applyFont="1" applyFill="1"/>
    <xf numFmtId="1" fontId="1" fillId="0" borderId="0" xfId="37" applyNumberFormat="1" applyFont="1" applyFill="1"/>
    <xf numFmtId="0" fontId="8" fillId="0" borderId="0" xfId="37" applyFont="1" applyFill="1"/>
    <xf numFmtId="1" fontId="2" fillId="0" borderId="20" xfId="37" applyNumberFormat="1" applyFont="1" applyFill="1" applyBorder="1"/>
    <xf numFmtId="173" fontId="14" fillId="0" borderId="21" xfId="37" applyNumberFormat="1" applyFont="1" applyFill="1" applyBorder="1" applyAlignment="1" applyProtection="1">
      <alignment horizontal="center"/>
    </xf>
    <xf numFmtId="173" fontId="14" fillId="0" borderId="0" xfId="37" applyNumberFormat="1" applyFont="1" applyFill="1" applyBorder="1" applyAlignment="1" applyProtection="1"/>
    <xf numFmtId="173" fontId="16" fillId="0" borderId="22" xfId="37" applyNumberFormat="1" applyFont="1" applyFill="1" applyBorder="1" applyProtection="1"/>
    <xf numFmtId="173" fontId="16" fillId="0" borderId="14" xfId="37" applyNumberFormat="1" applyFont="1" applyFill="1" applyBorder="1" applyAlignment="1" applyProtection="1"/>
    <xf numFmtId="3" fontId="16" fillId="0" borderId="22" xfId="32" applyNumberFormat="1" applyFont="1" applyFill="1" applyBorder="1"/>
    <xf numFmtId="3" fontId="1" fillId="0" borderId="22" xfId="32" applyNumberFormat="1" applyFont="1" applyFill="1" applyBorder="1"/>
    <xf numFmtId="1" fontId="1" fillId="0" borderId="16" xfId="37" applyNumberFormat="1" applyFont="1" applyFill="1" applyBorder="1"/>
    <xf numFmtId="0" fontId="1" fillId="0" borderId="17" xfId="37" applyFont="1" applyFill="1" applyBorder="1"/>
    <xf numFmtId="1" fontId="1" fillId="0" borderId="17" xfId="37" applyNumberFormat="1" applyFont="1" applyFill="1" applyBorder="1"/>
    <xf numFmtId="173" fontId="16" fillId="0" borderId="21" xfId="37" applyNumberFormat="1" applyFont="1" applyFill="1" applyBorder="1" applyAlignment="1" applyProtection="1">
      <alignment horizontal="center"/>
    </xf>
    <xf numFmtId="173" fontId="16" fillId="0" borderId="0" xfId="37" applyNumberFormat="1" applyFont="1" applyFill="1" applyBorder="1" applyAlignment="1" applyProtection="1"/>
    <xf numFmtId="3" fontId="35" fillId="0" borderId="18" xfId="37" applyNumberFormat="1" applyFont="1" applyFill="1" applyBorder="1"/>
    <xf numFmtId="1" fontId="15" fillId="0" borderId="21" xfId="37" applyNumberFormat="1" applyFont="1" applyFill="1" applyBorder="1" applyAlignment="1">
      <alignment horizontal="center" wrapText="1"/>
    </xf>
    <xf numFmtId="1" fontId="15" fillId="0" borderId="13" xfId="37" applyNumberFormat="1" applyFont="1" applyFill="1" applyBorder="1" applyAlignment="1">
      <alignment horizontal="center" wrapText="1"/>
    </xf>
    <xf numFmtId="0" fontId="1" fillId="0" borderId="0" xfId="37" applyFont="1" applyFill="1" applyAlignment="1">
      <alignment horizontal="center" wrapText="1"/>
    </xf>
    <xf numFmtId="1" fontId="15" fillId="0" borderId="29" xfId="37" applyNumberFormat="1" applyFont="1" applyFill="1" applyBorder="1" applyAlignment="1">
      <alignment horizontal="center" wrapText="1"/>
    </xf>
    <xf numFmtId="1" fontId="15" fillId="0" borderId="43" xfId="37" applyNumberFormat="1" applyFont="1" applyFill="1" applyBorder="1" applyAlignment="1">
      <alignment horizontal="center" wrapText="1"/>
    </xf>
    <xf numFmtId="164" fontId="2" fillId="0" borderId="17" xfId="32" applyFont="1" applyFill="1" applyBorder="1"/>
    <xf numFmtId="1" fontId="15" fillId="0" borderId="43" xfId="37" applyNumberFormat="1" applyFont="1" applyFill="1" applyBorder="1" applyAlignment="1">
      <alignment horizontal="center" vertical="center" wrapText="1"/>
    </xf>
    <xf numFmtId="1" fontId="15" fillId="0" borderId="13" xfId="37" applyNumberFormat="1" applyFont="1" applyFill="1" applyBorder="1" applyAlignment="1">
      <alignment horizontal="center" vertical="center" wrapText="1"/>
    </xf>
    <xf numFmtId="0" fontId="16" fillId="0" borderId="22" xfId="37" applyFont="1" applyFill="1" applyBorder="1"/>
    <xf numFmtId="173" fontId="14" fillId="0" borderId="14" xfId="37" applyNumberFormat="1" applyFont="1" applyFill="1" applyBorder="1" applyAlignment="1" applyProtection="1"/>
    <xf numFmtId="3" fontId="14" fillId="0" borderId="22" xfId="32" applyNumberFormat="1" applyFont="1" applyFill="1" applyBorder="1" applyProtection="1"/>
    <xf numFmtId="165" fontId="5" fillId="0" borderId="12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40" fontId="7" fillId="0" borderId="13" xfId="0" applyNumberFormat="1" applyFont="1" applyFill="1" applyBorder="1" applyAlignment="1">
      <alignment horizontal="center"/>
    </xf>
    <xf numFmtId="0" fontId="8" fillId="0" borderId="20" xfId="36" applyFont="1" applyFill="1" applyBorder="1" applyAlignment="1">
      <alignment horizontal="center" vertical="justify"/>
    </xf>
    <xf numFmtId="0" fontId="8" fillId="0" borderId="21" xfId="36" applyFont="1" applyFill="1" applyBorder="1" applyAlignment="1">
      <alignment horizontal="center" vertical="justify"/>
    </xf>
    <xf numFmtId="0" fontId="8" fillId="0" borderId="22" xfId="36" applyFont="1" applyFill="1" applyBorder="1" applyAlignment="1">
      <alignment horizontal="center" vertical="justify"/>
    </xf>
    <xf numFmtId="0" fontId="8" fillId="19" borderId="20" xfId="36" applyFont="1" applyFill="1" applyBorder="1" applyAlignment="1">
      <alignment horizontal="center" vertical="justify"/>
    </xf>
    <xf numFmtId="0" fontId="8" fillId="19" borderId="21" xfId="36" applyFont="1" applyFill="1" applyBorder="1" applyAlignment="1">
      <alignment horizontal="center" vertical="justify"/>
    </xf>
    <xf numFmtId="0" fontId="8" fillId="19" borderId="22" xfId="36" applyFont="1" applyFill="1" applyBorder="1" applyAlignment="1">
      <alignment horizontal="center" vertical="justify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3" fillId="0" borderId="46" xfId="0" applyNumberFormat="1" applyFont="1" applyFill="1" applyBorder="1" applyAlignment="1">
      <alignment horizontal="center" wrapText="1"/>
    </xf>
    <xf numFmtId="49" fontId="3" fillId="0" borderId="47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7" fillId="0" borderId="16" xfId="36" applyFont="1" applyBorder="1" applyAlignment="1">
      <alignment horizontal="center"/>
    </xf>
    <xf numFmtId="0" fontId="7" fillId="0" borderId="17" xfId="36" applyFont="1" applyBorder="1" applyAlignment="1">
      <alignment horizontal="center"/>
    </xf>
    <xf numFmtId="0" fontId="7" fillId="0" borderId="18" xfId="36" applyFont="1" applyBorder="1" applyAlignment="1">
      <alignment horizontal="center"/>
    </xf>
    <xf numFmtId="0" fontId="7" fillId="0" borderId="12" xfId="36" applyFont="1" applyBorder="1" applyAlignment="1">
      <alignment horizontal="center"/>
    </xf>
    <xf numFmtId="0" fontId="7" fillId="0" borderId="0" xfId="36" applyFont="1" applyBorder="1" applyAlignment="1">
      <alignment horizontal="center"/>
    </xf>
    <xf numFmtId="0" fontId="7" fillId="0" borderId="13" xfId="36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0" fontId="8" fillId="0" borderId="20" xfId="36" applyNumberFormat="1" applyFont="1" applyFill="1" applyBorder="1" applyAlignment="1">
      <alignment horizontal="center" vertical="justify"/>
    </xf>
    <xf numFmtId="10" fontId="8" fillId="0" borderId="21" xfId="36" applyNumberFormat="1" applyFont="1" applyFill="1" applyBorder="1" applyAlignment="1">
      <alignment horizontal="center" vertical="justify"/>
    </xf>
    <xf numFmtId="10" fontId="8" fillId="0" borderId="22" xfId="36" applyNumberFormat="1" applyFont="1" applyFill="1" applyBorder="1" applyAlignment="1">
      <alignment horizontal="center" vertical="justify"/>
    </xf>
    <xf numFmtId="0" fontId="17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50" xfId="0" applyNumberFormat="1" applyFont="1" applyFill="1" applyBorder="1" applyAlignment="1">
      <alignment horizontal="center" wrapText="1"/>
    </xf>
    <xf numFmtId="165" fontId="7" fillId="0" borderId="17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5" fillId="0" borderId="21" xfId="37" applyFont="1" applyFill="1" applyBorder="1" applyAlignment="1">
      <alignment horizontal="center" vertical="center" wrapText="1"/>
    </xf>
    <xf numFmtId="0" fontId="15" fillId="0" borderId="29" xfId="37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_FONDO AGOSTO 2006" xfId="33"/>
    <cellStyle name="Millares_INFORME RESERVA FONDO ROTATORIO 2005" xfId="34"/>
    <cellStyle name="Neutral" xfId="35" builtinId="28" customBuiltin="1"/>
    <cellStyle name="Normal" xfId="0" builtinId="0"/>
    <cellStyle name="Normal_INFORME RESERVA FONDO ROTATORIO 2005" xfId="36"/>
    <cellStyle name="Normal_Libro2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0</xdr:row>
      <xdr:rowOff>0</xdr:rowOff>
    </xdr:from>
    <xdr:ext cx="171450" cy="262304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962150" y="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104775</xdr:colOff>
      <xdr:row>0</xdr:row>
      <xdr:rowOff>0</xdr:rowOff>
    </xdr:from>
    <xdr:ext cx="171450" cy="262304"/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1962150" y="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1962150" y="34099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104775</xdr:colOff>
      <xdr:row>18</xdr:row>
      <xdr:rowOff>0</xdr:rowOff>
    </xdr:from>
    <xdr:ext cx="171450" cy="266700"/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1962150" y="360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0</xdr:row>
          <xdr:rowOff>0</xdr:rowOff>
        </xdr:from>
        <xdr:to>
          <xdr:col>3</xdr:col>
          <xdr:colOff>57150</xdr:colOff>
          <xdr:row>0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0</xdr:row>
          <xdr:rowOff>133350</xdr:rowOff>
        </xdr:from>
        <xdr:to>
          <xdr:col>3</xdr:col>
          <xdr:colOff>57150</xdr:colOff>
          <xdr:row>4</xdr:row>
          <xdr:rowOff>171450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16</xdr:row>
      <xdr:rowOff>0</xdr:rowOff>
    </xdr:from>
    <xdr:ext cx="171450" cy="25717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000250" y="297180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000250" y="297180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0</xdr:row>
          <xdr:rowOff>76200</xdr:rowOff>
        </xdr:from>
        <xdr:to>
          <xdr:col>3</xdr:col>
          <xdr:colOff>104775</xdr:colOff>
          <xdr:row>4</xdr:row>
          <xdr:rowOff>200025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MAESTRO_19" growShrinkType="overwriteClear" fillFormulas="1" connectionId="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cod_cuenta"/>
      <queryTableField id="2" name="recurso"/>
      <queryTableField id="3" name="cue_descri"/>
      <queryTableField id="4" name="reserva"/>
      <queryTableField id="5" name="orgmes"/>
      <queryTableField id="6" name="orgacum"/>
      <queryTableField id="7" name="girmes"/>
      <queryTableField id="8" name="giracum"/>
      <queryTableField id="9" name="resxej"/>
      <queryTableField id="10" name="vigencia"/>
      <queryTableField id="11" name="cuenta"/>
      <queryTableField id="12" name="rubro"/>
      <queryTableField id="13" name="grupo"/>
      <queryTableField id="14" name="rubrores"/>
      <queryTableField id="15" name="cue_nivel"/>
    </queryTableFields>
  </queryTableRefresh>
</queryTable>
</file>

<file path=xl/queryTables/queryTable2.xml><?xml version="1.0" encoding="utf-8"?>
<queryTable xmlns="http://schemas.openxmlformats.org/spreadsheetml/2006/main" name="MAESTRO" growShrinkType="overwriteClear" fillFormulas="1" connectionId="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cod_cuenta"/>
      <queryTableField id="2" name="recurso"/>
      <queryTableField id="3" name="cue_descri"/>
      <queryTableField id="4" name="reserva"/>
      <queryTableField id="5" name="orgmes"/>
      <queryTableField id="6" name="orgacum"/>
      <queryTableField id="7" name="girmes"/>
      <queryTableField id="8" name="giracum"/>
      <queryTableField id="9" name="resxej"/>
      <queryTableField id="10" name="vigencia"/>
      <queryTableField id="11" name="cuenta"/>
      <queryTableField id="12" name="rubro"/>
      <queryTableField id="13" name="grupo"/>
      <queryTableField id="14" name="rubrores"/>
      <queryTableField id="15" name="cue_nivel"/>
    </queryTableFields>
  </queryTableRefresh>
</queryTable>
</file>

<file path=xl/queryTables/queryTable3.xml><?xml version="1.0" encoding="utf-8"?>
<queryTable xmlns="http://schemas.openxmlformats.org/spreadsheetml/2006/main" name="MAESTRO" growShrinkType="overwriteClear" fillFormulas="1" connectionId="7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cod_cuenta"/>
      <queryTableField id="2" name="recurso"/>
      <queryTableField id="3" name="cue_descri"/>
      <queryTableField id="4" name="cxpini"/>
      <queryTableField id="5" name="girmes"/>
      <queryTableField id="6" name="giracum"/>
      <queryTableField id="7" name="cxpxej"/>
      <queryTableField id="8" name="vigencia"/>
      <queryTableField id="9" name="cuenta"/>
      <queryTableField id="10" name="rubro"/>
      <queryTableField id="11" name="grupo"/>
      <queryTableField id="12" name="rubrores"/>
      <queryTableField id="13" name="cue_nivel"/>
    </queryTableFields>
  </queryTableRefresh>
</queryTable>
</file>

<file path=xl/queryTables/queryTable4.xml><?xml version="1.0" encoding="utf-8"?>
<queryTable xmlns="http://schemas.openxmlformats.org/spreadsheetml/2006/main" name="MAESTRO_32" growShrinkType="overwriteClear" fillFormulas="1" connectionId="6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cod_cuenta"/>
      <queryTableField id="2" name="recurso"/>
      <queryTableField id="3" name="cue_descri"/>
      <queryTableField id="4" name="cxpini"/>
      <queryTableField id="5" name="girmes"/>
      <queryTableField id="6" name="giracum"/>
      <queryTableField id="7" name="cxpxej"/>
      <queryTableField id="8" name="vigencia"/>
      <queryTableField id="9" name="cuenta"/>
      <queryTableField id="10" name="rubro"/>
      <queryTableField id="11" name="grupo"/>
      <queryTableField id="12" name="rubrores"/>
      <queryTableField id="13" name="cue_nivel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6"/>
  </sheetPr>
  <dimension ref="A1:O144"/>
  <sheetViews>
    <sheetView zoomScale="75" workbookViewId="0">
      <selection activeCell="I19" sqref="I19"/>
    </sheetView>
  </sheetViews>
  <sheetFormatPr baseColWidth="10" defaultColWidth="11.42578125" defaultRowHeight="12.75" x14ac:dyDescent="0.2"/>
  <cols>
    <col min="1" max="1" width="14.42578125" style="127" customWidth="1"/>
    <col min="2" max="2" width="8.85546875" style="127" bestFit="1" customWidth="1"/>
    <col min="3" max="3" width="81.140625" style="127" customWidth="1"/>
    <col min="4" max="4" width="17.5703125" style="127" customWidth="1"/>
    <col min="5" max="8" width="16.5703125" style="127" customWidth="1"/>
    <col min="9" max="9" width="17.5703125" style="127" customWidth="1"/>
    <col min="10" max="10" width="9.85546875" style="127" customWidth="1"/>
    <col min="11" max="11" width="14.42578125" style="127" customWidth="1"/>
    <col min="12" max="12" width="81.140625" style="127" customWidth="1"/>
    <col min="13" max="13" width="7.42578125" style="127" bestFit="1" customWidth="1"/>
    <col min="14" max="14" width="81.140625" style="127" customWidth="1"/>
    <col min="15" max="15" width="10.85546875" style="127" bestFit="1" customWidth="1"/>
    <col min="16" max="16" width="14.85546875" style="127" bestFit="1" customWidth="1"/>
    <col min="17" max="17" width="9.85546875" style="127" bestFit="1" customWidth="1"/>
    <col min="18" max="18" width="13.140625" style="127" bestFit="1" customWidth="1"/>
    <col min="19" max="19" width="44.7109375" style="127" bestFit="1" customWidth="1"/>
    <col min="20" max="20" width="7.42578125" style="127" bestFit="1" customWidth="1"/>
    <col min="21" max="21" width="44.7109375" style="127" bestFit="1" customWidth="1"/>
    <col min="22" max="22" width="10.85546875" style="127" bestFit="1" customWidth="1"/>
    <col min="23" max="16384" width="11.42578125" style="127"/>
  </cols>
  <sheetData>
    <row r="1" spans="1:15" s="138" customFormat="1" ht="12" x14ac:dyDescent="0.2">
      <c r="A1" s="137" t="s">
        <v>93</v>
      </c>
      <c r="B1" s="137"/>
      <c r="C1" s="137"/>
      <c r="D1" s="137"/>
      <c r="E1" s="137"/>
      <c r="F1" s="137"/>
      <c r="G1" s="137"/>
      <c r="H1" s="137"/>
    </row>
    <row r="2" spans="1:15" s="138" customFormat="1" ht="12" x14ac:dyDescent="0.2">
      <c r="A2" s="137" t="s">
        <v>94</v>
      </c>
      <c r="B2" s="137"/>
      <c r="C2" s="137"/>
      <c r="D2" s="137"/>
      <c r="E2" s="137"/>
      <c r="F2" s="137"/>
      <c r="G2" s="137"/>
      <c r="H2" s="137"/>
    </row>
    <row r="3" spans="1:15" s="138" customFormat="1" ht="12" x14ac:dyDescent="0.2">
      <c r="A3" s="137" t="s">
        <v>95</v>
      </c>
      <c r="B3" s="137"/>
      <c r="C3" s="137"/>
      <c r="D3" s="137"/>
      <c r="E3" s="137"/>
      <c r="F3" s="137"/>
      <c r="G3" s="137"/>
      <c r="H3" s="137"/>
    </row>
    <row r="4" spans="1:15" s="138" customFormat="1" ht="12" x14ac:dyDescent="0.2">
      <c r="A4" s="137" t="s">
        <v>244</v>
      </c>
      <c r="B4" s="137"/>
      <c r="C4" s="137"/>
      <c r="D4" s="137"/>
      <c r="E4" s="137"/>
      <c r="F4" s="137"/>
      <c r="G4" s="137"/>
      <c r="H4" s="137"/>
    </row>
    <row r="5" spans="1:15" s="138" customFormat="1" ht="12" x14ac:dyDescent="0.2">
      <c r="A5" s="137"/>
      <c r="B5" s="137"/>
      <c r="C5" s="137"/>
      <c r="D5" s="137"/>
      <c r="E5" s="137"/>
      <c r="F5" s="137"/>
      <c r="G5" s="137"/>
      <c r="H5" s="137"/>
    </row>
    <row r="6" spans="1:15" s="138" customFormat="1" ht="12" x14ac:dyDescent="0.2">
      <c r="A6" s="138" t="s">
        <v>49</v>
      </c>
      <c r="G6" s="138" t="s">
        <v>245</v>
      </c>
    </row>
    <row r="7" spans="1:15" s="138" customFormat="1" ht="12" x14ac:dyDescent="0.2">
      <c r="A7" s="138" t="s">
        <v>96</v>
      </c>
      <c r="G7" s="138" t="s">
        <v>271</v>
      </c>
    </row>
    <row r="8" spans="1:15" s="138" customFormat="1" ht="12" x14ac:dyDescent="0.2">
      <c r="A8" s="138" t="s">
        <v>246</v>
      </c>
      <c r="G8" s="138" t="s">
        <v>247</v>
      </c>
    </row>
    <row r="9" spans="1:15" customFormat="1" ht="13.5" thickBot="1" x14ac:dyDescent="0.25"/>
    <row r="10" spans="1:15" customFormat="1" ht="12.75" customHeight="1" x14ac:dyDescent="0.2">
      <c r="A10" s="139" t="s">
        <v>97</v>
      </c>
      <c r="B10" s="140"/>
      <c r="C10" s="141" t="s">
        <v>248</v>
      </c>
      <c r="D10" s="141" t="s">
        <v>249</v>
      </c>
      <c r="E10" s="141" t="s">
        <v>3</v>
      </c>
      <c r="F10" s="141" t="s">
        <v>3</v>
      </c>
      <c r="G10" s="141" t="s">
        <v>4</v>
      </c>
      <c r="H10" s="142" t="s">
        <v>5</v>
      </c>
    </row>
    <row r="11" spans="1:15" customFormat="1" x14ac:dyDescent="0.2">
      <c r="A11" s="143" t="s">
        <v>98</v>
      </c>
      <c r="B11" s="144"/>
      <c r="C11" s="144"/>
      <c r="D11" s="145">
        <v>2004</v>
      </c>
      <c r="E11" s="145" t="s">
        <v>18</v>
      </c>
      <c r="F11" s="145" t="s">
        <v>99</v>
      </c>
      <c r="G11" s="145" t="s">
        <v>18</v>
      </c>
      <c r="H11" s="146" t="s">
        <v>19</v>
      </c>
    </row>
    <row r="12" spans="1:15" customFormat="1" ht="12.75" customHeight="1" x14ac:dyDescent="0.2">
      <c r="A12" s="147"/>
      <c r="B12" s="148"/>
      <c r="C12" s="149"/>
      <c r="D12" s="149"/>
      <c r="E12" s="149"/>
      <c r="F12" s="149"/>
      <c r="G12" s="149"/>
      <c r="H12" s="150"/>
    </row>
    <row r="13" spans="1:15" customFormat="1" x14ac:dyDescent="0.2">
      <c r="A13" s="151"/>
      <c r="B13" s="152"/>
      <c r="C13" s="152" t="s">
        <v>250</v>
      </c>
      <c r="D13" s="153" t="e">
        <f>D14+D24+D28</f>
        <v>#VALUE!</v>
      </c>
      <c r="E13" s="153" t="e">
        <f>E14+E24+E28</f>
        <v>#VALUE!</v>
      </c>
      <c r="F13" s="153" t="e">
        <f>F14+F24+F28</f>
        <v>#VALUE!</v>
      </c>
      <c r="G13" s="153" t="e">
        <f>G14+G24+G28</f>
        <v>#VALUE!</v>
      </c>
      <c r="H13" s="162" t="e">
        <f>H14+H24+H28</f>
        <v>#VALUE!</v>
      </c>
    </row>
    <row r="14" spans="1:15" x14ac:dyDescent="0.2">
      <c r="A14" s="126" t="s">
        <v>84</v>
      </c>
      <c r="B14" s="126" t="s">
        <v>86</v>
      </c>
      <c r="C14" s="126" t="s">
        <v>85</v>
      </c>
      <c r="D14" s="126" t="s">
        <v>173</v>
      </c>
      <c r="E14" s="126" t="s">
        <v>100</v>
      </c>
      <c r="F14" s="126" t="s">
        <v>101</v>
      </c>
      <c r="G14" s="126" t="s">
        <v>102</v>
      </c>
      <c r="H14" s="126" t="s">
        <v>103</v>
      </c>
      <c r="I14" s="126" t="s">
        <v>174</v>
      </c>
      <c r="J14" s="126" t="s">
        <v>87</v>
      </c>
      <c r="K14" s="126" t="s">
        <v>88</v>
      </c>
      <c r="L14" s="126" t="s">
        <v>89</v>
      </c>
      <c r="M14" s="126" t="s">
        <v>90</v>
      </c>
      <c r="N14" s="126" t="s">
        <v>91</v>
      </c>
      <c r="O14" s="126" t="s">
        <v>92</v>
      </c>
    </row>
    <row r="15" spans="1:15" x14ac:dyDescent="0.2">
      <c r="A15" s="127" t="s">
        <v>104</v>
      </c>
      <c r="B15" s="127" t="s">
        <v>175</v>
      </c>
      <c r="C15" s="127" t="s">
        <v>176</v>
      </c>
      <c r="D15" s="127">
        <v>6289444338.3400002</v>
      </c>
      <c r="E15" s="127">
        <v>2160646831</v>
      </c>
      <c r="F15" s="127">
        <v>2986665290</v>
      </c>
      <c r="G15" s="127">
        <v>1370904237</v>
      </c>
      <c r="H15" s="127">
        <v>2179306098</v>
      </c>
      <c r="I15" s="127">
        <v>3302779048.3400002</v>
      </c>
      <c r="J15" s="127" t="s">
        <v>265</v>
      </c>
      <c r="K15" s="127" t="s">
        <v>104</v>
      </c>
      <c r="L15" s="127" t="s">
        <v>176</v>
      </c>
      <c r="M15" s="127" t="s">
        <v>104</v>
      </c>
      <c r="N15" s="127" t="s">
        <v>176</v>
      </c>
      <c r="O15" s="127">
        <v>1</v>
      </c>
    </row>
    <row r="16" spans="1:15" x14ac:dyDescent="0.2">
      <c r="A16" s="127" t="s">
        <v>177</v>
      </c>
      <c r="B16" s="127" t="s">
        <v>175</v>
      </c>
      <c r="C16" s="127" t="s">
        <v>22</v>
      </c>
      <c r="D16" s="127">
        <v>124266130.42</v>
      </c>
      <c r="E16" s="127">
        <v>9075200</v>
      </c>
      <c r="F16" s="127">
        <v>49001200</v>
      </c>
      <c r="G16" s="127">
        <v>9075200</v>
      </c>
      <c r="H16" s="127">
        <v>49001200</v>
      </c>
      <c r="I16" s="127">
        <v>75264930.420000002</v>
      </c>
      <c r="J16" s="127" t="s">
        <v>265</v>
      </c>
      <c r="K16" s="127" t="s">
        <v>177</v>
      </c>
      <c r="L16" s="127" t="s">
        <v>22</v>
      </c>
      <c r="M16" s="127" t="s">
        <v>104</v>
      </c>
      <c r="N16" s="127" t="s">
        <v>22</v>
      </c>
      <c r="O16" s="127">
        <v>2</v>
      </c>
    </row>
    <row r="17" spans="1:15" x14ac:dyDescent="0.2">
      <c r="A17" s="127" t="s">
        <v>178</v>
      </c>
      <c r="B17" s="127" t="s">
        <v>175</v>
      </c>
      <c r="C17" s="127" t="s">
        <v>25</v>
      </c>
      <c r="D17" s="127">
        <v>124266130.42</v>
      </c>
      <c r="E17" s="127">
        <v>9075200</v>
      </c>
      <c r="F17" s="127">
        <v>49001200</v>
      </c>
      <c r="G17" s="127">
        <v>9075200</v>
      </c>
      <c r="H17" s="127">
        <v>49001200</v>
      </c>
      <c r="I17" s="127">
        <v>75264930.420000002</v>
      </c>
      <c r="J17" s="127" t="s">
        <v>265</v>
      </c>
      <c r="K17" s="127" t="s">
        <v>178</v>
      </c>
      <c r="L17" s="127" t="s">
        <v>25</v>
      </c>
      <c r="M17" s="127" t="s">
        <v>104</v>
      </c>
      <c r="N17" s="127" t="s">
        <v>25</v>
      </c>
      <c r="O17" s="127">
        <v>3</v>
      </c>
    </row>
    <row r="18" spans="1:15" x14ac:dyDescent="0.2">
      <c r="A18" s="127" t="s">
        <v>179</v>
      </c>
      <c r="B18" s="127" t="s">
        <v>175</v>
      </c>
      <c r="C18" s="127" t="s">
        <v>106</v>
      </c>
      <c r="D18" s="127">
        <v>116993848.5</v>
      </c>
      <c r="E18" s="127">
        <v>9048000</v>
      </c>
      <c r="F18" s="127">
        <v>42262000</v>
      </c>
      <c r="G18" s="127">
        <v>9048000</v>
      </c>
      <c r="H18" s="127">
        <v>42262000</v>
      </c>
      <c r="I18" s="127">
        <v>74731848.5</v>
      </c>
      <c r="J18" s="127" t="s">
        <v>265</v>
      </c>
      <c r="K18" s="127" t="s">
        <v>179</v>
      </c>
      <c r="L18" s="127" t="s">
        <v>106</v>
      </c>
      <c r="M18" s="127" t="s">
        <v>104</v>
      </c>
      <c r="N18" s="127" t="s">
        <v>106</v>
      </c>
      <c r="O18" s="127">
        <v>4</v>
      </c>
    </row>
    <row r="19" spans="1:15" x14ac:dyDescent="0.2">
      <c r="A19" s="127" t="s">
        <v>180</v>
      </c>
      <c r="B19" s="127" t="s">
        <v>175</v>
      </c>
      <c r="C19" s="127" t="s">
        <v>108</v>
      </c>
      <c r="D19" s="127">
        <v>7272281.9199999999</v>
      </c>
      <c r="E19" s="127">
        <v>27200</v>
      </c>
      <c r="F19" s="127">
        <v>6739200</v>
      </c>
      <c r="G19" s="127">
        <v>27200</v>
      </c>
      <c r="H19" s="127">
        <v>6739200</v>
      </c>
      <c r="I19" s="127">
        <v>533081.92000000004</v>
      </c>
      <c r="J19" s="127" t="s">
        <v>265</v>
      </c>
      <c r="K19" s="127" t="s">
        <v>180</v>
      </c>
      <c r="L19" s="127" t="s">
        <v>108</v>
      </c>
      <c r="M19" s="127" t="s">
        <v>104</v>
      </c>
      <c r="N19" s="127" t="s">
        <v>108</v>
      </c>
      <c r="O19" s="127">
        <v>4</v>
      </c>
    </row>
    <row r="20" spans="1:15" x14ac:dyDescent="0.2">
      <c r="A20" s="127" t="s">
        <v>181</v>
      </c>
      <c r="B20" s="127" t="s">
        <v>175</v>
      </c>
      <c r="C20" s="127" t="s">
        <v>27</v>
      </c>
      <c r="D20" s="127">
        <v>943699133.75</v>
      </c>
      <c r="E20" s="127">
        <v>192136427</v>
      </c>
      <c r="F20" s="127">
        <v>488771480</v>
      </c>
      <c r="G20" s="127">
        <v>190134910</v>
      </c>
      <c r="H20" s="127">
        <v>469153365</v>
      </c>
      <c r="I20" s="127">
        <v>454927653.75</v>
      </c>
      <c r="J20" s="127" t="s">
        <v>265</v>
      </c>
      <c r="K20" s="127" t="s">
        <v>181</v>
      </c>
      <c r="L20" s="127" t="s">
        <v>27</v>
      </c>
      <c r="M20" s="127" t="s">
        <v>104</v>
      </c>
      <c r="N20" s="127" t="s">
        <v>27</v>
      </c>
      <c r="O20" s="127">
        <v>2</v>
      </c>
    </row>
    <row r="21" spans="1:15" x14ac:dyDescent="0.2">
      <c r="A21" s="127" t="s">
        <v>182</v>
      </c>
      <c r="B21" s="127" t="s">
        <v>175</v>
      </c>
      <c r="C21" s="127" t="s">
        <v>110</v>
      </c>
      <c r="D21" s="127">
        <v>943699133.75</v>
      </c>
      <c r="E21" s="127">
        <v>192136427</v>
      </c>
      <c r="F21" s="127">
        <v>488771480</v>
      </c>
      <c r="G21" s="127">
        <v>190134910</v>
      </c>
      <c r="H21" s="127">
        <v>469153365</v>
      </c>
      <c r="I21" s="127">
        <v>454927653.75</v>
      </c>
      <c r="J21" s="127" t="s">
        <v>265</v>
      </c>
      <c r="K21" s="127" t="s">
        <v>182</v>
      </c>
      <c r="L21" s="127" t="s">
        <v>110</v>
      </c>
      <c r="M21" s="127" t="s">
        <v>104</v>
      </c>
      <c r="N21" s="127" t="s">
        <v>110</v>
      </c>
      <c r="O21" s="127">
        <v>3</v>
      </c>
    </row>
    <row r="22" spans="1:15" x14ac:dyDescent="0.2">
      <c r="A22" s="127" t="s">
        <v>272</v>
      </c>
      <c r="B22" s="127" t="s">
        <v>175</v>
      </c>
      <c r="C22" s="127" t="s">
        <v>112</v>
      </c>
      <c r="D22" s="127">
        <v>61155.62</v>
      </c>
      <c r="E22" s="127">
        <v>0</v>
      </c>
      <c r="F22" s="127">
        <v>0</v>
      </c>
      <c r="G22" s="127">
        <v>0</v>
      </c>
      <c r="H22" s="127">
        <v>0</v>
      </c>
      <c r="I22" s="127">
        <v>61155.62</v>
      </c>
      <c r="J22" s="127" t="s">
        <v>265</v>
      </c>
      <c r="K22" s="127" t="s">
        <v>272</v>
      </c>
      <c r="L22" s="127" t="s">
        <v>112</v>
      </c>
      <c r="M22" s="127" t="s">
        <v>104</v>
      </c>
      <c r="N22" s="127" t="s">
        <v>112</v>
      </c>
      <c r="O22" s="127">
        <v>4</v>
      </c>
    </row>
    <row r="23" spans="1:15" x14ac:dyDescent="0.2">
      <c r="A23" s="127" t="s">
        <v>273</v>
      </c>
      <c r="B23" s="127" t="s">
        <v>175</v>
      </c>
      <c r="C23" s="127" t="s">
        <v>114</v>
      </c>
      <c r="D23" s="127">
        <v>61155.62</v>
      </c>
      <c r="E23" s="127">
        <v>0</v>
      </c>
      <c r="F23" s="127">
        <v>0</v>
      </c>
      <c r="G23" s="127">
        <v>0</v>
      </c>
      <c r="H23" s="127">
        <v>0</v>
      </c>
      <c r="I23" s="127">
        <v>61155.62</v>
      </c>
      <c r="J23" s="127" t="s">
        <v>265</v>
      </c>
      <c r="K23" s="127" t="s">
        <v>273</v>
      </c>
      <c r="L23" s="127" t="s">
        <v>114</v>
      </c>
      <c r="M23" s="127" t="s">
        <v>104</v>
      </c>
      <c r="N23" s="127" t="s">
        <v>114</v>
      </c>
      <c r="O23" s="127">
        <v>5</v>
      </c>
    </row>
    <row r="24" spans="1:15" x14ac:dyDescent="0.2">
      <c r="A24" s="127" t="s">
        <v>183</v>
      </c>
      <c r="B24" s="127" t="s">
        <v>175</v>
      </c>
      <c r="C24" s="127" t="s">
        <v>116</v>
      </c>
      <c r="D24" s="127">
        <v>144271615.13</v>
      </c>
      <c r="E24" s="127">
        <v>19588705</v>
      </c>
      <c r="F24" s="127">
        <v>38164738</v>
      </c>
      <c r="G24" s="127">
        <v>11656975</v>
      </c>
      <c r="H24" s="127">
        <v>28352309</v>
      </c>
      <c r="I24" s="127">
        <v>106106877.13</v>
      </c>
      <c r="J24" s="127" t="s">
        <v>265</v>
      </c>
      <c r="K24" s="127" t="s">
        <v>183</v>
      </c>
      <c r="L24" s="127" t="s">
        <v>116</v>
      </c>
      <c r="M24" s="127" t="s">
        <v>104</v>
      </c>
      <c r="N24" s="127" t="s">
        <v>116</v>
      </c>
      <c r="O24" s="127">
        <v>4</v>
      </c>
    </row>
    <row r="25" spans="1:15" x14ac:dyDescent="0.2">
      <c r="A25" s="127" t="s">
        <v>184</v>
      </c>
      <c r="B25" s="127" t="s">
        <v>175</v>
      </c>
      <c r="C25" s="127" t="s">
        <v>118</v>
      </c>
      <c r="D25" s="127">
        <v>42292628.530000001</v>
      </c>
      <c r="E25" s="127">
        <v>3138325</v>
      </c>
      <c r="F25" s="127">
        <v>4449001</v>
      </c>
      <c r="G25" s="127">
        <v>3138325</v>
      </c>
      <c r="H25" s="127">
        <v>4449001</v>
      </c>
      <c r="I25" s="127">
        <v>37843627.530000001</v>
      </c>
      <c r="J25" s="127" t="s">
        <v>265</v>
      </c>
      <c r="K25" s="127" t="s">
        <v>184</v>
      </c>
      <c r="L25" s="127" t="s">
        <v>118</v>
      </c>
      <c r="M25" s="127" t="s">
        <v>104</v>
      </c>
      <c r="N25" s="127" t="s">
        <v>118</v>
      </c>
      <c r="O25" s="127">
        <v>5</v>
      </c>
    </row>
    <row r="26" spans="1:15" x14ac:dyDescent="0.2">
      <c r="A26" s="127" t="s">
        <v>185</v>
      </c>
      <c r="B26" s="127" t="s">
        <v>175</v>
      </c>
      <c r="C26" s="127" t="s">
        <v>119</v>
      </c>
      <c r="D26" s="127">
        <v>68206203.680000007</v>
      </c>
      <c r="E26" s="127">
        <v>2636376</v>
      </c>
      <c r="F26" s="127">
        <v>11772157</v>
      </c>
      <c r="G26" s="127">
        <v>1880699</v>
      </c>
      <c r="H26" s="127">
        <v>9135781</v>
      </c>
      <c r="I26" s="127">
        <v>56434046.68</v>
      </c>
      <c r="J26" s="127" t="s">
        <v>265</v>
      </c>
      <c r="K26" s="127" t="s">
        <v>185</v>
      </c>
      <c r="L26" s="127" t="s">
        <v>119</v>
      </c>
      <c r="M26" s="127" t="s">
        <v>104</v>
      </c>
      <c r="N26" s="127" t="s">
        <v>119</v>
      </c>
      <c r="O26" s="127">
        <v>5</v>
      </c>
    </row>
    <row r="27" spans="1:15" x14ac:dyDescent="0.2">
      <c r="A27" s="127" t="s">
        <v>186</v>
      </c>
      <c r="B27" s="127" t="s">
        <v>175</v>
      </c>
      <c r="C27" s="127" t="s">
        <v>121</v>
      </c>
      <c r="D27" s="127">
        <v>24615155.350000001</v>
      </c>
      <c r="E27" s="127">
        <v>6793282</v>
      </c>
      <c r="F27" s="127">
        <v>14922858</v>
      </c>
      <c r="G27" s="127">
        <v>3244592</v>
      </c>
      <c r="H27" s="127">
        <v>11374168</v>
      </c>
      <c r="I27" s="127">
        <v>9692297.3499999996</v>
      </c>
      <c r="J27" s="127" t="s">
        <v>265</v>
      </c>
      <c r="K27" s="127" t="s">
        <v>186</v>
      </c>
      <c r="L27" s="127" t="s">
        <v>121</v>
      </c>
      <c r="M27" s="127" t="s">
        <v>104</v>
      </c>
      <c r="N27" s="127" t="s">
        <v>121</v>
      </c>
      <c r="O27" s="127">
        <v>5</v>
      </c>
    </row>
    <row r="28" spans="1:15" x14ac:dyDescent="0.2">
      <c r="A28" s="127" t="s">
        <v>187</v>
      </c>
      <c r="B28" s="127" t="s">
        <v>175</v>
      </c>
      <c r="C28" s="127" t="s">
        <v>122</v>
      </c>
      <c r="D28" s="127">
        <v>9157627.5700000003</v>
      </c>
      <c r="E28" s="127">
        <v>7020722</v>
      </c>
      <c r="F28" s="127">
        <v>7020722</v>
      </c>
      <c r="G28" s="127">
        <v>3393359</v>
      </c>
      <c r="H28" s="127">
        <v>3393359</v>
      </c>
      <c r="I28" s="127">
        <v>2136905.5699999998</v>
      </c>
      <c r="J28" s="127" t="s">
        <v>265</v>
      </c>
      <c r="K28" s="127" t="s">
        <v>187</v>
      </c>
      <c r="L28" s="127" t="s">
        <v>122</v>
      </c>
      <c r="M28" s="127" t="s">
        <v>104</v>
      </c>
      <c r="N28" s="127" t="s">
        <v>122</v>
      </c>
      <c r="O28" s="127">
        <v>5</v>
      </c>
    </row>
    <row r="29" spans="1:15" x14ac:dyDescent="0.2">
      <c r="A29" s="127" t="s">
        <v>188</v>
      </c>
      <c r="B29" s="127" t="s">
        <v>175</v>
      </c>
      <c r="C29" s="127" t="s">
        <v>123</v>
      </c>
      <c r="D29" s="127">
        <v>137992937.96000001</v>
      </c>
      <c r="E29" s="127">
        <v>32967397</v>
      </c>
      <c r="F29" s="127">
        <v>107399543</v>
      </c>
      <c r="G29" s="127">
        <v>31315597</v>
      </c>
      <c r="H29" s="127">
        <v>105747743</v>
      </c>
      <c r="I29" s="127">
        <v>30593394.960000001</v>
      </c>
      <c r="J29" s="127" t="s">
        <v>265</v>
      </c>
      <c r="K29" s="127" t="s">
        <v>188</v>
      </c>
      <c r="L29" s="127" t="s">
        <v>123</v>
      </c>
      <c r="M29" s="127" t="s">
        <v>104</v>
      </c>
      <c r="N29" s="127" t="s">
        <v>123</v>
      </c>
      <c r="O29" s="127">
        <v>4</v>
      </c>
    </row>
    <row r="30" spans="1:15" x14ac:dyDescent="0.2">
      <c r="A30" s="127" t="s">
        <v>274</v>
      </c>
      <c r="B30" s="127" t="s">
        <v>175</v>
      </c>
      <c r="C30" s="127" t="s">
        <v>125</v>
      </c>
      <c r="D30" s="127">
        <v>28939346.199999999</v>
      </c>
      <c r="E30" s="127">
        <v>0</v>
      </c>
      <c r="F30" s="127">
        <v>28824050</v>
      </c>
      <c r="G30" s="127">
        <v>0</v>
      </c>
      <c r="H30" s="127">
        <v>28824050</v>
      </c>
      <c r="I30" s="127">
        <v>115296.2</v>
      </c>
      <c r="J30" s="127" t="s">
        <v>265</v>
      </c>
      <c r="K30" s="127" t="s">
        <v>274</v>
      </c>
      <c r="L30" s="127" t="s">
        <v>125</v>
      </c>
      <c r="M30" s="127" t="s">
        <v>104</v>
      </c>
      <c r="N30" s="127" t="s">
        <v>125</v>
      </c>
      <c r="O30" s="127">
        <v>5</v>
      </c>
    </row>
    <row r="31" spans="1:15" x14ac:dyDescent="0.2">
      <c r="A31" s="127" t="s">
        <v>189</v>
      </c>
      <c r="B31" s="127" t="s">
        <v>175</v>
      </c>
      <c r="C31" s="127" t="s">
        <v>126</v>
      </c>
      <c r="D31" s="127">
        <v>13825080</v>
      </c>
      <c r="E31" s="127">
        <v>3060000</v>
      </c>
      <c r="F31" s="127">
        <v>4590000</v>
      </c>
      <c r="G31" s="127">
        <v>1530000</v>
      </c>
      <c r="H31" s="127">
        <v>3060000</v>
      </c>
      <c r="I31" s="127">
        <v>9235080</v>
      </c>
      <c r="J31" s="127" t="s">
        <v>265</v>
      </c>
      <c r="K31" s="127" t="s">
        <v>189</v>
      </c>
      <c r="L31" s="127" t="s">
        <v>126</v>
      </c>
      <c r="M31" s="127" t="s">
        <v>104</v>
      </c>
      <c r="N31" s="127" t="s">
        <v>126</v>
      </c>
      <c r="O31" s="127">
        <v>5</v>
      </c>
    </row>
    <row r="32" spans="1:15" x14ac:dyDescent="0.2">
      <c r="A32" s="127" t="s">
        <v>190</v>
      </c>
      <c r="B32" s="127" t="s">
        <v>175</v>
      </c>
      <c r="C32" s="127" t="s">
        <v>127</v>
      </c>
      <c r="D32" s="127">
        <v>23069601.23</v>
      </c>
      <c r="E32" s="127">
        <v>1467666</v>
      </c>
      <c r="F32" s="127">
        <v>2114688</v>
      </c>
      <c r="G32" s="127">
        <v>1345866</v>
      </c>
      <c r="H32" s="127">
        <v>1992888</v>
      </c>
      <c r="I32" s="127">
        <v>20954913.23</v>
      </c>
      <c r="J32" s="127" t="s">
        <v>265</v>
      </c>
      <c r="K32" s="127" t="s">
        <v>190</v>
      </c>
      <c r="L32" s="127" t="s">
        <v>127</v>
      </c>
      <c r="M32" s="127" t="s">
        <v>104</v>
      </c>
      <c r="N32" s="127" t="s">
        <v>127</v>
      </c>
      <c r="O32" s="127">
        <v>5</v>
      </c>
    </row>
    <row r="33" spans="1:15" x14ac:dyDescent="0.2">
      <c r="A33" s="127" t="s">
        <v>191</v>
      </c>
      <c r="B33" s="127" t="s">
        <v>175</v>
      </c>
      <c r="C33" s="127" t="s">
        <v>129</v>
      </c>
      <c r="D33" s="127">
        <v>4166853.01</v>
      </c>
      <c r="E33" s="127">
        <v>119947.75</v>
      </c>
      <c r="F33" s="127">
        <v>4150225</v>
      </c>
      <c r="G33" s="127">
        <v>119947.75</v>
      </c>
      <c r="H33" s="127">
        <v>4150225</v>
      </c>
      <c r="I33" s="127">
        <v>16628.009999999998</v>
      </c>
      <c r="J33" s="127" t="s">
        <v>265</v>
      </c>
      <c r="K33" s="127" t="s">
        <v>191</v>
      </c>
      <c r="L33" s="127" t="s">
        <v>129</v>
      </c>
      <c r="M33" s="127" t="s">
        <v>104</v>
      </c>
      <c r="N33" s="127" t="s">
        <v>129</v>
      </c>
      <c r="O33" s="127">
        <v>5</v>
      </c>
    </row>
    <row r="34" spans="1:15" x14ac:dyDescent="0.2">
      <c r="A34" s="127" t="s">
        <v>192</v>
      </c>
      <c r="B34" s="127" t="s">
        <v>175</v>
      </c>
      <c r="C34" s="127" t="s">
        <v>130</v>
      </c>
      <c r="D34" s="127">
        <v>2289678.2200000002</v>
      </c>
      <c r="E34" s="127">
        <v>937130.25</v>
      </c>
      <c r="F34" s="127">
        <v>2280556</v>
      </c>
      <c r="G34" s="127">
        <v>937130.25</v>
      </c>
      <c r="H34" s="127">
        <v>2280556</v>
      </c>
      <c r="I34" s="127">
        <v>9122.2199999999993</v>
      </c>
      <c r="J34" s="127" t="s">
        <v>265</v>
      </c>
      <c r="K34" s="127" t="s">
        <v>192</v>
      </c>
      <c r="L34" s="127" t="s">
        <v>130</v>
      </c>
      <c r="M34" s="127" t="s">
        <v>104</v>
      </c>
      <c r="N34" s="127" t="s">
        <v>130</v>
      </c>
      <c r="O34" s="127">
        <v>5</v>
      </c>
    </row>
    <row r="35" spans="1:15" x14ac:dyDescent="0.2">
      <c r="A35" s="127" t="s">
        <v>193</v>
      </c>
      <c r="B35" s="127" t="s">
        <v>175</v>
      </c>
      <c r="C35" s="127" t="s">
        <v>131</v>
      </c>
      <c r="D35" s="127">
        <v>65701784.100000001</v>
      </c>
      <c r="E35" s="127">
        <v>27382653</v>
      </c>
      <c r="F35" s="127">
        <v>65440024</v>
      </c>
      <c r="G35" s="127">
        <v>27382653</v>
      </c>
      <c r="H35" s="127">
        <v>65440024</v>
      </c>
      <c r="I35" s="127">
        <v>261760.1</v>
      </c>
      <c r="J35" s="127" t="s">
        <v>265</v>
      </c>
      <c r="K35" s="127" t="s">
        <v>193</v>
      </c>
      <c r="L35" s="127" t="s">
        <v>131</v>
      </c>
      <c r="M35" s="127" t="s">
        <v>104</v>
      </c>
      <c r="N35" s="127" t="s">
        <v>131</v>
      </c>
      <c r="O35" s="127">
        <v>5</v>
      </c>
    </row>
    <row r="36" spans="1:15" x14ac:dyDescent="0.2">
      <c r="A36" s="127" t="s">
        <v>275</v>
      </c>
      <c r="B36" s="127" t="s">
        <v>175</v>
      </c>
      <c r="C36" s="127" t="s">
        <v>132</v>
      </c>
      <c r="D36" s="127">
        <v>595.20000000000005</v>
      </c>
      <c r="E36" s="127">
        <v>0</v>
      </c>
      <c r="F36" s="127">
        <v>0</v>
      </c>
      <c r="G36" s="127">
        <v>0</v>
      </c>
      <c r="H36" s="127">
        <v>0</v>
      </c>
      <c r="I36" s="127">
        <v>595.20000000000005</v>
      </c>
      <c r="J36" s="127" t="s">
        <v>265</v>
      </c>
      <c r="K36" s="127" t="s">
        <v>275</v>
      </c>
      <c r="L36" s="127" t="s">
        <v>132</v>
      </c>
      <c r="M36" s="127" t="s">
        <v>104</v>
      </c>
      <c r="N36" s="127" t="s">
        <v>132</v>
      </c>
      <c r="O36" s="127">
        <v>5</v>
      </c>
    </row>
    <row r="37" spans="1:15" x14ac:dyDescent="0.2">
      <c r="A37" s="127" t="s">
        <v>194</v>
      </c>
      <c r="B37" s="127" t="s">
        <v>175</v>
      </c>
      <c r="C37" s="127" t="s">
        <v>134</v>
      </c>
      <c r="D37" s="127">
        <v>79417199.180000007</v>
      </c>
      <c r="E37" s="127">
        <v>3980300</v>
      </c>
      <c r="F37" s="127">
        <v>8626200</v>
      </c>
      <c r="G37" s="127">
        <v>4645900</v>
      </c>
      <c r="H37" s="127">
        <v>4645900</v>
      </c>
      <c r="I37" s="127">
        <v>70790999.180000007</v>
      </c>
      <c r="J37" s="127" t="s">
        <v>265</v>
      </c>
      <c r="K37" s="127" t="s">
        <v>194</v>
      </c>
      <c r="L37" s="127" t="s">
        <v>134</v>
      </c>
      <c r="M37" s="127" t="s">
        <v>104</v>
      </c>
      <c r="N37" s="127" t="s">
        <v>134</v>
      </c>
      <c r="O37" s="127">
        <v>4</v>
      </c>
    </row>
    <row r="38" spans="1:15" x14ac:dyDescent="0.2">
      <c r="A38" s="127" t="s">
        <v>195</v>
      </c>
      <c r="B38" s="127" t="s">
        <v>175</v>
      </c>
      <c r="C38" s="127" t="s">
        <v>135</v>
      </c>
      <c r="D38" s="127">
        <v>44833370</v>
      </c>
      <c r="E38" s="127">
        <v>3980300</v>
      </c>
      <c r="F38" s="127">
        <v>8626200</v>
      </c>
      <c r="G38" s="127">
        <v>4645900</v>
      </c>
      <c r="H38" s="127">
        <v>4645900</v>
      </c>
      <c r="I38" s="127">
        <v>36207170</v>
      </c>
      <c r="J38" s="127" t="s">
        <v>265</v>
      </c>
      <c r="K38" s="127" t="s">
        <v>195</v>
      </c>
      <c r="L38" s="127" t="s">
        <v>135</v>
      </c>
      <c r="M38" s="127" t="s">
        <v>104</v>
      </c>
      <c r="N38" s="127" t="s">
        <v>135</v>
      </c>
      <c r="O38" s="127">
        <v>5</v>
      </c>
    </row>
    <row r="39" spans="1:15" x14ac:dyDescent="0.2">
      <c r="A39" s="127" t="s">
        <v>196</v>
      </c>
      <c r="B39" s="127" t="s">
        <v>175</v>
      </c>
      <c r="C39" s="127" t="s">
        <v>136</v>
      </c>
      <c r="D39" s="127">
        <v>34583829.18</v>
      </c>
      <c r="E39" s="127">
        <v>0</v>
      </c>
      <c r="F39" s="127">
        <v>0</v>
      </c>
      <c r="G39" s="127">
        <v>0</v>
      </c>
      <c r="H39" s="127">
        <v>0</v>
      </c>
      <c r="I39" s="127">
        <v>34583829.18</v>
      </c>
      <c r="J39" s="127" t="s">
        <v>265</v>
      </c>
      <c r="K39" s="127" t="s">
        <v>196</v>
      </c>
      <c r="L39" s="127" t="s">
        <v>136</v>
      </c>
      <c r="M39" s="127" t="s">
        <v>104</v>
      </c>
      <c r="N39" s="127" t="s">
        <v>136</v>
      </c>
      <c r="O39" s="127">
        <v>5</v>
      </c>
    </row>
    <row r="40" spans="1:15" x14ac:dyDescent="0.2">
      <c r="A40" s="127" t="s">
        <v>197</v>
      </c>
      <c r="B40" s="127" t="s">
        <v>175</v>
      </c>
      <c r="C40" s="127" t="s">
        <v>137</v>
      </c>
      <c r="D40" s="127">
        <v>21577152.920000002</v>
      </c>
      <c r="E40" s="127">
        <v>2584240</v>
      </c>
      <c r="F40" s="127">
        <v>7483514</v>
      </c>
      <c r="G40" s="127">
        <v>480000</v>
      </c>
      <c r="H40" s="127">
        <v>4899274</v>
      </c>
      <c r="I40" s="127">
        <v>14093638.92</v>
      </c>
      <c r="J40" s="127" t="s">
        <v>265</v>
      </c>
      <c r="K40" s="127" t="s">
        <v>197</v>
      </c>
      <c r="L40" s="127" t="s">
        <v>137</v>
      </c>
      <c r="M40" s="127" t="s">
        <v>104</v>
      </c>
      <c r="N40" s="127" t="s">
        <v>137</v>
      </c>
      <c r="O40" s="127">
        <v>4</v>
      </c>
    </row>
    <row r="41" spans="1:15" x14ac:dyDescent="0.2">
      <c r="A41" s="127" t="s">
        <v>276</v>
      </c>
      <c r="B41" s="127" t="s">
        <v>175</v>
      </c>
      <c r="C41" s="127" t="s">
        <v>139</v>
      </c>
      <c r="D41" s="127">
        <v>486863.86</v>
      </c>
      <c r="E41" s="127">
        <v>0</v>
      </c>
      <c r="F41" s="127">
        <v>480000</v>
      </c>
      <c r="G41" s="127">
        <v>480000</v>
      </c>
      <c r="H41" s="127">
        <v>480000</v>
      </c>
      <c r="I41" s="127">
        <v>6863.86</v>
      </c>
      <c r="J41" s="127" t="s">
        <v>265</v>
      </c>
      <c r="K41" s="127" t="s">
        <v>276</v>
      </c>
      <c r="L41" s="127" t="s">
        <v>139</v>
      </c>
      <c r="M41" s="127" t="s">
        <v>104</v>
      </c>
      <c r="N41" s="127" t="s">
        <v>139</v>
      </c>
      <c r="O41" s="127">
        <v>5</v>
      </c>
    </row>
    <row r="42" spans="1:15" x14ac:dyDescent="0.2">
      <c r="A42" s="127" t="s">
        <v>198</v>
      </c>
      <c r="B42" s="127" t="s">
        <v>175</v>
      </c>
      <c r="C42" s="127" t="s">
        <v>141</v>
      </c>
      <c r="D42" s="127">
        <v>21090289.059999999</v>
      </c>
      <c r="E42" s="127">
        <v>2584240</v>
      </c>
      <c r="F42" s="127">
        <v>7003514</v>
      </c>
      <c r="G42" s="127">
        <v>0</v>
      </c>
      <c r="H42" s="127">
        <v>4419274</v>
      </c>
      <c r="I42" s="127">
        <v>14086775.060000001</v>
      </c>
      <c r="J42" s="127" t="s">
        <v>265</v>
      </c>
      <c r="K42" s="127" t="s">
        <v>198</v>
      </c>
      <c r="L42" s="127" t="s">
        <v>141</v>
      </c>
      <c r="M42" s="127" t="s">
        <v>104</v>
      </c>
      <c r="N42" s="127" t="s">
        <v>141</v>
      </c>
      <c r="O42" s="127">
        <v>5</v>
      </c>
    </row>
    <row r="43" spans="1:15" x14ac:dyDescent="0.2">
      <c r="A43" s="127" t="s">
        <v>199</v>
      </c>
      <c r="B43" s="127" t="s">
        <v>175</v>
      </c>
      <c r="C43" s="127" t="s">
        <v>142</v>
      </c>
      <c r="D43" s="127">
        <v>122518467.45</v>
      </c>
      <c r="E43" s="127">
        <v>11090882</v>
      </c>
      <c r="F43" s="127">
        <v>58458484</v>
      </c>
      <c r="G43" s="127">
        <v>11090882</v>
      </c>
      <c r="H43" s="127">
        <v>58458484</v>
      </c>
      <c r="I43" s="127">
        <v>64059983.450000003</v>
      </c>
      <c r="J43" s="127" t="s">
        <v>265</v>
      </c>
      <c r="K43" s="127" t="s">
        <v>199</v>
      </c>
      <c r="L43" s="127" t="s">
        <v>142</v>
      </c>
      <c r="M43" s="127" t="s">
        <v>104</v>
      </c>
      <c r="N43" s="127" t="s">
        <v>142</v>
      </c>
      <c r="O43" s="127">
        <v>4</v>
      </c>
    </row>
    <row r="44" spans="1:15" x14ac:dyDescent="0.2">
      <c r="A44" s="127" t="s">
        <v>200</v>
      </c>
      <c r="B44" s="127" t="s">
        <v>175</v>
      </c>
      <c r="C44" s="127" t="s">
        <v>144</v>
      </c>
      <c r="D44" s="127">
        <v>3741098.78</v>
      </c>
      <c r="E44" s="127">
        <v>0</v>
      </c>
      <c r="F44" s="127">
        <v>0</v>
      </c>
      <c r="G44" s="127">
        <v>0</v>
      </c>
      <c r="H44" s="127">
        <v>0</v>
      </c>
      <c r="I44" s="127">
        <v>3741098.78</v>
      </c>
      <c r="J44" s="127" t="s">
        <v>265</v>
      </c>
      <c r="K44" s="127" t="s">
        <v>200</v>
      </c>
      <c r="L44" s="127" t="s">
        <v>144</v>
      </c>
      <c r="M44" s="127" t="s">
        <v>104</v>
      </c>
      <c r="N44" s="127" t="s">
        <v>144</v>
      </c>
      <c r="O44" s="127">
        <v>5</v>
      </c>
    </row>
    <row r="45" spans="1:15" x14ac:dyDescent="0.2">
      <c r="A45" s="127" t="s">
        <v>201</v>
      </c>
      <c r="B45" s="127" t="s">
        <v>175</v>
      </c>
      <c r="C45" s="127" t="s">
        <v>145</v>
      </c>
      <c r="D45" s="127">
        <v>47270229.609999999</v>
      </c>
      <c r="E45" s="127">
        <v>0</v>
      </c>
      <c r="F45" s="127">
        <v>47081902</v>
      </c>
      <c r="G45" s="127">
        <v>0</v>
      </c>
      <c r="H45" s="127">
        <v>47081902</v>
      </c>
      <c r="I45" s="127">
        <v>188327.61</v>
      </c>
      <c r="J45" s="127" t="s">
        <v>265</v>
      </c>
      <c r="K45" s="127" t="s">
        <v>201</v>
      </c>
      <c r="L45" s="127" t="s">
        <v>145</v>
      </c>
      <c r="M45" s="127" t="s">
        <v>104</v>
      </c>
      <c r="N45" s="127" t="s">
        <v>145</v>
      </c>
      <c r="O45" s="127">
        <v>5</v>
      </c>
    </row>
    <row r="46" spans="1:15" x14ac:dyDescent="0.2">
      <c r="A46" s="127" t="s">
        <v>202</v>
      </c>
      <c r="B46" s="127" t="s">
        <v>175</v>
      </c>
      <c r="C46" s="127" t="s">
        <v>146</v>
      </c>
      <c r="D46" s="127">
        <v>9396064</v>
      </c>
      <c r="E46" s="127">
        <v>5079652</v>
      </c>
      <c r="F46" s="127">
        <v>5079652</v>
      </c>
      <c r="G46" s="127">
        <v>5079652</v>
      </c>
      <c r="H46" s="127">
        <v>5079652</v>
      </c>
      <c r="I46" s="127">
        <v>4316412</v>
      </c>
      <c r="J46" s="127" t="s">
        <v>265</v>
      </c>
      <c r="K46" s="127" t="s">
        <v>202</v>
      </c>
      <c r="L46" s="127" t="s">
        <v>146</v>
      </c>
      <c r="M46" s="127" t="s">
        <v>104</v>
      </c>
      <c r="N46" s="127" t="s">
        <v>146</v>
      </c>
      <c r="O46" s="127">
        <v>5</v>
      </c>
    </row>
    <row r="47" spans="1:15" x14ac:dyDescent="0.2">
      <c r="A47" s="127" t="s">
        <v>203</v>
      </c>
      <c r="B47" s="127" t="s">
        <v>175</v>
      </c>
      <c r="C47" s="127" t="s">
        <v>147</v>
      </c>
      <c r="D47" s="127">
        <v>62111075.060000002</v>
      </c>
      <c r="E47" s="127">
        <v>6011230</v>
      </c>
      <c r="F47" s="127">
        <v>6296930</v>
      </c>
      <c r="G47" s="127">
        <v>6011230</v>
      </c>
      <c r="H47" s="127">
        <v>6296930</v>
      </c>
      <c r="I47" s="127">
        <v>55814145.060000002</v>
      </c>
      <c r="J47" s="127" t="s">
        <v>265</v>
      </c>
      <c r="K47" s="127" t="s">
        <v>203</v>
      </c>
      <c r="L47" s="127" t="s">
        <v>147</v>
      </c>
      <c r="M47" s="127" t="s">
        <v>104</v>
      </c>
      <c r="N47" s="127" t="s">
        <v>147</v>
      </c>
      <c r="O47" s="127">
        <v>5</v>
      </c>
    </row>
    <row r="48" spans="1:15" x14ac:dyDescent="0.2">
      <c r="A48" s="127" t="s">
        <v>204</v>
      </c>
      <c r="B48" s="127" t="s">
        <v>175</v>
      </c>
      <c r="C48" s="127" t="s">
        <v>149</v>
      </c>
      <c r="D48" s="127">
        <v>957916.4</v>
      </c>
      <c r="E48" s="127">
        <v>0</v>
      </c>
      <c r="F48" s="127">
        <v>954100</v>
      </c>
      <c r="G48" s="127">
        <v>0</v>
      </c>
      <c r="H48" s="127">
        <v>954100</v>
      </c>
      <c r="I48" s="127">
        <v>3816.4</v>
      </c>
      <c r="J48" s="127" t="s">
        <v>265</v>
      </c>
      <c r="K48" s="127" t="s">
        <v>204</v>
      </c>
      <c r="L48" s="127" t="s">
        <v>149</v>
      </c>
      <c r="M48" s="127" t="s">
        <v>104</v>
      </c>
      <c r="N48" s="127" t="s">
        <v>149</v>
      </c>
      <c r="O48" s="127">
        <v>4</v>
      </c>
    </row>
    <row r="49" spans="1:15" x14ac:dyDescent="0.2">
      <c r="A49" s="127" t="s">
        <v>205</v>
      </c>
      <c r="B49" s="127" t="s">
        <v>175</v>
      </c>
      <c r="C49" s="127" t="s">
        <v>150</v>
      </c>
      <c r="D49" s="127">
        <v>957916.4</v>
      </c>
      <c r="E49" s="127">
        <v>0</v>
      </c>
      <c r="F49" s="127">
        <v>954100</v>
      </c>
      <c r="G49" s="127">
        <v>0</v>
      </c>
      <c r="H49" s="127">
        <v>954100</v>
      </c>
      <c r="I49" s="127">
        <v>3816.4</v>
      </c>
      <c r="J49" s="127" t="s">
        <v>265</v>
      </c>
      <c r="K49" s="127" t="s">
        <v>205</v>
      </c>
      <c r="L49" s="127" t="s">
        <v>150</v>
      </c>
      <c r="M49" s="127" t="s">
        <v>104</v>
      </c>
      <c r="N49" s="127" t="s">
        <v>150</v>
      </c>
      <c r="O49" s="127">
        <v>5</v>
      </c>
    </row>
    <row r="50" spans="1:15" x14ac:dyDescent="0.2">
      <c r="A50" s="127" t="s">
        <v>206</v>
      </c>
      <c r="B50" s="127" t="s">
        <v>175</v>
      </c>
      <c r="C50" s="127" t="s">
        <v>151</v>
      </c>
      <c r="D50" s="127">
        <v>5271004.0199999996</v>
      </c>
      <c r="E50" s="127">
        <v>749999</v>
      </c>
      <c r="F50" s="127">
        <v>2249997</v>
      </c>
      <c r="G50" s="127">
        <v>749999</v>
      </c>
      <c r="H50" s="127">
        <v>1499998</v>
      </c>
      <c r="I50" s="127">
        <v>3021007.02</v>
      </c>
      <c r="J50" s="127" t="s">
        <v>265</v>
      </c>
      <c r="K50" s="127" t="s">
        <v>206</v>
      </c>
      <c r="L50" s="127" t="s">
        <v>151</v>
      </c>
      <c r="M50" s="127" t="s">
        <v>104</v>
      </c>
      <c r="N50" s="127" t="s">
        <v>151</v>
      </c>
      <c r="O50" s="127">
        <v>4</v>
      </c>
    </row>
    <row r="51" spans="1:15" x14ac:dyDescent="0.2">
      <c r="A51" s="127" t="s">
        <v>277</v>
      </c>
      <c r="B51" s="127" t="s">
        <v>175</v>
      </c>
      <c r="C51" s="127" t="s">
        <v>152</v>
      </c>
      <c r="D51" s="127">
        <v>5271004.0199999996</v>
      </c>
      <c r="E51" s="127">
        <v>749999</v>
      </c>
      <c r="F51" s="127">
        <v>2249997</v>
      </c>
      <c r="G51" s="127">
        <v>749999</v>
      </c>
      <c r="H51" s="127">
        <v>1499998</v>
      </c>
      <c r="I51" s="127">
        <v>3021007.02</v>
      </c>
      <c r="J51" s="127" t="s">
        <v>265</v>
      </c>
      <c r="K51" s="127" t="s">
        <v>277</v>
      </c>
      <c r="L51" s="127" t="s">
        <v>152</v>
      </c>
      <c r="M51" s="127" t="s">
        <v>104</v>
      </c>
      <c r="N51" s="127" t="s">
        <v>152</v>
      </c>
      <c r="O51" s="127">
        <v>5</v>
      </c>
    </row>
    <row r="52" spans="1:15" x14ac:dyDescent="0.2">
      <c r="A52" s="127" t="s">
        <v>207</v>
      </c>
      <c r="B52" s="127" t="s">
        <v>175</v>
      </c>
      <c r="C52" s="127" t="s">
        <v>153</v>
      </c>
      <c r="D52" s="127">
        <v>41718227</v>
      </c>
      <c r="E52" s="127">
        <v>1679308</v>
      </c>
      <c r="F52" s="127">
        <v>1679308</v>
      </c>
      <c r="G52" s="127">
        <v>920001</v>
      </c>
      <c r="H52" s="127">
        <v>920001</v>
      </c>
      <c r="I52" s="127">
        <v>40038919</v>
      </c>
      <c r="J52" s="127" t="s">
        <v>265</v>
      </c>
      <c r="K52" s="127" t="s">
        <v>207</v>
      </c>
      <c r="L52" s="127" t="s">
        <v>153</v>
      </c>
      <c r="M52" s="127" t="s">
        <v>104</v>
      </c>
      <c r="N52" s="127" t="s">
        <v>153</v>
      </c>
      <c r="O52" s="127">
        <v>4</v>
      </c>
    </row>
    <row r="53" spans="1:15" x14ac:dyDescent="0.2">
      <c r="A53" s="127" t="s">
        <v>278</v>
      </c>
      <c r="B53" s="127" t="s">
        <v>175</v>
      </c>
      <c r="C53" s="127" t="s">
        <v>154</v>
      </c>
      <c r="D53" s="127">
        <v>41718227</v>
      </c>
      <c r="E53" s="127">
        <v>1679308</v>
      </c>
      <c r="F53" s="127">
        <v>1679308</v>
      </c>
      <c r="G53" s="127">
        <v>920001</v>
      </c>
      <c r="H53" s="127">
        <v>920001</v>
      </c>
      <c r="I53" s="127">
        <v>40038919</v>
      </c>
      <c r="J53" s="127" t="s">
        <v>265</v>
      </c>
      <c r="K53" s="127" t="s">
        <v>278</v>
      </c>
      <c r="L53" s="127" t="s">
        <v>154</v>
      </c>
      <c r="M53" s="127" t="s">
        <v>104</v>
      </c>
      <c r="N53" s="127" t="s">
        <v>154</v>
      </c>
      <c r="O53" s="127">
        <v>5</v>
      </c>
    </row>
    <row r="54" spans="1:15" x14ac:dyDescent="0.2">
      <c r="A54" s="127" t="s">
        <v>208</v>
      </c>
      <c r="B54" s="127" t="s">
        <v>175</v>
      </c>
      <c r="C54" s="127" t="s">
        <v>155</v>
      </c>
      <c r="D54" s="127">
        <v>389913458.06999999</v>
      </c>
      <c r="E54" s="127">
        <v>119495596</v>
      </c>
      <c r="F54" s="127">
        <v>263755596</v>
      </c>
      <c r="G54" s="127">
        <v>129275556</v>
      </c>
      <c r="H54" s="127">
        <v>263675556</v>
      </c>
      <c r="I54" s="127">
        <v>126157862.06999999</v>
      </c>
      <c r="J54" s="127" t="s">
        <v>265</v>
      </c>
      <c r="K54" s="127" t="s">
        <v>208</v>
      </c>
      <c r="L54" s="127" t="s">
        <v>155</v>
      </c>
      <c r="M54" s="127" t="s">
        <v>104</v>
      </c>
      <c r="N54" s="127" t="s">
        <v>155</v>
      </c>
      <c r="O54" s="127">
        <v>4</v>
      </c>
    </row>
    <row r="55" spans="1:15" x14ac:dyDescent="0.2">
      <c r="A55" s="127" t="s">
        <v>209</v>
      </c>
      <c r="B55" s="127" t="s">
        <v>175</v>
      </c>
      <c r="C55" s="127" t="s">
        <v>155</v>
      </c>
      <c r="D55" s="127">
        <v>389913458.06999999</v>
      </c>
      <c r="E55" s="127">
        <v>119495596</v>
      </c>
      <c r="F55" s="127">
        <v>263755596</v>
      </c>
      <c r="G55" s="127">
        <v>129275556</v>
      </c>
      <c r="H55" s="127">
        <v>263675556</v>
      </c>
      <c r="I55" s="127">
        <v>126157862.06999999</v>
      </c>
      <c r="J55" s="127" t="s">
        <v>265</v>
      </c>
      <c r="K55" s="127" t="s">
        <v>209</v>
      </c>
      <c r="L55" s="127" t="s">
        <v>155</v>
      </c>
      <c r="M55" s="127" t="s">
        <v>104</v>
      </c>
      <c r="N55" s="127" t="s">
        <v>155</v>
      </c>
      <c r="O55" s="127">
        <v>5</v>
      </c>
    </row>
    <row r="56" spans="1:15" x14ac:dyDescent="0.2">
      <c r="A56" s="127" t="s">
        <v>210</v>
      </c>
      <c r="B56" s="127" t="s">
        <v>175</v>
      </c>
      <c r="C56" s="127" t="s">
        <v>156</v>
      </c>
      <c r="D56" s="127">
        <v>5221479074.1700001</v>
      </c>
      <c r="E56" s="127">
        <v>1959435204</v>
      </c>
      <c r="F56" s="127">
        <v>2448892610</v>
      </c>
      <c r="G56" s="127">
        <v>1171694127</v>
      </c>
      <c r="H56" s="127">
        <v>1661151533</v>
      </c>
      <c r="I56" s="127">
        <v>2772586464.1700001</v>
      </c>
      <c r="J56" s="127" t="s">
        <v>265</v>
      </c>
      <c r="K56" s="127" t="s">
        <v>210</v>
      </c>
      <c r="L56" s="127" t="s">
        <v>156</v>
      </c>
      <c r="M56" s="127" t="s">
        <v>104</v>
      </c>
      <c r="N56" s="127" t="s">
        <v>156</v>
      </c>
      <c r="O56" s="127">
        <v>2</v>
      </c>
    </row>
    <row r="57" spans="1:15" x14ac:dyDescent="0.2">
      <c r="A57" s="127" t="s">
        <v>211</v>
      </c>
      <c r="B57" s="127" t="s">
        <v>175</v>
      </c>
      <c r="C57" s="127" t="s">
        <v>40</v>
      </c>
      <c r="D57" s="127">
        <v>5221479074.1700001</v>
      </c>
      <c r="E57" s="127">
        <v>1959435204</v>
      </c>
      <c r="F57" s="127">
        <v>2448892610</v>
      </c>
      <c r="G57" s="127">
        <v>1171694127</v>
      </c>
      <c r="H57" s="127">
        <v>1661151533</v>
      </c>
      <c r="I57" s="127">
        <v>2772586464.1700001</v>
      </c>
      <c r="J57" s="127" t="s">
        <v>265</v>
      </c>
      <c r="K57" s="127" t="s">
        <v>211</v>
      </c>
      <c r="L57" s="127" t="s">
        <v>40</v>
      </c>
      <c r="M57" s="127" t="s">
        <v>104</v>
      </c>
      <c r="N57" s="127" t="s">
        <v>40</v>
      </c>
      <c r="O57" s="127">
        <v>3</v>
      </c>
    </row>
    <row r="58" spans="1:15" x14ac:dyDescent="0.2">
      <c r="A58" s="127" t="s">
        <v>212</v>
      </c>
      <c r="B58" s="127" t="s">
        <v>175</v>
      </c>
      <c r="C58" s="127" t="s">
        <v>158</v>
      </c>
      <c r="D58" s="127">
        <v>5221479074.1700001</v>
      </c>
      <c r="E58" s="127">
        <v>1959435204</v>
      </c>
      <c r="F58" s="127">
        <v>2448892610</v>
      </c>
      <c r="G58" s="127">
        <v>1171694127</v>
      </c>
      <c r="H58" s="127">
        <v>1661151533</v>
      </c>
      <c r="I58" s="127">
        <v>2772586464.1700001</v>
      </c>
      <c r="J58" s="127" t="s">
        <v>265</v>
      </c>
      <c r="K58" s="127" t="s">
        <v>212</v>
      </c>
      <c r="L58" s="127" t="s">
        <v>158</v>
      </c>
      <c r="M58" s="127" t="s">
        <v>104</v>
      </c>
      <c r="N58" s="127" t="s">
        <v>158</v>
      </c>
      <c r="O58" s="127">
        <v>4</v>
      </c>
    </row>
    <row r="59" spans="1:15" x14ac:dyDescent="0.2">
      <c r="A59" s="127" t="s">
        <v>279</v>
      </c>
      <c r="B59" s="127" t="s">
        <v>175</v>
      </c>
      <c r="C59" s="127" t="s">
        <v>158</v>
      </c>
      <c r="D59" s="127">
        <v>5221479074.1700001</v>
      </c>
      <c r="E59" s="127">
        <v>1959435204</v>
      </c>
      <c r="F59" s="127">
        <v>2448892610</v>
      </c>
      <c r="G59" s="127">
        <v>1171694127</v>
      </c>
      <c r="H59" s="127">
        <v>1661151533</v>
      </c>
      <c r="I59" s="127">
        <v>2772586464.1700001</v>
      </c>
      <c r="J59" s="127" t="s">
        <v>265</v>
      </c>
      <c r="K59" s="127" t="s">
        <v>279</v>
      </c>
      <c r="L59" s="127" t="s">
        <v>158</v>
      </c>
      <c r="M59" s="127" t="s">
        <v>104</v>
      </c>
      <c r="N59" s="127" t="s">
        <v>158</v>
      </c>
      <c r="O59" s="127">
        <v>5</v>
      </c>
    </row>
    <row r="60" spans="1:15" x14ac:dyDescent="0.2">
      <c r="A60" s="127" t="s">
        <v>280</v>
      </c>
      <c r="B60" s="127" t="s">
        <v>175</v>
      </c>
      <c r="C60" s="127" t="s">
        <v>266</v>
      </c>
      <c r="D60" s="127">
        <v>3664400317.9499998</v>
      </c>
      <c r="E60" s="127">
        <v>1110150726</v>
      </c>
      <c r="F60" s="127">
        <v>1506248132</v>
      </c>
      <c r="G60" s="127">
        <v>702938801</v>
      </c>
      <c r="H60" s="127">
        <v>1099036207</v>
      </c>
      <c r="I60" s="127">
        <v>2158152185.9499998</v>
      </c>
      <c r="J60" s="127" t="s">
        <v>265</v>
      </c>
      <c r="K60" s="127" t="s">
        <v>280</v>
      </c>
      <c r="L60" s="127" t="s">
        <v>266</v>
      </c>
      <c r="M60" s="127" t="s">
        <v>104</v>
      </c>
      <c r="N60" s="127" t="s">
        <v>266</v>
      </c>
      <c r="O60" s="127">
        <v>6</v>
      </c>
    </row>
    <row r="61" spans="1:15" x14ac:dyDescent="0.2">
      <c r="A61" s="127" t="s">
        <v>281</v>
      </c>
      <c r="B61" s="127" t="s">
        <v>175</v>
      </c>
      <c r="C61" s="127" t="s">
        <v>267</v>
      </c>
      <c r="D61" s="127">
        <v>1557078756.22</v>
      </c>
      <c r="E61" s="127">
        <v>849284478</v>
      </c>
      <c r="F61" s="127">
        <v>942644478</v>
      </c>
      <c r="G61" s="127">
        <v>468755326</v>
      </c>
      <c r="H61" s="127">
        <v>562115326</v>
      </c>
      <c r="I61" s="127">
        <v>614434278.22000003</v>
      </c>
      <c r="J61" s="127" t="s">
        <v>265</v>
      </c>
      <c r="K61" s="127" t="s">
        <v>281</v>
      </c>
      <c r="L61" s="127" t="s">
        <v>267</v>
      </c>
      <c r="M61" s="127" t="s">
        <v>104</v>
      </c>
      <c r="N61" s="127" t="s">
        <v>267</v>
      </c>
      <c r="O61" s="127">
        <v>6</v>
      </c>
    </row>
    <row r="62" spans="1:15" x14ac:dyDescent="0.2">
      <c r="A62" s="127" t="s">
        <v>20</v>
      </c>
      <c r="B62" s="127" t="s">
        <v>175</v>
      </c>
      <c r="C62" s="127" t="s">
        <v>213</v>
      </c>
      <c r="D62" s="127">
        <v>58878749438.239998</v>
      </c>
      <c r="E62" s="127">
        <v>228223540</v>
      </c>
      <c r="F62" s="127">
        <v>430471836</v>
      </c>
      <c r="G62" s="127">
        <v>143697888</v>
      </c>
      <c r="H62" s="127">
        <v>345946184</v>
      </c>
      <c r="I62" s="127">
        <v>58448277602.239998</v>
      </c>
      <c r="J62" s="127" t="s">
        <v>265</v>
      </c>
      <c r="K62" s="127" t="s">
        <v>20</v>
      </c>
      <c r="L62" s="127" t="s">
        <v>213</v>
      </c>
      <c r="M62" s="127" t="s">
        <v>20</v>
      </c>
      <c r="N62" s="127" t="s">
        <v>213</v>
      </c>
      <c r="O62" s="127">
        <v>1</v>
      </c>
    </row>
    <row r="63" spans="1:15" x14ac:dyDescent="0.2">
      <c r="A63" s="127" t="s">
        <v>20</v>
      </c>
      <c r="B63" s="127" t="s">
        <v>282</v>
      </c>
      <c r="C63" s="127" t="s">
        <v>213</v>
      </c>
      <c r="D63" s="127">
        <v>22881624037</v>
      </c>
      <c r="E63" s="127">
        <v>57553923</v>
      </c>
      <c r="F63" s="127">
        <v>784472404</v>
      </c>
      <c r="G63" s="127">
        <v>0</v>
      </c>
      <c r="H63" s="127">
        <v>726918481</v>
      </c>
      <c r="I63" s="127">
        <v>22097151633</v>
      </c>
      <c r="J63" s="127" t="s">
        <v>265</v>
      </c>
      <c r="K63" s="127" t="s">
        <v>20</v>
      </c>
      <c r="L63" s="127" t="s">
        <v>213</v>
      </c>
      <c r="M63" s="127" t="s">
        <v>20</v>
      </c>
      <c r="N63" s="127" t="s">
        <v>213</v>
      </c>
      <c r="O63" s="127">
        <v>1</v>
      </c>
    </row>
    <row r="64" spans="1:15" x14ac:dyDescent="0.2">
      <c r="A64" s="127" t="s">
        <v>214</v>
      </c>
      <c r="B64" s="127" t="s">
        <v>175</v>
      </c>
      <c r="C64" s="127" t="s">
        <v>163</v>
      </c>
      <c r="D64" s="127">
        <v>253417.94</v>
      </c>
      <c r="E64" s="127">
        <v>0</v>
      </c>
      <c r="F64" s="127">
        <v>0</v>
      </c>
      <c r="G64" s="127">
        <v>0</v>
      </c>
      <c r="H64" s="127">
        <v>0</v>
      </c>
      <c r="I64" s="127">
        <v>253417.94</v>
      </c>
      <c r="J64" s="127" t="s">
        <v>265</v>
      </c>
      <c r="K64" s="127" t="s">
        <v>214</v>
      </c>
      <c r="L64" s="127" t="s">
        <v>163</v>
      </c>
      <c r="M64" s="127" t="s">
        <v>20</v>
      </c>
      <c r="N64" s="127" t="s">
        <v>163</v>
      </c>
      <c r="O64" s="127">
        <v>2</v>
      </c>
    </row>
    <row r="65" spans="1:15" x14ac:dyDescent="0.2">
      <c r="A65" s="127" t="s">
        <v>215</v>
      </c>
      <c r="B65" s="127" t="s">
        <v>175</v>
      </c>
      <c r="C65" s="127" t="s">
        <v>163</v>
      </c>
      <c r="D65" s="127">
        <v>253417.94</v>
      </c>
      <c r="E65" s="127">
        <v>0</v>
      </c>
      <c r="F65" s="127">
        <v>0</v>
      </c>
      <c r="G65" s="127">
        <v>0</v>
      </c>
      <c r="H65" s="127">
        <v>0</v>
      </c>
      <c r="I65" s="127">
        <v>253417.94</v>
      </c>
      <c r="J65" s="127" t="s">
        <v>265</v>
      </c>
      <c r="K65" s="127" t="s">
        <v>215</v>
      </c>
      <c r="L65" s="127" t="s">
        <v>163</v>
      </c>
      <c r="M65" s="127" t="s">
        <v>20</v>
      </c>
      <c r="N65" s="127" t="s">
        <v>163</v>
      </c>
      <c r="O65" s="127">
        <v>3</v>
      </c>
    </row>
    <row r="66" spans="1:15" x14ac:dyDescent="0.2">
      <c r="A66" s="127" t="s">
        <v>216</v>
      </c>
      <c r="B66" s="127" t="s">
        <v>175</v>
      </c>
      <c r="C66" s="127" t="s">
        <v>163</v>
      </c>
      <c r="D66" s="127">
        <v>253417.94</v>
      </c>
      <c r="E66" s="127">
        <v>0</v>
      </c>
      <c r="F66" s="127">
        <v>0</v>
      </c>
      <c r="G66" s="127">
        <v>0</v>
      </c>
      <c r="H66" s="127">
        <v>0</v>
      </c>
      <c r="I66" s="127">
        <v>253417.94</v>
      </c>
      <c r="J66" s="127" t="s">
        <v>265</v>
      </c>
      <c r="K66" s="127" t="s">
        <v>216</v>
      </c>
      <c r="L66" s="127" t="s">
        <v>163</v>
      </c>
      <c r="M66" s="127" t="s">
        <v>20</v>
      </c>
      <c r="N66" s="127" t="s">
        <v>163</v>
      </c>
      <c r="O66" s="127">
        <v>4</v>
      </c>
    </row>
    <row r="67" spans="1:15" x14ac:dyDescent="0.2">
      <c r="A67" s="127" t="s">
        <v>217</v>
      </c>
      <c r="B67" s="127" t="s">
        <v>175</v>
      </c>
      <c r="C67" s="127" t="s">
        <v>218</v>
      </c>
      <c r="D67" s="127">
        <v>253417.94</v>
      </c>
      <c r="E67" s="127">
        <v>0</v>
      </c>
      <c r="F67" s="127">
        <v>0</v>
      </c>
      <c r="G67" s="127">
        <v>0</v>
      </c>
      <c r="H67" s="127">
        <v>0</v>
      </c>
      <c r="I67" s="127">
        <v>253417.94</v>
      </c>
      <c r="J67" s="127" t="s">
        <v>265</v>
      </c>
      <c r="K67" s="127" t="s">
        <v>217</v>
      </c>
      <c r="L67" s="127" t="s">
        <v>218</v>
      </c>
      <c r="M67" s="127" t="s">
        <v>20</v>
      </c>
      <c r="N67" s="127" t="s">
        <v>218</v>
      </c>
      <c r="O67" s="127">
        <v>5</v>
      </c>
    </row>
    <row r="68" spans="1:15" x14ac:dyDescent="0.2">
      <c r="A68" s="127" t="s">
        <v>219</v>
      </c>
      <c r="B68" s="127" t="s">
        <v>175</v>
      </c>
      <c r="C68" s="127" t="s">
        <v>81</v>
      </c>
      <c r="D68" s="127">
        <v>1391702493.29</v>
      </c>
      <c r="E68" s="127">
        <v>54353250</v>
      </c>
      <c r="F68" s="127">
        <v>131746500</v>
      </c>
      <c r="G68" s="127">
        <v>54353250</v>
      </c>
      <c r="H68" s="127">
        <v>131746500</v>
      </c>
      <c r="I68" s="127">
        <v>1259955993.29</v>
      </c>
      <c r="J68" s="127" t="s">
        <v>265</v>
      </c>
      <c r="K68" s="127" t="s">
        <v>219</v>
      </c>
      <c r="L68" s="127" t="s">
        <v>81</v>
      </c>
      <c r="M68" s="127" t="s">
        <v>20</v>
      </c>
      <c r="N68" s="127" t="s">
        <v>81</v>
      </c>
      <c r="O68" s="127">
        <v>2</v>
      </c>
    </row>
    <row r="69" spans="1:15" x14ac:dyDescent="0.2">
      <c r="A69" s="127" t="s">
        <v>219</v>
      </c>
      <c r="B69" s="127" t="s">
        <v>282</v>
      </c>
      <c r="C69" s="127" t="s">
        <v>81</v>
      </c>
      <c r="D69" s="127">
        <v>718882802</v>
      </c>
      <c r="E69" s="127">
        <v>33009483</v>
      </c>
      <c r="F69" s="127">
        <v>33009483</v>
      </c>
      <c r="G69" s="127">
        <v>0</v>
      </c>
      <c r="H69" s="127">
        <v>0</v>
      </c>
      <c r="I69" s="127">
        <v>685873319</v>
      </c>
      <c r="J69" s="127" t="s">
        <v>265</v>
      </c>
      <c r="K69" s="127" t="s">
        <v>219</v>
      </c>
      <c r="L69" s="127" t="s">
        <v>81</v>
      </c>
      <c r="M69" s="127" t="s">
        <v>20</v>
      </c>
      <c r="N69" s="127" t="s">
        <v>81</v>
      </c>
      <c r="O69" s="127">
        <v>2</v>
      </c>
    </row>
    <row r="70" spans="1:15" x14ac:dyDescent="0.2">
      <c r="A70" s="127" t="s">
        <v>220</v>
      </c>
      <c r="B70" s="127" t="s">
        <v>175</v>
      </c>
      <c r="C70" s="127" t="s">
        <v>44</v>
      </c>
      <c r="D70" s="127">
        <v>1391702493.29</v>
      </c>
      <c r="E70" s="127">
        <v>54353250</v>
      </c>
      <c r="F70" s="127">
        <v>131746500</v>
      </c>
      <c r="G70" s="127">
        <v>54353250</v>
      </c>
      <c r="H70" s="127">
        <v>131746500</v>
      </c>
      <c r="I70" s="127">
        <v>1259955993.29</v>
      </c>
      <c r="J70" s="127" t="s">
        <v>265</v>
      </c>
      <c r="K70" s="127" t="s">
        <v>220</v>
      </c>
      <c r="L70" s="127" t="s">
        <v>44</v>
      </c>
      <c r="M70" s="127" t="s">
        <v>20</v>
      </c>
      <c r="N70" s="127" t="s">
        <v>44</v>
      </c>
      <c r="O70" s="127">
        <v>3</v>
      </c>
    </row>
    <row r="71" spans="1:15" x14ac:dyDescent="0.2">
      <c r="A71" s="127" t="s">
        <v>220</v>
      </c>
      <c r="B71" s="127" t="s">
        <v>282</v>
      </c>
      <c r="C71" s="127" t="s">
        <v>44</v>
      </c>
      <c r="D71" s="127">
        <v>718882802</v>
      </c>
      <c r="E71" s="127">
        <v>33009483</v>
      </c>
      <c r="F71" s="127">
        <v>33009483</v>
      </c>
      <c r="G71" s="127">
        <v>0</v>
      </c>
      <c r="H71" s="127">
        <v>0</v>
      </c>
      <c r="I71" s="127">
        <v>685873319</v>
      </c>
      <c r="J71" s="127" t="s">
        <v>265</v>
      </c>
      <c r="K71" s="127" t="s">
        <v>220</v>
      </c>
      <c r="L71" s="127" t="s">
        <v>44</v>
      </c>
      <c r="M71" s="127" t="s">
        <v>20</v>
      </c>
      <c r="N71" s="127" t="s">
        <v>44</v>
      </c>
      <c r="O71" s="127">
        <v>3</v>
      </c>
    </row>
    <row r="72" spans="1:15" x14ac:dyDescent="0.2">
      <c r="A72" s="127" t="s">
        <v>221</v>
      </c>
      <c r="B72" s="127" t="s">
        <v>175</v>
      </c>
      <c r="C72" s="127" t="s">
        <v>165</v>
      </c>
      <c r="D72" s="127">
        <v>1391702493.29</v>
      </c>
      <c r="E72" s="127">
        <v>54353250</v>
      </c>
      <c r="F72" s="127">
        <v>131746500</v>
      </c>
      <c r="G72" s="127">
        <v>54353250</v>
      </c>
      <c r="H72" s="127">
        <v>131746500</v>
      </c>
      <c r="I72" s="127">
        <v>1259955993.29</v>
      </c>
      <c r="J72" s="127" t="s">
        <v>265</v>
      </c>
      <c r="K72" s="127" t="s">
        <v>221</v>
      </c>
      <c r="L72" s="127" t="s">
        <v>165</v>
      </c>
      <c r="M72" s="127" t="s">
        <v>20</v>
      </c>
      <c r="N72" s="127" t="s">
        <v>165</v>
      </c>
      <c r="O72" s="127">
        <v>4</v>
      </c>
    </row>
    <row r="73" spans="1:15" x14ac:dyDescent="0.2">
      <c r="A73" s="127" t="s">
        <v>221</v>
      </c>
      <c r="B73" s="127" t="s">
        <v>282</v>
      </c>
      <c r="C73" s="127" t="s">
        <v>165</v>
      </c>
      <c r="D73" s="127">
        <v>718882802</v>
      </c>
      <c r="E73" s="127">
        <v>33009483</v>
      </c>
      <c r="F73" s="127">
        <v>33009483</v>
      </c>
      <c r="G73" s="127">
        <v>0</v>
      </c>
      <c r="H73" s="127">
        <v>0</v>
      </c>
      <c r="I73" s="127">
        <v>685873319</v>
      </c>
      <c r="J73" s="127" t="s">
        <v>265</v>
      </c>
      <c r="K73" s="127" t="s">
        <v>221</v>
      </c>
      <c r="L73" s="127" t="s">
        <v>165</v>
      </c>
      <c r="M73" s="127" t="s">
        <v>20</v>
      </c>
      <c r="N73" s="127" t="s">
        <v>165</v>
      </c>
      <c r="O73" s="127">
        <v>4</v>
      </c>
    </row>
    <row r="74" spans="1:15" x14ac:dyDescent="0.2">
      <c r="A74" s="127" t="s">
        <v>283</v>
      </c>
      <c r="B74" s="127" t="s">
        <v>175</v>
      </c>
      <c r="C74" s="127" t="s">
        <v>284</v>
      </c>
      <c r="D74" s="127">
        <v>1383263161.5999999</v>
      </c>
      <c r="E74" s="127">
        <v>54353250</v>
      </c>
      <c r="F74" s="127">
        <v>131746500</v>
      </c>
      <c r="G74" s="127">
        <v>54353250</v>
      </c>
      <c r="H74" s="127">
        <v>131746500</v>
      </c>
      <c r="I74" s="127">
        <v>1251516661.5999999</v>
      </c>
      <c r="J74" s="127" t="s">
        <v>265</v>
      </c>
      <c r="K74" s="127" t="s">
        <v>283</v>
      </c>
      <c r="L74" s="127" t="s">
        <v>284</v>
      </c>
      <c r="M74" s="127" t="s">
        <v>20</v>
      </c>
      <c r="N74" s="127" t="s">
        <v>284</v>
      </c>
      <c r="O74" s="127">
        <v>5</v>
      </c>
    </row>
    <row r="75" spans="1:15" x14ac:dyDescent="0.2">
      <c r="A75" s="127" t="s">
        <v>283</v>
      </c>
      <c r="B75" s="127" t="s">
        <v>282</v>
      </c>
      <c r="C75" s="127" t="s">
        <v>284</v>
      </c>
      <c r="D75" s="127">
        <v>718882802</v>
      </c>
      <c r="E75" s="127">
        <v>33009483</v>
      </c>
      <c r="F75" s="127">
        <v>33009483</v>
      </c>
      <c r="G75" s="127">
        <v>0</v>
      </c>
      <c r="H75" s="127">
        <v>0</v>
      </c>
      <c r="I75" s="127">
        <v>685873319</v>
      </c>
      <c r="J75" s="127" t="s">
        <v>265</v>
      </c>
      <c r="K75" s="127" t="s">
        <v>283</v>
      </c>
      <c r="L75" s="127" t="s">
        <v>284</v>
      </c>
      <c r="M75" s="127" t="s">
        <v>20</v>
      </c>
      <c r="N75" s="127" t="s">
        <v>284</v>
      </c>
      <c r="O75" s="127">
        <v>5</v>
      </c>
    </row>
    <row r="76" spans="1:15" x14ac:dyDescent="0.2">
      <c r="A76" s="127" t="s">
        <v>285</v>
      </c>
      <c r="B76" s="127" t="s">
        <v>175</v>
      </c>
      <c r="C76" s="127" t="s">
        <v>286</v>
      </c>
      <c r="D76" s="127">
        <v>371649000.60000002</v>
      </c>
      <c r="E76" s="127">
        <v>0</v>
      </c>
      <c r="F76" s="127">
        <v>0</v>
      </c>
      <c r="G76" s="127">
        <v>0</v>
      </c>
      <c r="H76" s="127">
        <v>0</v>
      </c>
      <c r="I76" s="127">
        <v>371649000.60000002</v>
      </c>
      <c r="J76" s="127" t="s">
        <v>265</v>
      </c>
      <c r="K76" s="127" t="s">
        <v>285</v>
      </c>
      <c r="L76" s="127" t="s">
        <v>286</v>
      </c>
      <c r="M76" s="127" t="s">
        <v>20</v>
      </c>
      <c r="N76" s="127" t="s">
        <v>286</v>
      </c>
      <c r="O76" s="127">
        <v>6</v>
      </c>
    </row>
    <row r="77" spans="1:15" x14ac:dyDescent="0.2">
      <c r="A77" s="127" t="s">
        <v>285</v>
      </c>
      <c r="B77" s="127" t="s">
        <v>282</v>
      </c>
      <c r="C77" s="127" t="s">
        <v>286</v>
      </c>
      <c r="D77" s="127">
        <v>682520122</v>
      </c>
      <c r="E77" s="127">
        <v>33009483</v>
      </c>
      <c r="F77" s="127">
        <v>33009483</v>
      </c>
      <c r="G77" s="127">
        <v>0</v>
      </c>
      <c r="H77" s="127">
        <v>0</v>
      </c>
      <c r="I77" s="127">
        <v>649510639</v>
      </c>
      <c r="J77" s="127" t="s">
        <v>265</v>
      </c>
      <c r="K77" s="127" t="s">
        <v>285</v>
      </c>
      <c r="L77" s="127" t="s">
        <v>286</v>
      </c>
      <c r="M77" s="127" t="s">
        <v>20</v>
      </c>
      <c r="N77" s="127" t="s">
        <v>286</v>
      </c>
      <c r="O77" s="127">
        <v>6</v>
      </c>
    </row>
    <row r="78" spans="1:15" x14ac:dyDescent="0.2">
      <c r="A78" s="127" t="s">
        <v>287</v>
      </c>
      <c r="B78" s="127" t="s">
        <v>175</v>
      </c>
      <c r="C78" s="127" t="s">
        <v>288</v>
      </c>
      <c r="D78" s="127">
        <v>23040000</v>
      </c>
      <c r="E78" s="127">
        <v>0</v>
      </c>
      <c r="F78" s="127">
        <v>23040000</v>
      </c>
      <c r="G78" s="127">
        <v>0</v>
      </c>
      <c r="H78" s="127">
        <v>23040000</v>
      </c>
      <c r="I78" s="127">
        <v>0</v>
      </c>
      <c r="J78" s="127" t="s">
        <v>265</v>
      </c>
      <c r="K78" s="127" t="s">
        <v>287</v>
      </c>
      <c r="L78" s="127" t="s">
        <v>288</v>
      </c>
      <c r="M78" s="127" t="s">
        <v>20</v>
      </c>
      <c r="N78" s="127" t="s">
        <v>288</v>
      </c>
      <c r="O78" s="127">
        <v>6</v>
      </c>
    </row>
    <row r="79" spans="1:15" x14ac:dyDescent="0.2">
      <c r="A79" s="127" t="s">
        <v>289</v>
      </c>
      <c r="B79" s="127" t="s">
        <v>282</v>
      </c>
      <c r="C79" s="127" t="s">
        <v>290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7">
        <v>0</v>
      </c>
      <c r="J79" s="127" t="s">
        <v>265</v>
      </c>
      <c r="K79" s="127" t="s">
        <v>289</v>
      </c>
      <c r="L79" s="127" t="s">
        <v>290</v>
      </c>
      <c r="M79" s="127" t="s">
        <v>20</v>
      </c>
      <c r="N79" s="127" t="s">
        <v>290</v>
      </c>
      <c r="O79" s="127">
        <v>6</v>
      </c>
    </row>
    <row r="80" spans="1:15" x14ac:dyDescent="0.2">
      <c r="A80" s="127" t="s">
        <v>291</v>
      </c>
      <c r="B80" s="127" t="s">
        <v>175</v>
      </c>
      <c r="C80" s="127" t="s">
        <v>292</v>
      </c>
      <c r="D80" s="127">
        <v>988574161</v>
      </c>
      <c r="E80" s="127">
        <v>54353250</v>
      </c>
      <c r="F80" s="127">
        <v>108706500</v>
      </c>
      <c r="G80" s="127">
        <v>54353250</v>
      </c>
      <c r="H80" s="127">
        <v>108706500</v>
      </c>
      <c r="I80" s="127">
        <v>879867661</v>
      </c>
      <c r="J80" s="127" t="s">
        <v>265</v>
      </c>
      <c r="K80" s="127" t="s">
        <v>291</v>
      </c>
      <c r="L80" s="127" t="s">
        <v>292</v>
      </c>
      <c r="M80" s="127" t="s">
        <v>20</v>
      </c>
      <c r="N80" s="127" t="s">
        <v>292</v>
      </c>
      <c r="O80" s="127">
        <v>6</v>
      </c>
    </row>
    <row r="81" spans="1:15" x14ac:dyDescent="0.2">
      <c r="A81" s="127" t="s">
        <v>291</v>
      </c>
      <c r="B81" s="127" t="s">
        <v>282</v>
      </c>
      <c r="C81" s="127" t="s">
        <v>292</v>
      </c>
      <c r="D81" s="127">
        <v>36362680</v>
      </c>
      <c r="E81" s="127">
        <v>0</v>
      </c>
      <c r="F81" s="127">
        <v>0</v>
      </c>
      <c r="G81" s="127">
        <v>0</v>
      </c>
      <c r="H81" s="127">
        <v>0</v>
      </c>
      <c r="I81" s="127">
        <v>36362680</v>
      </c>
      <c r="J81" s="127" t="s">
        <v>265</v>
      </c>
      <c r="K81" s="127" t="s">
        <v>291</v>
      </c>
      <c r="L81" s="127" t="s">
        <v>292</v>
      </c>
      <c r="M81" s="127" t="s">
        <v>20</v>
      </c>
      <c r="N81" s="127" t="s">
        <v>292</v>
      </c>
      <c r="O81" s="127">
        <v>6</v>
      </c>
    </row>
    <row r="82" spans="1:15" x14ac:dyDescent="0.2">
      <c r="A82" s="127" t="s">
        <v>222</v>
      </c>
      <c r="B82" s="127" t="s">
        <v>175</v>
      </c>
      <c r="C82" s="127" t="s">
        <v>218</v>
      </c>
      <c r="D82" s="127">
        <v>8439331.6899999995</v>
      </c>
      <c r="E82" s="127">
        <v>0</v>
      </c>
      <c r="F82" s="127">
        <v>0</v>
      </c>
      <c r="G82" s="127">
        <v>0</v>
      </c>
      <c r="H82" s="127">
        <v>0</v>
      </c>
      <c r="I82" s="127">
        <v>8439331.6899999995</v>
      </c>
      <c r="J82" s="127" t="s">
        <v>265</v>
      </c>
      <c r="K82" s="127" t="s">
        <v>222</v>
      </c>
      <c r="L82" s="127" t="s">
        <v>218</v>
      </c>
      <c r="M82" s="127" t="s">
        <v>20</v>
      </c>
      <c r="N82" s="127" t="s">
        <v>218</v>
      </c>
      <c r="O82" s="127">
        <v>5</v>
      </c>
    </row>
    <row r="83" spans="1:15" x14ac:dyDescent="0.2">
      <c r="A83" s="127" t="s">
        <v>223</v>
      </c>
      <c r="B83" s="127" t="s">
        <v>175</v>
      </c>
      <c r="C83" s="127" t="s">
        <v>43</v>
      </c>
      <c r="D83" s="127">
        <v>196650750.75999999</v>
      </c>
      <c r="E83" s="127">
        <v>2842541</v>
      </c>
      <c r="F83" s="127">
        <v>2842541</v>
      </c>
      <c r="G83" s="127">
        <v>0</v>
      </c>
      <c r="H83" s="127">
        <v>0</v>
      </c>
      <c r="I83" s="127">
        <v>193808209.75999999</v>
      </c>
      <c r="J83" s="127" t="s">
        <v>265</v>
      </c>
      <c r="K83" s="127" t="s">
        <v>223</v>
      </c>
      <c r="L83" s="127" t="s">
        <v>43</v>
      </c>
      <c r="M83" s="127" t="s">
        <v>20</v>
      </c>
      <c r="N83" s="127" t="s">
        <v>43</v>
      </c>
      <c r="O83" s="127">
        <v>2</v>
      </c>
    </row>
    <row r="84" spans="1:15" x14ac:dyDescent="0.2">
      <c r="A84" s="127" t="s">
        <v>223</v>
      </c>
      <c r="B84" s="127" t="s">
        <v>282</v>
      </c>
      <c r="C84" s="127" t="s">
        <v>43</v>
      </c>
      <c r="D84" s="127">
        <v>38700000</v>
      </c>
      <c r="E84" s="127">
        <v>0</v>
      </c>
      <c r="F84" s="127">
        <v>0</v>
      </c>
      <c r="G84" s="127">
        <v>0</v>
      </c>
      <c r="H84" s="127">
        <v>0</v>
      </c>
      <c r="I84" s="127">
        <v>38700000</v>
      </c>
      <c r="J84" s="127" t="s">
        <v>265</v>
      </c>
      <c r="K84" s="127" t="s">
        <v>223</v>
      </c>
      <c r="L84" s="127" t="s">
        <v>43</v>
      </c>
      <c r="M84" s="127" t="s">
        <v>20</v>
      </c>
      <c r="N84" s="127" t="s">
        <v>43</v>
      </c>
      <c r="O84" s="127">
        <v>2</v>
      </c>
    </row>
    <row r="85" spans="1:15" x14ac:dyDescent="0.2">
      <c r="A85" s="127" t="s">
        <v>224</v>
      </c>
      <c r="B85" s="127" t="s">
        <v>175</v>
      </c>
      <c r="C85" s="127" t="s">
        <v>44</v>
      </c>
      <c r="D85" s="127">
        <v>196650750.75999999</v>
      </c>
      <c r="E85" s="127">
        <v>2842541</v>
      </c>
      <c r="F85" s="127">
        <v>2842541</v>
      </c>
      <c r="G85" s="127">
        <v>0</v>
      </c>
      <c r="H85" s="127">
        <v>0</v>
      </c>
      <c r="I85" s="127">
        <v>193808209.75999999</v>
      </c>
      <c r="J85" s="127" t="s">
        <v>265</v>
      </c>
      <c r="K85" s="127" t="s">
        <v>224</v>
      </c>
      <c r="L85" s="127" t="s">
        <v>44</v>
      </c>
      <c r="M85" s="127" t="s">
        <v>20</v>
      </c>
      <c r="N85" s="127" t="s">
        <v>44</v>
      </c>
      <c r="O85" s="127">
        <v>3</v>
      </c>
    </row>
    <row r="86" spans="1:15" x14ac:dyDescent="0.2">
      <c r="A86" s="127" t="s">
        <v>224</v>
      </c>
      <c r="B86" s="127" t="s">
        <v>282</v>
      </c>
      <c r="C86" s="127" t="s">
        <v>44</v>
      </c>
      <c r="D86" s="127">
        <v>38700000</v>
      </c>
      <c r="E86" s="127">
        <v>0</v>
      </c>
      <c r="F86" s="127">
        <v>0</v>
      </c>
      <c r="G86" s="127">
        <v>0</v>
      </c>
      <c r="H86" s="127">
        <v>0</v>
      </c>
      <c r="I86" s="127">
        <v>38700000</v>
      </c>
      <c r="J86" s="127" t="s">
        <v>265</v>
      </c>
      <c r="K86" s="127" t="s">
        <v>224</v>
      </c>
      <c r="L86" s="127" t="s">
        <v>44</v>
      </c>
      <c r="M86" s="127" t="s">
        <v>20</v>
      </c>
      <c r="N86" s="127" t="s">
        <v>44</v>
      </c>
      <c r="O86" s="127">
        <v>3</v>
      </c>
    </row>
    <row r="87" spans="1:15" x14ac:dyDescent="0.2">
      <c r="A87" s="127" t="s">
        <v>225</v>
      </c>
      <c r="B87" s="127" t="s">
        <v>175</v>
      </c>
      <c r="C87" s="127" t="s">
        <v>45</v>
      </c>
      <c r="D87" s="127">
        <v>196650750.75999999</v>
      </c>
      <c r="E87" s="127">
        <v>2842541</v>
      </c>
      <c r="F87" s="127">
        <v>2842541</v>
      </c>
      <c r="G87" s="127">
        <v>0</v>
      </c>
      <c r="H87" s="127">
        <v>0</v>
      </c>
      <c r="I87" s="127">
        <v>193808209.75999999</v>
      </c>
      <c r="J87" s="127" t="s">
        <v>265</v>
      </c>
      <c r="K87" s="127" t="s">
        <v>225</v>
      </c>
      <c r="L87" s="127" t="s">
        <v>45</v>
      </c>
      <c r="M87" s="127" t="s">
        <v>20</v>
      </c>
      <c r="N87" s="127" t="s">
        <v>45</v>
      </c>
      <c r="O87" s="127">
        <v>4</v>
      </c>
    </row>
    <row r="88" spans="1:15" x14ac:dyDescent="0.2">
      <c r="A88" s="127" t="s">
        <v>225</v>
      </c>
      <c r="B88" s="127" t="s">
        <v>282</v>
      </c>
      <c r="C88" s="127" t="s">
        <v>45</v>
      </c>
      <c r="D88" s="127">
        <v>38700000</v>
      </c>
      <c r="E88" s="127">
        <v>0</v>
      </c>
      <c r="F88" s="127">
        <v>0</v>
      </c>
      <c r="G88" s="127">
        <v>0</v>
      </c>
      <c r="H88" s="127">
        <v>0</v>
      </c>
      <c r="I88" s="127">
        <v>38700000</v>
      </c>
      <c r="J88" s="127" t="s">
        <v>265</v>
      </c>
      <c r="K88" s="127" t="s">
        <v>225</v>
      </c>
      <c r="L88" s="127" t="s">
        <v>45</v>
      </c>
      <c r="M88" s="127" t="s">
        <v>20</v>
      </c>
      <c r="N88" s="127" t="s">
        <v>45</v>
      </c>
      <c r="O88" s="127">
        <v>4</v>
      </c>
    </row>
    <row r="89" spans="1:15" x14ac:dyDescent="0.2">
      <c r="A89" s="127" t="s">
        <v>226</v>
      </c>
      <c r="B89" s="127" t="s">
        <v>175</v>
      </c>
      <c r="C89" s="127" t="s">
        <v>293</v>
      </c>
      <c r="D89" s="127">
        <v>177329851</v>
      </c>
      <c r="E89" s="127">
        <v>2842541</v>
      </c>
      <c r="F89" s="127">
        <v>2842541</v>
      </c>
      <c r="G89" s="127">
        <v>0</v>
      </c>
      <c r="H89" s="127">
        <v>0</v>
      </c>
      <c r="I89" s="127">
        <v>174487310</v>
      </c>
      <c r="J89" s="127" t="s">
        <v>265</v>
      </c>
      <c r="K89" s="127" t="s">
        <v>226</v>
      </c>
      <c r="L89" s="127" t="s">
        <v>293</v>
      </c>
      <c r="M89" s="127" t="s">
        <v>20</v>
      </c>
      <c r="N89" s="127" t="s">
        <v>293</v>
      </c>
      <c r="O89" s="127">
        <v>5</v>
      </c>
    </row>
    <row r="90" spans="1:15" x14ac:dyDescent="0.2">
      <c r="A90" s="127" t="s">
        <v>227</v>
      </c>
      <c r="B90" s="127" t="s">
        <v>175</v>
      </c>
      <c r="C90" s="127" t="s">
        <v>294</v>
      </c>
      <c r="D90" s="127">
        <v>177329851</v>
      </c>
      <c r="E90" s="127">
        <v>2842541</v>
      </c>
      <c r="F90" s="127">
        <v>2842541</v>
      </c>
      <c r="G90" s="127">
        <v>0</v>
      </c>
      <c r="H90" s="127">
        <v>0</v>
      </c>
      <c r="I90" s="127">
        <v>174487310</v>
      </c>
      <c r="J90" s="127" t="s">
        <v>265</v>
      </c>
      <c r="K90" s="127" t="s">
        <v>227</v>
      </c>
      <c r="L90" s="127" t="s">
        <v>294</v>
      </c>
      <c r="M90" s="127" t="s">
        <v>20</v>
      </c>
      <c r="N90" s="127" t="s">
        <v>294</v>
      </c>
      <c r="O90" s="127">
        <v>6</v>
      </c>
    </row>
    <row r="91" spans="1:15" x14ac:dyDescent="0.2">
      <c r="A91" s="127" t="s">
        <v>228</v>
      </c>
      <c r="B91" s="127" t="s">
        <v>175</v>
      </c>
      <c r="C91" s="127" t="s">
        <v>268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7">
        <v>0</v>
      </c>
      <c r="J91" s="127" t="s">
        <v>265</v>
      </c>
      <c r="K91" s="127" t="s">
        <v>228</v>
      </c>
      <c r="L91" s="127" t="s">
        <v>268</v>
      </c>
      <c r="M91" s="127" t="s">
        <v>20</v>
      </c>
      <c r="N91" s="127" t="s">
        <v>268</v>
      </c>
      <c r="O91" s="127">
        <v>6</v>
      </c>
    </row>
    <row r="92" spans="1:15" x14ac:dyDescent="0.2">
      <c r="A92" s="127" t="s">
        <v>295</v>
      </c>
      <c r="B92" s="127" t="s">
        <v>175</v>
      </c>
      <c r="C92" s="127" t="s">
        <v>296</v>
      </c>
      <c r="D92" s="127">
        <v>18368423</v>
      </c>
      <c r="E92" s="127">
        <v>0</v>
      </c>
      <c r="F92" s="127">
        <v>0</v>
      </c>
      <c r="G92" s="127">
        <v>0</v>
      </c>
      <c r="H92" s="127">
        <v>0</v>
      </c>
      <c r="I92" s="127">
        <v>18368423</v>
      </c>
      <c r="J92" s="127" t="s">
        <v>265</v>
      </c>
      <c r="K92" s="127" t="s">
        <v>295</v>
      </c>
      <c r="L92" s="127" t="s">
        <v>296</v>
      </c>
      <c r="M92" s="127" t="s">
        <v>20</v>
      </c>
      <c r="N92" s="127" t="s">
        <v>296</v>
      </c>
      <c r="O92" s="127">
        <v>5</v>
      </c>
    </row>
    <row r="93" spans="1:15" x14ac:dyDescent="0.2">
      <c r="A93" s="127" t="s">
        <v>295</v>
      </c>
      <c r="B93" s="127" t="s">
        <v>282</v>
      </c>
      <c r="C93" s="127" t="s">
        <v>296</v>
      </c>
      <c r="D93" s="127">
        <v>38700000</v>
      </c>
      <c r="E93" s="127">
        <v>0</v>
      </c>
      <c r="F93" s="127">
        <v>0</v>
      </c>
      <c r="G93" s="127">
        <v>0</v>
      </c>
      <c r="H93" s="127">
        <v>0</v>
      </c>
      <c r="I93" s="127">
        <v>38700000</v>
      </c>
      <c r="J93" s="127" t="s">
        <v>265</v>
      </c>
      <c r="K93" s="127" t="s">
        <v>295</v>
      </c>
      <c r="L93" s="127" t="s">
        <v>296</v>
      </c>
      <c r="M93" s="127" t="s">
        <v>20</v>
      </c>
      <c r="N93" s="127" t="s">
        <v>296</v>
      </c>
      <c r="O93" s="127">
        <v>5</v>
      </c>
    </row>
    <row r="94" spans="1:15" x14ac:dyDescent="0.2">
      <c r="A94" s="127" t="s">
        <v>297</v>
      </c>
      <c r="B94" s="127" t="s">
        <v>175</v>
      </c>
      <c r="C94" s="127" t="s">
        <v>298</v>
      </c>
      <c r="D94" s="127">
        <v>18368423</v>
      </c>
      <c r="E94" s="127">
        <v>0</v>
      </c>
      <c r="F94" s="127">
        <v>0</v>
      </c>
      <c r="G94" s="127">
        <v>0</v>
      </c>
      <c r="H94" s="127">
        <v>0</v>
      </c>
      <c r="I94" s="127">
        <v>18368423</v>
      </c>
      <c r="J94" s="127" t="s">
        <v>265</v>
      </c>
      <c r="K94" s="127" t="s">
        <v>297</v>
      </c>
      <c r="L94" s="127" t="s">
        <v>298</v>
      </c>
      <c r="M94" s="127" t="s">
        <v>20</v>
      </c>
      <c r="N94" s="127" t="s">
        <v>298</v>
      </c>
      <c r="O94" s="127">
        <v>6</v>
      </c>
    </row>
    <row r="95" spans="1:15" x14ac:dyDescent="0.2">
      <c r="A95" s="127" t="s">
        <v>297</v>
      </c>
      <c r="B95" s="127" t="s">
        <v>282</v>
      </c>
      <c r="C95" s="127" t="s">
        <v>298</v>
      </c>
      <c r="D95" s="127">
        <v>38700000</v>
      </c>
      <c r="E95" s="127">
        <v>0</v>
      </c>
      <c r="F95" s="127">
        <v>0</v>
      </c>
      <c r="G95" s="127">
        <v>0</v>
      </c>
      <c r="H95" s="127">
        <v>0</v>
      </c>
      <c r="I95" s="127">
        <v>38700000</v>
      </c>
      <c r="J95" s="127" t="s">
        <v>265</v>
      </c>
      <c r="K95" s="127" t="s">
        <v>297</v>
      </c>
      <c r="L95" s="127" t="s">
        <v>298</v>
      </c>
      <c r="M95" s="127" t="s">
        <v>20</v>
      </c>
      <c r="N95" s="127" t="s">
        <v>298</v>
      </c>
      <c r="O95" s="127">
        <v>6</v>
      </c>
    </row>
    <row r="96" spans="1:15" x14ac:dyDescent="0.2">
      <c r="A96" s="127" t="s">
        <v>229</v>
      </c>
      <c r="B96" s="127" t="s">
        <v>175</v>
      </c>
      <c r="C96" s="127" t="s">
        <v>218</v>
      </c>
      <c r="D96" s="127">
        <v>952476.76</v>
      </c>
      <c r="E96" s="127">
        <v>0</v>
      </c>
      <c r="F96" s="127">
        <v>0</v>
      </c>
      <c r="G96" s="127">
        <v>0</v>
      </c>
      <c r="H96" s="127">
        <v>0</v>
      </c>
      <c r="I96" s="127">
        <v>952476.76</v>
      </c>
      <c r="J96" s="127" t="s">
        <v>265</v>
      </c>
      <c r="K96" s="127" t="s">
        <v>229</v>
      </c>
      <c r="L96" s="127" t="s">
        <v>218</v>
      </c>
      <c r="M96" s="127" t="s">
        <v>20</v>
      </c>
      <c r="N96" s="127" t="s">
        <v>218</v>
      </c>
      <c r="O96" s="127">
        <v>5</v>
      </c>
    </row>
    <row r="97" spans="1:15" x14ac:dyDescent="0.2">
      <c r="A97" s="127" t="s">
        <v>230</v>
      </c>
      <c r="B97" s="127" t="s">
        <v>175</v>
      </c>
      <c r="C97" s="127" t="s">
        <v>47</v>
      </c>
      <c r="D97" s="127">
        <v>57290142776.25</v>
      </c>
      <c r="E97" s="127">
        <v>171027749</v>
      </c>
      <c r="F97" s="127">
        <v>295882795</v>
      </c>
      <c r="G97" s="127">
        <v>89344638</v>
      </c>
      <c r="H97" s="127">
        <v>214199684</v>
      </c>
      <c r="I97" s="127">
        <v>56994259981.25</v>
      </c>
      <c r="J97" s="127" t="s">
        <v>265</v>
      </c>
      <c r="K97" s="127" t="s">
        <v>230</v>
      </c>
      <c r="L97" s="127" t="s">
        <v>47</v>
      </c>
      <c r="M97" s="127" t="s">
        <v>20</v>
      </c>
      <c r="N97" s="127" t="s">
        <v>47</v>
      </c>
      <c r="O97" s="127">
        <v>2</v>
      </c>
    </row>
    <row r="98" spans="1:15" x14ac:dyDescent="0.2">
      <c r="A98" s="127" t="s">
        <v>230</v>
      </c>
      <c r="B98" s="127" t="s">
        <v>282</v>
      </c>
      <c r="C98" s="127" t="s">
        <v>47</v>
      </c>
      <c r="D98" s="127">
        <v>22124041235</v>
      </c>
      <c r="E98" s="127">
        <v>24544440</v>
      </c>
      <c r="F98" s="127">
        <v>751462921</v>
      </c>
      <c r="G98" s="127">
        <v>0</v>
      </c>
      <c r="H98" s="127">
        <v>726918481</v>
      </c>
      <c r="I98" s="127">
        <v>21372578314</v>
      </c>
      <c r="J98" s="127" t="s">
        <v>265</v>
      </c>
      <c r="K98" s="127" t="s">
        <v>230</v>
      </c>
      <c r="L98" s="127" t="s">
        <v>47</v>
      </c>
      <c r="M98" s="127" t="s">
        <v>20</v>
      </c>
      <c r="N98" s="127" t="s">
        <v>47</v>
      </c>
      <c r="O98" s="127">
        <v>2</v>
      </c>
    </row>
    <row r="99" spans="1:15" x14ac:dyDescent="0.2">
      <c r="A99" s="127" t="s">
        <v>231</v>
      </c>
      <c r="B99" s="127" t="s">
        <v>175</v>
      </c>
      <c r="C99" s="127" t="s">
        <v>44</v>
      </c>
      <c r="D99" s="127">
        <v>57290142776.25</v>
      </c>
      <c r="E99" s="127">
        <v>171027749</v>
      </c>
      <c r="F99" s="127">
        <v>295882795</v>
      </c>
      <c r="G99" s="127">
        <v>89344638</v>
      </c>
      <c r="H99" s="127">
        <v>214199684</v>
      </c>
      <c r="I99" s="127">
        <v>56994259981.25</v>
      </c>
      <c r="J99" s="127" t="s">
        <v>265</v>
      </c>
      <c r="K99" s="127" t="s">
        <v>231</v>
      </c>
      <c r="L99" s="127" t="s">
        <v>44</v>
      </c>
      <c r="M99" s="127" t="s">
        <v>20</v>
      </c>
      <c r="N99" s="127" t="s">
        <v>44</v>
      </c>
      <c r="O99" s="127">
        <v>3</v>
      </c>
    </row>
    <row r="100" spans="1:15" x14ac:dyDescent="0.2">
      <c r="A100" s="127" t="s">
        <v>231</v>
      </c>
      <c r="B100" s="127" t="s">
        <v>282</v>
      </c>
      <c r="C100" s="127" t="s">
        <v>44</v>
      </c>
      <c r="D100" s="127">
        <v>22124041235</v>
      </c>
      <c r="E100" s="127">
        <v>24544440</v>
      </c>
      <c r="F100" s="127">
        <v>751462921</v>
      </c>
      <c r="G100" s="127">
        <v>0</v>
      </c>
      <c r="H100" s="127">
        <v>726918481</v>
      </c>
      <c r="I100" s="127">
        <v>21372578314</v>
      </c>
      <c r="J100" s="127" t="s">
        <v>265</v>
      </c>
      <c r="K100" s="127" t="s">
        <v>231</v>
      </c>
      <c r="L100" s="127" t="s">
        <v>44</v>
      </c>
      <c r="M100" s="127" t="s">
        <v>20</v>
      </c>
      <c r="N100" s="127" t="s">
        <v>44</v>
      </c>
      <c r="O100" s="127">
        <v>3</v>
      </c>
    </row>
    <row r="101" spans="1:15" x14ac:dyDescent="0.2">
      <c r="A101" s="127" t="s">
        <v>232</v>
      </c>
      <c r="B101" s="127" t="s">
        <v>175</v>
      </c>
      <c r="C101" s="127" t="s">
        <v>48</v>
      </c>
      <c r="D101" s="127">
        <v>57158040124.550003</v>
      </c>
      <c r="E101" s="127">
        <v>170445509</v>
      </c>
      <c r="F101" s="127">
        <v>288022555</v>
      </c>
      <c r="G101" s="127">
        <v>88762398</v>
      </c>
      <c r="H101" s="127">
        <v>206339444</v>
      </c>
      <c r="I101" s="127">
        <v>56870017569.550003</v>
      </c>
      <c r="J101" s="127" t="s">
        <v>265</v>
      </c>
      <c r="K101" s="127" t="s">
        <v>232</v>
      </c>
      <c r="L101" s="127" t="s">
        <v>48</v>
      </c>
      <c r="M101" s="127" t="s">
        <v>20</v>
      </c>
      <c r="N101" s="127" t="s">
        <v>48</v>
      </c>
      <c r="O101" s="127">
        <v>4</v>
      </c>
    </row>
    <row r="102" spans="1:15" x14ac:dyDescent="0.2">
      <c r="A102" s="127" t="s">
        <v>232</v>
      </c>
      <c r="B102" s="127" t="s">
        <v>282</v>
      </c>
      <c r="C102" s="127" t="s">
        <v>48</v>
      </c>
      <c r="D102" s="127">
        <v>22098445441</v>
      </c>
      <c r="E102" s="127">
        <v>0</v>
      </c>
      <c r="F102" s="127">
        <v>726918481</v>
      </c>
      <c r="G102" s="127">
        <v>0</v>
      </c>
      <c r="H102" s="127">
        <v>726918481</v>
      </c>
      <c r="I102" s="127">
        <v>21371526960</v>
      </c>
      <c r="J102" s="127" t="s">
        <v>265</v>
      </c>
      <c r="K102" s="127" t="s">
        <v>232</v>
      </c>
      <c r="L102" s="127" t="s">
        <v>48</v>
      </c>
      <c r="M102" s="127" t="s">
        <v>20</v>
      </c>
      <c r="N102" s="127" t="s">
        <v>48</v>
      </c>
      <c r="O102" s="127">
        <v>4</v>
      </c>
    </row>
    <row r="103" spans="1:15" x14ac:dyDescent="0.2">
      <c r="A103" s="127" t="s">
        <v>299</v>
      </c>
      <c r="B103" s="127" t="s">
        <v>175</v>
      </c>
      <c r="C103" s="127" t="s">
        <v>48</v>
      </c>
      <c r="D103" s="127">
        <v>710938560</v>
      </c>
      <c r="E103" s="127">
        <v>0</v>
      </c>
      <c r="F103" s="127">
        <v>0</v>
      </c>
      <c r="G103" s="127">
        <v>0</v>
      </c>
      <c r="H103" s="127">
        <v>0</v>
      </c>
      <c r="I103" s="127">
        <v>710938560</v>
      </c>
      <c r="J103" s="127" t="s">
        <v>265</v>
      </c>
      <c r="K103" s="127" t="s">
        <v>299</v>
      </c>
      <c r="L103" s="127" t="s">
        <v>48</v>
      </c>
      <c r="M103" s="127" t="s">
        <v>20</v>
      </c>
      <c r="N103" s="127" t="s">
        <v>48</v>
      </c>
      <c r="O103" s="127">
        <v>5</v>
      </c>
    </row>
    <row r="104" spans="1:15" x14ac:dyDescent="0.2">
      <c r="A104" s="127" t="s">
        <v>299</v>
      </c>
      <c r="B104" s="127" t="s">
        <v>282</v>
      </c>
      <c r="C104" s="127" t="s">
        <v>48</v>
      </c>
      <c r="D104" s="127">
        <v>1974942056</v>
      </c>
      <c r="E104" s="127">
        <v>0</v>
      </c>
      <c r="F104" s="127">
        <v>0</v>
      </c>
      <c r="G104" s="127">
        <v>0</v>
      </c>
      <c r="H104" s="127">
        <v>0</v>
      </c>
      <c r="I104" s="127">
        <v>1974942056</v>
      </c>
      <c r="J104" s="127" t="s">
        <v>265</v>
      </c>
      <c r="K104" s="127" t="s">
        <v>299</v>
      </c>
      <c r="L104" s="127" t="s">
        <v>48</v>
      </c>
      <c r="M104" s="127" t="s">
        <v>20</v>
      </c>
      <c r="N104" s="127" t="s">
        <v>48</v>
      </c>
      <c r="O104" s="127">
        <v>5</v>
      </c>
    </row>
    <row r="105" spans="1:15" x14ac:dyDescent="0.2">
      <c r="A105" s="127" t="s">
        <v>300</v>
      </c>
      <c r="B105" s="127" t="s">
        <v>175</v>
      </c>
      <c r="C105" s="127" t="s">
        <v>301</v>
      </c>
      <c r="D105" s="127">
        <v>710938560</v>
      </c>
      <c r="E105" s="127">
        <v>0</v>
      </c>
      <c r="F105" s="127">
        <v>0</v>
      </c>
      <c r="G105" s="127">
        <v>0</v>
      </c>
      <c r="H105" s="127">
        <v>0</v>
      </c>
      <c r="I105" s="127">
        <v>710938560</v>
      </c>
      <c r="J105" s="127" t="s">
        <v>265</v>
      </c>
      <c r="K105" s="127" t="s">
        <v>300</v>
      </c>
      <c r="L105" s="127" t="s">
        <v>301</v>
      </c>
      <c r="M105" s="127" t="s">
        <v>20</v>
      </c>
      <c r="N105" s="127" t="s">
        <v>301</v>
      </c>
      <c r="O105" s="127">
        <v>6</v>
      </c>
    </row>
    <row r="106" spans="1:15" x14ac:dyDescent="0.2">
      <c r="A106" s="127" t="s">
        <v>300</v>
      </c>
      <c r="B106" s="127" t="s">
        <v>282</v>
      </c>
      <c r="C106" s="127" t="s">
        <v>301</v>
      </c>
      <c r="D106" s="127">
        <v>999689440</v>
      </c>
      <c r="E106" s="127">
        <v>0</v>
      </c>
      <c r="F106" s="127">
        <v>0</v>
      </c>
      <c r="G106" s="127">
        <v>0</v>
      </c>
      <c r="H106" s="127">
        <v>0</v>
      </c>
      <c r="I106" s="127">
        <v>999689440</v>
      </c>
      <c r="J106" s="127" t="s">
        <v>265</v>
      </c>
      <c r="K106" s="127" t="s">
        <v>300</v>
      </c>
      <c r="L106" s="127" t="s">
        <v>301</v>
      </c>
      <c r="M106" s="127" t="s">
        <v>20</v>
      </c>
      <c r="N106" s="127" t="s">
        <v>301</v>
      </c>
      <c r="O106" s="127">
        <v>6</v>
      </c>
    </row>
    <row r="107" spans="1:15" x14ac:dyDescent="0.2">
      <c r="A107" s="127" t="s">
        <v>302</v>
      </c>
      <c r="B107" s="127" t="s">
        <v>282</v>
      </c>
      <c r="C107" s="127" t="s">
        <v>303</v>
      </c>
      <c r="D107" s="127">
        <v>975252616</v>
      </c>
      <c r="E107" s="127">
        <v>0</v>
      </c>
      <c r="F107" s="127">
        <v>0</v>
      </c>
      <c r="G107" s="127">
        <v>0</v>
      </c>
      <c r="H107" s="127">
        <v>0</v>
      </c>
      <c r="I107" s="127">
        <v>975252616</v>
      </c>
      <c r="J107" s="127" t="s">
        <v>265</v>
      </c>
      <c r="K107" s="127" t="s">
        <v>302</v>
      </c>
      <c r="L107" s="127" t="s">
        <v>303</v>
      </c>
      <c r="M107" s="127" t="s">
        <v>20</v>
      </c>
      <c r="N107" s="127" t="s">
        <v>303</v>
      </c>
      <c r="O107" s="127">
        <v>6</v>
      </c>
    </row>
    <row r="108" spans="1:15" x14ac:dyDescent="0.2">
      <c r="A108" s="127" t="s">
        <v>304</v>
      </c>
      <c r="B108" s="127" t="s">
        <v>175</v>
      </c>
      <c r="C108" s="127" t="s">
        <v>305</v>
      </c>
      <c r="D108" s="127">
        <v>4329478172</v>
      </c>
      <c r="E108" s="127">
        <v>66761422</v>
      </c>
      <c r="F108" s="127">
        <v>66761422</v>
      </c>
      <c r="G108" s="127">
        <v>33380711</v>
      </c>
      <c r="H108" s="127">
        <v>33380711</v>
      </c>
      <c r="I108" s="127">
        <v>4262716750</v>
      </c>
      <c r="J108" s="127" t="s">
        <v>265</v>
      </c>
      <c r="K108" s="127" t="s">
        <v>304</v>
      </c>
      <c r="L108" s="127" t="s">
        <v>305</v>
      </c>
      <c r="M108" s="127" t="s">
        <v>20</v>
      </c>
      <c r="N108" s="127" t="s">
        <v>305</v>
      </c>
      <c r="O108" s="127">
        <v>5</v>
      </c>
    </row>
    <row r="109" spans="1:15" x14ac:dyDescent="0.2">
      <c r="A109" s="127" t="s">
        <v>304</v>
      </c>
      <c r="B109" s="127" t="s">
        <v>282</v>
      </c>
      <c r="C109" s="127" t="s">
        <v>305</v>
      </c>
      <c r="D109" s="127">
        <v>6308000000</v>
      </c>
      <c r="E109" s="127">
        <v>0</v>
      </c>
      <c r="F109" s="127">
        <v>0</v>
      </c>
      <c r="G109" s="127">
        <v>0</v>
      </c>
      <c r="H109" s="127">
        <v>0</v>
      </c>
      <c r="I109" s="127">
        <v>6308000000</v>
      </c>
      <c r="J109" s="127" t="s">
        <v>265</v>
      </c>
      <c r="K109" s="127" t="s">
        <v>304</v>
      </c>
      <c r="L109" s="127" t="s">
        <v>305</v>
      </c>
      <c r="M109" s="127" t="s">
        <v>20</v>
      </c>
      <c r="N109" s="127" t="s">
        <v>305</v>
      </c>
      <c r="O109" s="127">
        <v>5</v>
      </c>
    </row>
    <row r="110" spans="1:15" x14ac:dyDescent="0.2">
      <c r="A110" s="127" t="s">
        <v>306</v>
      </c>
      <c r="B110" s="127" t="s">
        <v>282</v>
      </c>
      <c r="C110" s="127" t="s">
        <v>307</v>
      </c>
      <c r="D110" s="127">
        <v>3652000000</v>
      </c>
      <c r="E110" s="127">
        <v>0</v>
      </c>
      <c r="F110" s="127">
        <v>0</v>
      </c>
      <c r="G110" s="127">
        <v>0</v>
      </c>
      <c r="H110" s="127">
        <v>0</v>
      </c>
      <c r="I110" s="127">
        <v>3652000000</v>
      </c>
      <c r="J110" s="127" t="s">
        <v>265</v>
      </c>
      <c r="K110" s="127" t="s">
        <v>306</v>
      </c>
      <c r="L110" s="127" t="s">
        <v>307</v>
      </c>
      <c r="M110" s="127" t="s">
        <v>20</v>
      </c>
      <c r="N110" s="127" t="s">
        <v>307</v>
      </c>
      <c r="O110" s="127">
        <v>6</v>
      </c>
    </row>
    <row r="111" spans="1:15" x14ac:dyDescent="0.2">
      <c r="A111" s="127" t="s">
        <v>308</v>
      </c>
      <c r="B111" s="127" t="s">
        <v>282</v>
      </c>
      <c r="C111" s="127" t="s">
        <v>309</v>
      </c>
      <c r="D111" s="127">
        <v>2656000000</v>
      </c>
      <c r="E111" s="127">
        <v>0</v>
      </c>
      <c r="F111" s="127">
        <v>0</v>
      </c>
      <c r="G111" s="127">
        <v>0</v>
      </c>
      <c r="H111" s="127">
        <v>0</v>
      </c>
      <c r="I111" s="127">
        <v>2656000000</v>
      </c>
      <c r="J111" s="127" t="s">
        <v>265</v>
      </c>
      <c r="K111" s="127" t="s">
        <v>308</v>
      </c>
      <c r="L111" s="127" t="s">
        <v>309</v>
      </c>
      <c r="M111" s="127" t="s">
        <v>20</v>
      </c>
      <c r="N111" s="127" t="s">
        <v>309</v>
      </c>
      <c r="O111" s="127">
        <v>6</v>
      </c>
    </row>
    <row r="112" spans="1:15" x14ac:dyDescent="0.2">
      <c r="A112" s="127" t="s">
        <v>310</v>
      </c>
      <c r="B112" s="127" t="s">
        <v>175</v>
      </c>
      <c r="C112" s="127" t="s">
        <v>311</v>
      </c>
      <c r="D112" s="127">
        <v>4329478172</v>
      </c>
      <c r="E112" s="127">
        <v>66761422</v>
      </c>
      <c r="F112" s="127">
        <v>66761422</v>
      </c>
      <c r="G112" s="127">
        <v>33380711</v>
      </c>
      <c r="H112" s="127">
        <v>33380711</v>
      </c>
      <c r="I112" s="127">
        <v>4262716750</v>
      </c>
      <c r="J112" s="127" t="s">
        <v>265</v>
      </c>
      <c r="K112" s="127" t="s">
        <v>310</v>
      </c>
      <c r="L112" s="127" t="s">
        <v>311</v>
      </c>
      <c r="M112" s="127" t="s">
        <v>20</v>
      </c>
      <c r="N112" s="127" t="s">
        <v>311</v>
      </c>
      <c r="O112" s="127">
        <v>6</v>
      </c>
    </row>
    <row r="113" spans="1:15" x14ac:dyDescent="0.2">
      <c r="A113" s="127" t="s">
        <v>233</v>
      </c>
      <c r="B113" s="127" t="s">
        <v>175</v>
      </c>
      <c r="C113" s="127" t="s">
        <v>312</v>
      </c>
      <c r="D113" s="127">
        <v>870000000</v>
      </c>
      <c r="E113" s="127">
        <v>0</v>
      </c>
      <c r="F113" s="127">
        <v>0</v>
      </c>
      <c r="G113" s="127">
        <v>0</v>
      </c>
      <c r="H113" s="127">
        <v>0</v>
      </c>
      <c r="I113" s="127">
        <v>870000000</v>
      </c>
      <c r="J113" s="127" t="s">
        <v>265</v>
      </c>
      <c r="K113" s="127" t="s">
        <v>233</v>
      </c>
      <c r="L113" s="127" t="s">
        <v>312</v>
      </c>
      <c r="M113" s="127" t="s">
        <v>20</v>
      </c>
      <c r="N113" s="127" t="s">
        <v>312</v>
      </c>
      <c r="O113" s="127">
        <v>5</v>
      </c>
    </row>
    <row r="114" spans="1:15" x14ac:dyDescent="0.2">
      <c r="A114" s="127" t="s">
        <v>233</v>
      </c>
      <c r="B114" s="127" t="s">
        <v>282</v>
      </c>
      <c r="C114" s="127" t="s">
        <v>312</v>
      </c>
      <c r="D114" s="127">
        <v>3587723200</v>
      </c>
      <c r="E114" s="127">
        <v>0</v>
      </c>
      <c r="F114" s="127">
        <v>0</v>
      </c>
      <c r="G114" s="127">
        <v>0</v>
      </c>
      <c r="H114" s="127">
        <v>0</v>
      </c>
      <c r="I114" s="127">
        <v>3587723200</v>
      </c>
      <c r="J114" s="127" t="s">
        <v>265</v>
      </c>
      <c r="K114" s="127" t="s">
        <v>233</v>
      </c>
      <c r="L114" s="127" t="s">
        <v>312</v>
      </c>
      <c r="M114" s="127" t="s">
        <v>20</v>
      </c>
      <c r="N114" s="127" t="s">
        <v>312</v>
      </c>
      <c r="O114" s="127">
        <v>5</v>
      </c>
    </row>
    <row r="115" spans="1:15" x14ac:dyDescent="0.2">
      <c r="A115" s="127" t="s">
        <v>234</v>
      </c>
      <c r="B115" s="127" t="s">
        <v>175</v>
      </c>
      <c r="C115" s="127" t="s">
        <v>235</v>
      </c>
      <c r="D115" s="127">
        <v>870000000</v>
      </c>
      <c r="E115" s="127">
        <v>0</v>
      </c>
      <c r="F115" s="127">
        <v>0</v>
      </c>
      <c r="G115" s="127">
        <v>0</v>
      </c>
      <c r="H115" s="127">
        <v>0</v>
      </c>
      <c r="I115" s="127">
        <v>870000000</v>
      </c>
      <c r="J115" s="127" t="s">
        <v>265</v>
      </c>
      <c r="K115" s="127" t="s">
        <v>234</v>
      </c>
      <c r="L115" s="127" t="s">
        <v>235</v>
      </c>
      <c r="M115" s="127" t="s">
        <v>20</v>
      </c>
      <c r="N115" s="127" t="s">
        <v>235</v>
      </c>
      <c r="O115" s="127">
        <v>6</v>
      </c>
    </row>
    <row r="116" spans="1:15" x14ac:dyDescent="0.2">
      <c r="A116" s="127" t="s">
        <v>234</v>
      </c>
      <c r="B116" s="127" t="s">
        <v>282</v>
      </c>
      <c r="C116" s="127" t="s">
        <v>235</v>
      </c>
      <c r="D116" s="127">
        <v>3587723200</v>
      </c>
      <c r="E116" s="127">
        <v>0</v>
      </c>
      <c r="F116" s="127">
        <v>0</v>
      </c>
      <c r="G116" s="127">
        <v>0</v>
      </c>
      <c r="H116" s="127">
        <v>0</v>
      </c>
      <c r="I116" s="127">
        <v>3587723200</v>
      </c>
      <c r="J116" s="127" t="s">
        <v>265</v>
      </c>
      <c r="K116" s="127" t="s">
        <v>234</v>
      </c>
      <c r="L116" s="127" t="s">
        <v>235</v>
      </c>
      <c r="M116" s="127" t="s">
        <v>20</v>
      </c>
      <c r="N116" s="127" t="s">
        <v>235</v>
      </c>
      <c r="O116" s="127">
        <v>6</v>
      </c>
    </row>
    <row r="117" spans="1:15" x14ac:dyDescent="0.2">
      <c r="A117" s="127" t="s">
        <v>236</v>
      </c>
      <c r="B117" s="127" t="s">
        <v>175</v>
      </c>
      <c r="C117" s="127" t="s">
        <v>313</v>
      </c>
      <c r="D117" s="127">
        <v>50602274513</v>
      </c>
      <c r="E117" s="127">
        <v>44880000</v>
      </c>
      <c r="F117" s="127">
        <v>102160000</v>
      </c>
      <c r="G117" s="127">
        <v>44880000</v>
      </c>
      <c r="H117" s="127">
        <v>102160000</v>
      </c>
      <c r="I117" s="127">
        <v>50500114513</v>
      </c>
      <c r="J117" s="127" t="s">
        <v>265</v>
      </c>
      <c r="K117" s="127" t="s">
        <v>236</v>
      </c>
      <c r="L117" s="127" t="s">
        <v>313</v>
      </c>
      <c r="M117" s="127" t="s">
        <v>20</v>
      </c>
      <c r="N117" s="127" t="s">
        <v>313</v>
      </c>
      <c r="O117" s="127">
        <v>5</v>
      </c>
    </row>
    <row r="118" spans="1:15" x14ac:dyDescent="0.2">
      <c r="A118" s="127" t="s">
        <v>236</v>
      </c>
      <c r="B118" s="127" t="s">
        <v>282</v>
      </c>
      <c r="C118" s="127" t="s">
        <v>313</v>
      </c>
      <c r="D118" s="127">
        <v>10227711018</v>
      </c>
      <c r="E118" s="127">
        <v>0</v>
      </c>
      <c r="F118" s="127">
        <v>726918481</v>
      </c>
      <c r="G118" s="127">
        <v>0</v>
      </c>
      <c r="H118" s="127">
        <v>726918481</v>
      </c>
      <c r="I118" s="127">
        <v>9500792537</v>
      </c>
      <c r="J118" s="127" t="s">
        <v>265</v>
      </c>
      <c r="K118" s="127" t="s">
        <v>236</v>
      </c>
      <c r="L118" s="127" t="s">
        <v>313</v>
      </c>
      <c r="M118" s="127" t="s">
        <v>20</v>
      </c>
      <c r="N118" s="127" t="s">
        <v>313</v>
      </c>
      <c r="O118" s="127">
        <v>5</v>
      </c>
    </row>
    <row r="119" spans="1:15" x14ac:dyDescent="0.2">
      <c r="A119" s="127" t="s">
        <v>314</v>
      </c>
      <c r="B119" s="127" t="s">
        <v>175</v>
      </c>
      <c r="C119" s="127" t="s">
        <v>315</v>
      </c>
      <c r="D119" s="127">
        <v>1418434513</v>
      </c>
      <c r="E119" s="127">
        <v>0</v>
      </c>
      <c r="F119" s="127">
        <v>0</v>
      </c>
      <c r="G119" s="127">
        <v>0</v>
      </c>
      <c r="H119" s="127">
        <v>0</v>
      </c>
      <c r="I119" s="127">
        <v>1418434513</v>
      </c>
      <c r="J119" s="127" t="s">
        <v>265</v>
      </c>
      <c r="K119" s="127" t="s">
        <v>314</v>
      </c>
      <c r="L119" s="127" t="s">
        <v>315</v>
      </c>
      <c r="M119" s="127" t="s">
        <v>20</v>
      </c>
      <c r="N119" s="127" t="s">
        <v>315</v>
      </c>
      <c r="O119" s="127">
        <v>6</v>
      </c>
    </row>
    <row r="120" spans="1:15" x14ac:dyDescent="0.2">
      <c r="A120" s="127" t="s">
        <v>314</v>
      </c>
      <c r="B120" s="127" t="s">
        <v>282</v>
      </c>
      <c r="C120" s="127" t="s">
        <v>315</v>
      </c>
      <c r="D120" s="127">
        <v>3624735018</v>
      </c>
      <c r="E120" s="127">
        <v>0</v>
      </c>
      <c r="F120" s="127">
        <v>726918481</v>
      </c>
      <c r="G120" s="127">
        <v>0</v>
      </c>
      <c r="H120" s="127">
        <v>726918481</v>
      </c>
      <c r="I120" s="127">
        <v>2897816537</v>
      </c>
      <c r="J120" s="127" t="s">
        <v>265</v>
      </c>
      <c r="K120" s="127" t="s">
        <v>314</v>
      </c>
      <c r="L120" s="127" t="s">
        <v>315</v>
      </c>
      <c r="M120" s="127" t="s">
        <v>20</v>
      </c>
      <c r="N120" s="127" t="s">
        <v>315</v>
      </c>
      <c r="O120" s="127">
        <v>6</v>
      </c>
    </row>
    <row r="121" spans="1:15" x14ac:dyDescent="0.2">
      <c r="A121" s="127" t="s">
        <v>316</v>
      </c>
      <c r="B121" s="127" t="s">
        <v>175</v>
      </c>
      <c r="C121" s="127" t="s">
        <v>317</v>
      </c>
      <c r="D121" s="127">
        <v>49183840000</v>
      </c>
      <c r="E121" s="127">
        <v>44880000</v>
      </c>
      <c r="F121" s="127">
        <v>102160000</v>
      </c>
      <c r="G121" s="127">
        <v>44880000</v>
      </c>
      <c r="H121" s="127">
        <v>102160000</v>
      </c>
      <c r="I121" s="127">
        <v>49081680000</v>
      </c>
      <c r="J121" s="127" t="s">
        <v>265</v>
      </c>
      <c r="K121" s="127" t="s">
        <v>316</v>
      </c>
      <c r="L121" s="127" t="s">
        <v>317</v>
      </c>
      <c r="M121" s="127" t="s">
        <v>20</v>
      </c>
      <c r="N121" s="127" t="s">
        <v>317</v>
      </c>
      <c r="O121" s="127">
        <v>6</v>
      </c>
    </row>
    <row r="122" spans="1:15" x14ac:dyDescent="0.2">
      <c r="A122" s="127" t="s">
        <v>316</v>
      </c>
      <c r="B122" s="127" t="s">
        <v>282</v>
      </c>
      <c r="C122" s="127" t="s">
        <v>317</v>
      </c>
      <c r="D122" s="127">
        <v>6602976000</v>
      </c>
      <c r="E122" s="127">
        <v>0</v>
      </c>
      <c r="F122" s="127">
        <v>0</v>
      </c>
      <c r="G122" s="127">
        <v>0</v>
      </c>
      <c r="H122" s="127">
        <v>0</v>
      </c>
      <c r="I122" s="127">
        <v>6602976000</v>
      </c>
      <c r="J122" s="127" t="s">
        <v>265</v>
      </c>
      <c r="K122" s="127" t="s">
        <v>316</v>
      </c>
      <c r="L122" s="127" t="s">
        <v>317</v>
      </c>
      <c r="M122" s="127" t="s">
        <v>20</v>
      </c>
      <c r="N122" s="127" t="s">
        <v>317</v>
      </c>
      <c r="O122" s="127">
        <v>6</v>
      </c>
    </row>
    <row r="123" spans="1:15" x14ac:dyDescent="0.2">
      <c r="A123" s="127" t="s">
        <v>237</v>
      </c>
      <c r="B123" s="127" t="s">
        <v>175</v>
      </c>
      <c r="C123" s="127" t="s">
        <v>318</v>
      </c>
      <c r="D123" s="127">
        <v>329566054</v>
      </c>
      <c r="E123" s="127">
        <v>58564087</v>
      </c>
      <c r="F123" s="127">
        <v>117478733</v>
      </c>
      <c r="G123" s="127">
        <v>10261687</v>
      </c>
      <c r="H123" s="127">
        <v>69176333</v>
      </c>
      <c r="I123" s="127">
        <v>212087321</v>
      </c>
      <c r="J123" s="127" t="s">
        <v>265</v>
      </c>
      <c r="K123" s="127" t="s">
        <v>237</v>
      </c>
      <c r="L123" s="127" t="s">
        <v>318</v>
      </c>
      <c r="M123" s="127" t="s">
        <v>20</v>
      </c>
      <c r="N123" s="127" t="s">
        <v>318</v>
      </c>
      <c r="O123" s="127">
        <v>5</v>
      </c>
    </row>
    <row r="124" spans="1:15" x14ac:dyDescent="0.2">
      <c r="A124" s="127" t="s">
        <v>237</v>
      </c>
      <c r="B124" s="127" t="s">
        <v>282</v>
      </c>
      <c r="C124" s="127" t="s">
        <v>318</v>
      </c>
      <c r="D124" s="127">
        <v>69167</v>
      </c>
      <c r="E124" s="127">
        <v>0</v>
      </c>
      <c r="F124" s="127">
        <v>0</v>
      </c>
      <c r="G124" s="127">
        <v>0</v>
      </c>
      <c r="H124" s="127">
        <v>0</v>
      </c>
      <c r="I124" s="127">
        <v>69167</v>
      </c>
      <c r="J124" s="127" t="s">
        <v>265</v>
      </c>
      <c r="K124" s="127" t="s">
        <v>237</v>
      </c>
      <c r="L124" s="127" t="s">
        <v>318</v>
      </c>
      <c r="M124" s="127" t="s">
        <v>20</v>
      </c>
      <c r="N124" s="127" t="s">
        <v>318</v>
      </c>
      <c r="O124" s="127">
        <v>5</v>
      </c>
    </row>
    <row r="125" spans="1:15" x14ac:dyDescent="0.2">
      <c r="A125" s="127" t="s">
        <v>238</v>
      </c>
      <c r="B125" s="127" t="s">
        <v>175</v>
      </c>
      <c r="C125" s="127" t="s">
        <v>239</v>
      </c>
      <c r="D125" s="127">
        <v>329566054</v>
      </c>
      <c r="E125" s="127">
        <v>58564087</v>
      </c>
      <c r="F125" s="127">
        <v>117478733</v>
      </c>
      <c r="G125" s="127">
        <v>10261687</v>
      </c>
      <c r="H125" s="127">
        <v>69176333</v>
      </c>
      <c r="I125" s="127">
        <v>212087321</v>
      </c>
      <c r="J125" s="127" t="s">
        <v>265</v>
      </c>
      <c r="K125" s="127" t="s">
        <v>238</v>
      </c>
      <c r="L125" s="127" t="s">
        <v>239</v>
      </c>
      <c r="M125" s="127" t="s">
        <v>20</v>
      </c>
      <c r="N125" s="127" t="s">
        <v>239</v>
      </c>
      <c r="O125" s="127">
        <v>6</v>
      </c>
    </row>
    <row r="126" spans="1:15" x14ac:dyDescent="0.2">
      <c r="A126" s="127" t="s">
        <v>238</v>
      </c>
      <c r="B126" s="127" t="s">
        <v>282</v>
      </c>
      <c r="C126" s="127" t="s">
        <v>239</v>
      </c>
      <c r="D126" s="127">
        <v>69167</v>
      </c>
      <c r="E126" s="127">
        <v>0</v>
      </c>
      <c r="F126" s="127">
        <v>0</v>
      </c>
      <c r="G126" s="127">
        <v>0</v>
      </c>
      <c r="H126" s="127">
        <v>0</v>
      </c>
      <c r="I126" s="127">
        <v>69167</v>
      </c>
      <c r="J126" s="127" t="s">
        <v>265</v>
      </c>
      <c r="K126" s="127" t="s">
        <v>238</v>
      </c>
      <c r="L126" s="127" t="s">
        <v>239</v>
      </c>
      <c r="M126" s="127" t="s">
        <v>20</v>
      </c>
      <c r="N126" s="127" t="s">
        <v>239</v>
      </c>
      <c r="O126" s="127">
        <v>6</v>
      </c>
    </row>
    <row r="127" spans="1:15" x14ac:dyDescent="0.2">
      <c r="A127" s="127" t="s">
        <v>240</v>
      </c>
      <c r="B127" s="127" t="s">
        <v>175</v>
      </c>
      <c r="C127" s="127" t="s">
        <v>218</v>
      </c>
      <c r="D127" s="127">
        <v>315782825.55000001</v>
      </c>
      <c r="E127" s="127">
        <v>240000</v>
      </c>
      <c r="F127" s="127">
        <v>1622400</v>
      </c>
      <c r="G127" s="127">
        <v>240000</v>
      </c>
      <c r="H127" s="127">
        <v>1622400</v>
      </c>
      <c r="I127" s="127">
        <v>314160425.55000001</v>
      </c>
      <c r="J127" s="127" t="s">
        <v>265</v>
      </c>
      <c r="K127" s="127" t="s">
        <v>240</v>
      </c>
      <c r="L127" s="127" t="s">
        <v>218</v>
      </c>
      <c r="M127" s="127" t="s">
        <v>20</v>
      </c>
      <c r="N127" s="127" t="s">
        <v>218</v>
      </c>
      <c r="O127" s="127">
        <v>5</v>
      </c>
    </row>
    <row r="128" spans="1:15" x14ac:dyDescent="0.2">
      <c r="A128" s="127" t="s">
        <v>241</v>
      </c>
      <c r="B128" s="127" t="s">
        <v>175</v>
      </c>
      <c r="C128" s="127" t="s">
        <v>82</v>
      </c>
      <c r="D128" s="127">
        <v>132102651.7</v>
      </c>
      <c r="E128" s="127">
        <v>582240</v>
      </c>
      <c r="F128" s="127">
        <v>7860240</v>
      </c>
      <c r="G128" s="127">
        <v>582240</v>
      </c>
      <c r="H128" s="127">
        <v>7860240</v>
      </c>
      <c r="I128" s="127">
        <v>124242411.7</v>
      </c>
      <c r="J128" s="127" t="s">
        <v>265</v>
      </c>
      <c r="K128" s="127" t="s">
        <v>241</v>
      </c>
      <c r="L128" s="127" t="s">
        <v>82</v>
      </c>
      <c r="M128" s="127" t="s">
        <v>20</v>
      </c>
      <c r="N128" s="127" t="s">
        <v>82</v>
      </c>
      <c r="O128" s="127">
        <v>4</v>
      </c>
    </row>
    <row r="129" spans="1:15" x14ac:dyDescent="0.2">
      <c r="A129" s="127" t="s">
        <v>241</v>
      </c>
      <c r="B129" s="127" t="s">
        <v>282</v>
      </c>
      <c r="C129" s="127" t="s">
        <v>82</v>
      </c>
      <c r="D129" s="127">
        <v>25595794</v>
      </c>
      <c r="E129" s="127">
        <v>24544440</v>
      </c>
      <c r="F129" s="127">
        <v>24544440</v>
      </c>
      <c r="G129" s="127">
        <v>0</v>
      </c>
      <c r="H129" s="127">
        <v>0</v>
      </c>
      <c r="I129" s="127">
        <v>1051354</v>
      </c>
      <c r="J129" s="127" t="s">
        <v>265</v>
      </c>
      <c r="K129" s="127" t="s">
        <v>241</v>
      </c>
      <c r="L129" s="127" t="s">
        <v>82</v>
      </c>
      <c r="M129" s="127" t="s">
        <v>20</v>
      </c>
      <c r="N129" s="127" t="s">
        <v>82</v>
      </c>
      <c r="O129" s="127">
        <v>4</v>
      </c>
    </row>
    <row r="130" spans="1:15" x14ac:dyDescent="0.2">
      <c r="A130" s="127" t="s">
        <v>242</v>
      </c>
      <c r="B130" s="127" t="s">
        <v>175</v>
      </c>
      <c r="C130" s="127" t="s">
        <v>319</v>
      </c>
      <c r="D130" s="127">
        <v>131447601</v>
      </c>
      <c r="E130" s="127">
        <v>582240</v>
      </c>
      <c r="F130" s="127">
        <v>7860240</v>
      </c>
      <c r="G130" s="127">
        <v>582240</v>
      </c>
      <c r="H130" s="127">
        <v>7860240</v>
      </c>
      <c r="I130" s="127">
        <v>123587361</v>
      </c>
      <c r="J130" s="127" t="s">
        <v>265</v>
      </c>
      <c r="K130" s="127" t="s">
        <v>242</v>
      </c>
      <c r="L130" s="127" t="s">
        <v>319</v>
      </c>
      <c r="M130" s="127" t="s">
        <v>20</v>
      </c>
      <c r="N130" s="127" t="s">
        <v>319</v>
      </c>
      <c r="O130" s="127">
        <v>5</v>
      </c>
    </row>
    <row r="131" spans="1:15" x14ac:dyDescent="0.2">
      <c r="A131" s="127" t="s">
        <v>242</v>
      </c>
      <c r="B131" s="127" t="s">
        <v>282</v>
      </c>
      <c r="C131" s="127" t="s">
        <v>319</v>
      </c>
      <c r="D131" s="127">
        <v>944739</v>
      </c>
      <c r="E131" s="127">
        <v>0</v>
      </c>
      <c r="F131" s="127">
        <v>0</v>
      </c>
      <c r="G131" s="127">
        <v>0</v>
      </c>
      <c r="H131" s="127">
        <v>0</v>
      </c>
      <c r="I131" s="127">
        <v>944739</v>
      </c>
      <c r="J131" s="127" t="s">
        <v>265</v>
      </c>
      <c r="K131" s="127" t="s">
        <v>242</v>
      </c>
      <c r="L131" s="127" t="s">
        <v>319</v>
      </c>
      <c r="M131" s="127" t="s">
        <v>20</v>
      </c>
      <c r="N131" s="127" t="s">
        <v>319</v>
      </c>
      <c r="O131" s="127">
        <v>5</v>
      </c>
    </row>
    <row r="132" spans="1:15" x14ac:dyDescent="0.2">
      <c r="A132" s="127" t="s">
        <v>320</v>
      </c>
      <c r="B132" s="127" t="s">
        <v>175</v>
      </c>
      <c r="C132" s="127" t="s">
        <v>321</v>
      </c>
      <c r="D132" s="127">
        <v>7860240</v>
      </c>
      <c r="E132" s="127">
        <v>582240</v>
      </c>
      <c r="F132" s="127">
        <v>7860240</v>
      </c>
      <c r="G132" s="127">
        <v>582240</v>
      </c>
      <c r="H132" s="127">
        <v>7860240</v>
      </c>
      <c r="I132" s="127">
        <v>0</v>
      </c>
      <c r="J132" s="127" t="s">
        <v>265</v>
      </c>
      <c r="K132" s="127" t="s">
        <v>320</v>
      </c>
      <c r="L132" s="127" t="s">
        <v>321</v>
      </c>
      <c r="M132" s="127" t="s">
        <v>20</v>
      </c>
      <c r="N132" s="127" t="s">
        <v>321</v>
      </c>
      <c r="O132" s="127">
        <v>6</v>
      </c>
    </row>
    <row r="133" spans="1:15" x14ac:dyDescent="0.2">
      <c r="A133" s="127" t="s">
        <v>322</v>
      </c>
      <c r="B133" s="127" t="s">
        <v>175</v>
      </c>
      <c r="C133" s="127" t="s">
        <v>269</v>
      </c>
      <c r="D133" s="127">
        <v>123587361</v>
      </c>
      <c r="E133" s="127">
        <v>0</v>
      </c>
      <c r="F133" s="127">
        <v>0</v>
      </c>
      <c r="G133" s="127">
        <v>0</v>
      </c>
      <c r="H133" s="127">
        <v>0</v>
      </c>
      <c r="I133" s="127">
        <v>123587361</v>
      </c>
      <c r="J133" s="127" t="s">
        <v>265</v>
      </c>
      <c r="K133" s="127" t="s">
        <v>322</v>
      </c>
      <c r="L133" s="127" t="s">
        <v>269</v>
      </c>
      <c r="M133" s="127" t="s">
        <v>20</v>
      </c>
      <c r="N133" s="127" t="s">
        <v>269</v>
      </c>
      <c r="O133" s="127">
        <v>6</v>
      </c>
    </row>
    <row r="134" spans="1:15" x14ac:dyDescent="0.2">
      <c r="A134" s="127" t="s">
        <v>322</v>
      </c>
      <c r="B134" s="127" t="s">
        <v>282</v>
      </c>
      <c r="C134" s="127" t="s">
        <v>269</v>
      </c>
      <c r="D134" s="127">
        <v>944739</v>
      </c>
      <c r="E134" s="127">
        <v>0</v>
      </c>
      <c r="F134" s="127">
        <v>0</v>
      </c>
      <c r="G134" s="127">
        <v>0</v>
      </c>
      <c r="H134" s="127">
        <v>0</v>
      </c>
      <c r="I134" s="127">
        <v>944739</v>
      </c>
      <c r="J134" s="127" t="s">
        <v>265</v>
      </c>
      <c r="K134" s="127" t="s">
        <v>322</v>
      </c>
      <c r="L134" s="127" t="s">
        <v>269</v>
      </c>
      <c r="M134" s="127" t="s">
        <v>20</v>
      </c>
      <c r="N134" s="127" t="s">
        <v>269</v>
      </c>
      <c r="O134" s="127">
        <v>6</v>
      </c>
    </row>
    <row r="135" spans="1:15" x14ac:dyDescent="0.2">
      <c r="A135" s="127" t="s">
        <v>323</v>
      </c>
      <c r="B135" s="127" t="s">
        <v>282</v>
      </c>
      <c r="C135" s="127" t="s">
        <v>324</v>
      </c>
      <c r="D135" s="127">
        <v>24651055</v>
      </c>
      <c r="E135" s="127">
        <v>24544440</v>
      </c>
      <c r="F135" s="127">
        <v>24544440</v>
      </c>
      <c r="G135" s="127">
        <v>0</v>
      </c>
      <c r="H135" s="127">
        <v>0</v>
      </c>
      <c r="I135" s="127">
        <v>106615</v>
      </c>
      <c r="J135" s="127" t="s">
        <v>265</v>
      </c>
      <c r="K135" s="127" t="s">
        <v>323</v>
      </c>
      <c r="L135" s="127" t="s">
        <v>324</v>
      </c>
      <c r="M135" s="127" t="s">
        <v>20</v>
      </c>
      <c r="N135" s="127" t="s">
        <v>324</v>
      </c>
      <c r="O135" s="127">
        <v>5</v>
      </c>
    </row>
    <row r="136" spans="1:15" x14ac:dyDescent="0.2">
      <c r="A136" s="127" t="s">
        <v>325</v>
      </c>
      <c r="B136" s="127" t="s">
        <v>282</v>
      </c>
      <c r="C136" s="127" t="s">
        <v>326</v>
      </c>
      <c r="D136" s="127">
        <v>24544440</v>
      </c>
      <c r="E136" s="127">
        <v>24544440</v>
      </c>
      <c r="F136" s="127">
        <v>24544440</v>
      </c>
      <c r="G136" s="127">
        <v>0</v>
      </c>
      <c r="H136" s="127">
        <v>0</v>
      </c>
      <c r="I136" s="127">
        <v>0</v>
      </c>
      <c r="J136" s="127" t="s">
        <v>265</v>
      </c>
      <c r="K136" s="127" t="s">
        <v>325</v>
      </c>
      <c r="L136" s="127" t="s">
        <v>326</v>
      </c>
      <c r="M136" s="127" t="s">
        <v>20</v>
      </c>
      <c r="N136" s="127" t="s">
        <v>326</v>
      </c>
      <c r="O136" s="127">
        <v>6</v>
      </c>
    </row>
    <row r="137" spans="1:15" x14ac:dyDescent="0.2">
      <c r="A137" s="127" t="s">
        <v>327</v>
      </c>
      <c r="B137" s="127" t="s">
        <v>282</v>
      </c>
      <c r="C137" s="127" t="s">
        <v>328</v>
      </c>
      <c r="D137" s="127">
        <v>106615</v>
      </c>
      <c r="E137" s="127">
        <v>0</v>
      </c>
      <c r="F137" s="127">
        <v>0</v>
      </c>
      <c r="G137" s="127">
        <v>0</v>
      </c>
      <c r="H137" s="127">
        <v>0</v>
      </c>
      <c r="I137" s="127">
        <v>106615</v>
      </c>
      <c r="J137" s="127" t="s">
        <v>265</v>
      </c>
      <c r="K137" s="127" t="s">
        <v>327</v>
      </c>
      <c r="L137" s="127" t="s">
        <v>328</v>
      </c>
      <c r="M137" s="127" t="s">
        <v>20</v>
      </c>
      <c r="N137" s="127" t="s">
        <v>328</v>
      </c>
      <c r="O137" s="127">
        <v>6</v>
      </c>
    </row>
    <row r="138" spans="1:15" x14ac:dyDescent="0.2">
      <c r="A138" s="127" t="s">
        <v>243</v>
      </c>
      <c r="B138" s="127" t="s">
        <v>175</v>
      </c>
      <c r="C138" s="127" t="s">
        <v>218</v>
      </c>
      <c r="D138" s="127">
        <v>655050.69999999995</v>
      </c>
      <c r="E138" s="127">
        <v>0</v>
      </c>
      <c r="F138" s="127">
        <v>0</v>
      </c>
      <c r="G138" s="127">
        <v>0</v>
      </c>
      <c r="H138" s="127">
        <v>0</v>
      </c>
      <c r="I138" s="127">
        <v>655050.69999999995</v>
      </c>
      <c r="J138" s="127" t="s">
        <v>265</v>
      </c>
      <c r="K138" s="127" t="s">
        <v>243</v>
      </c>
      <c r="L138" s="127" t="s">
        <v>218</v>
      </c>
      <c r="M138" s="127" t="s">
        <v>20</v>
      </c>
      <c r="N138" s="127" t="s">
        <v>218</v>
      </c>
      <c r="O138" s="127">
        <v>5</v>
      </c>
    </row>
    <row r="139" spans="1:15" x14ac:dyDescent="0.2">
      <c r="A139" s="127" t="s">
        <v>10</v>
      </c>
      <c r="B139" s="127" t="s">
        <v>282</v>
      </c>
      <c r="C139" s="127" t="s">
        <v>213</v>
      </c>
      <c r="D139" s="127">
        <v>63354484</v>
      </c>
      <c r="E139" s="127">
        <v>20187016</v>
      </c>
      <c r="F139" s="127">
        <v>20187016</v>
      </c>
      <c r="G139" s="127">
        <v>20187016</v>
      </c>
      <c r="H139" s="127">
        <v>20187016</v>
      </c>
      <c r="I139" s="127">
        <v>43167468</v>
      </c>
      <c r="J139" s="127" t="s">
        <v>265</v>
      </c>
      <c r="K139" s="127" t="s">
        <v>10</v>
      </c>
      <c r="L139" s="127" t="s">
        <v>213</v>
      </c>
      <c r="M139" s="127" t="s">
        <v>10</v>
      </c>
      <c r="N139" s="127" t="s">
        <v>213</v>
      </c>
      <c r="O139" s="127">
        <v>1</v>
      </c>
    </row>
    <row r="140" spans="1:15" x14ac:dyDescent="0.2">
      <c r="A140" s="127" t="s">
        <v>329</v>
      </c>
      <c r="B140" s="127" t="s">
        <v>282</v>
      </c>
      <c r="C140" s="127" t="s">
        <v>163</v>
      </c>
      <c r="D140" s="127">
        <v>63354484</v>
      </c>
      <c r="E140" s="127">
        <v>20187016</v>
      </c>
      <c r="F140" s="127">
        <v>20187016</v>
      </c>
      <c r="G140" s="127">
        <v>20187016</v>
      </c>
      <c r="H140" s="127">
        <v>20187016</v>
      </c>
      <c r="I140" s="127">
        <v>43167468</v>
      </c>
      <c r="J140" s="127" t="s">
        <v>265</v>
      </c>
      <c r="K140" s="127" t="s">
        <v>329</v>
      </c>
      <c r="L140" s="127" t="s">
        <v>163</v>
      </c>
      <c r="M140" s="127" t="s">
        <v>10</v>
      </c>
      <c r="N140" s="127" t="s">
        <v>163</v>
      </c>
      <c r="O140" s="127">
        <v>2</v>
      </c>
    </row>
    <row r="141" spans="1:15" x14ac:dyDescent="0.2">
      <c r="A141" s="127" t="s">
        <v>330</v>
      </c>
      <c r="B141" s="127" t="s">
        <v>282</v>
      </c>
      <c r="C141" s="127" t="s">
        <v>163</v>
      </c>
      <c r="D141" s="127">
        <v>63354484</v>
      </c>
      <c r="E141" s="127">
        <v>20187016</v>
      </c>
      <c r="F141" s="127">
        <v>20187016</v>
      </c>
      <c r="G141" s="127">
        <v>20187016</v>
      </c>
      <c r="H141" s="127">
        <v>20187016</v>
      </c>
      <c r="I141" s="127">
        <v>43167468</v>
      </c>
      <c r="J141" s="127" t="s">
        <v>265</v>
      </c>
      <c r="K141" s="127" t="s">
        <v>330</v>
      </c>
      <c r="L141" s="127" t="s">
        <v>163</v>
      </c>
      <c r="M141" s="127" t="s">
        <v>10</v>
      </c>
      <c r="N141" s="127" t="s">
        <v>163</v>
      </c>
      <c r="O141" s="127">
        <v>3</v>
      </c>
    </row>
    <row r="142" spans="1:15" x14ac:dyDescent="0.2">
      <c r="A142" s="127" t="s">
        <v>331</v>
      </c>
      <c r="B142" s="127" t="s">
        <v>282</v>
      </c>
      <c r="C142" s="127" t="s">
        <v>163</v>
      </c>
      <c r="D142" s="127">
        <v>63354484</v>
      </c>
      <c r="E142" s="127">
        <v>20187016</v>
      </c>
      <c r="F142" s="127">
        <v>20187016</v>
      </c>
      <c r="G142" s="127">
        <v>20187016</v>
      </c>
      <c r="H142" s="127">
        <v>20187016</v>
      </c>
      <c r="I142" s="127">
        <v>43167468</v>
      </c>
      <c r="J142" s="127" t="s">
        <v>265</v>
      </c>
      <c r="K142" s="127" t="s">
        <v>331</v>
      </c>
      <c r="L142" s="127" t="s">
        <v>163</v>
      </c>
      <c r="M142" s="127" t="s">
        <v>10</v>
      </c>
      <c r="N142" s="127" t="s">
        <v>163</v>
      </c>
      <c r="O142" s="127">
        <v>4</v>
      </c>
    </row>
    <row r="143" spans="1:15" x14ac:dyDescent="0.2">
      <c r="A143" s="127" t="s">
        <v>332</v>
      </c>
      <c r="B143" s="127" t="s">
        <v>282</v>
      </c>
      <c r="C143" s="127" t="s">
        <v>333</v>
      </c>
      <c r="D143" s="127">
        <v>63354484</v>
      </c>
      <c r="E143" s="127">
        <v>20187016</v>
      </c>
      <c r="F143" s="127">
        <v>20187016</v>
      </c>
      <c r="G143" s="127">
        <v>20187016</v>
      </c>
      <c r="H143" s="127">
        <v>20187016</v>
      </c>
      <c r="I143" s="127">
        <v>43167468</v>
      </c>
      <c r="J143" s="127" t="s">
        <v>265</v>
      </c>
      <c r="K143" s="127" t="s">
        <v>332</v>
      </c>
      <c r="L143" s="127" t="s">
        <v>333</v>
      </c>
      <c r="M143" s="127" t="s">
        <v>10</v>
      </c>
      <c r="N143" s="127" t="s">
        <v>333</v>
      </c>
      <c r="O143" s="127">
        <v>5</v>
      </c>
    </row>
    <row r="144" spans="1:15" x14ac:dyDescent="0.2">
      <c r="A144" s="127" t="s">
        <v>334</v>
      </c>
      <c r="B144" s="127" t="s">
        <v>282</v>
      </c>
      <c r="C144" s="127" t="s">
        <v>335</v>
      </c>
      <c r="D144" s="127">
        <v>63354484</v>
      </c>
      <c r="E144" s="127">
        <v>20187016</v>
      </c>
      <c r="F144" s="127">
        <v>20187016</v>
      </c>
      <c r="G144" s="127">
        <v>20187016</v>
      </c>
      <c r="H144" s="127">
        <v>20187016</v>
      </c>
      <c r="I144" s="127">
        <v>43167468</v>
      </c>
      <c r="J144" s="127" t="s">
        <v>265</v>
      </c>
      <c r="K144" s="127" t="s">
        <v>334</v>
      </c>
      <c r="L144" s="127" t="s">
        <v>335</v>
      </c>
      <c r="M144" s="127" t="s">
        <v>10</v>
      </c>
      <c r="N144" s="127" t="s">
        <v>335</v>
      </c>
      <c r="O144" s="127">
        <v>6</v>
      </c>
    </row>
  </sheetData>
  <phoneticPr fontId="2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P53"/>
  <sheetViews>
    <sheetView zoomScale="65" workbookViewId="0">
      <pane xSplit="6" ySplit="13" topLeftCell="G41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baseColWidth="10" defaultColWidth="11.42578125" defaultRowHeight="11.25" x14ac:dyDescent="0.2"/>
  <cols>
    <col min="1" max="1" width="5.7109375" style="63" bestFit="1" customWidth="1"/>
    <col min="2" max="2" width="5.5703125" style="60" bestFit="1" customWidth="1"/>
    <col min="3" max="3" width="6.5703125" style="64" customWidth="1"/>
    <col min="4" max="4" width="5.42578125" style="64" bestFit="1" customWidth="1"/>
    <col min="5" max="5" width="4.5703125" style="64" bestFit="1" customWidth="1"/>
    <col min="6" max="6" width="35" style="64" customWidth="1"/>
    <col min="7" max="7" width="17.28515625" style="64" customWidth="1"/>
    <col min="8" max="8" width="14.85546875" style="60" customWidth="1"/>
    <col min="9" max="9" width="21.85546875" style="64" customWidth="1"/>
    <col min="10" max="10" width="19.42578125" style="64" customWidth="1"/>
    <col min="11" max="11" width="20.28515625" style="64" customWidth="1"/>
    <col min="12" max="12" width="15.85546875" style="60" customWidth="1"/>
    <col min="13" max="13" width="19.140625" style="60" customWidth="1"/>
    <col min="14" max="14" width="22.28515625" style="60" customWidth="1"/>
    <col min="15" max="15" width="10.28515625" style="98" customWidth="1"/>
    <col min="16" max="16384" width="11.42578125" style="60"/>
  </cols>
  <sheetData>
    <row r="1" spans="1:16" s="54" customFormat="1" ht="15.75" x14ac:dyDescent="0.2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6" s="54" customFormat="1" ht="14.25" customHeight="1" x14ac:dyDescent="0.25">
      <c r="A2" s="241" t="s">
        <v>52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3"/>
    </row>
    <row r="3" spans="1:16" s="54" customFormat="1" ht="16.5" customHeight="1" x14ac:dyDescent="0.25">
      <c r="A3" s="241" t="s">
        <v>31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/>
    </row>
    <row r="4" spans="1:16" s="54" customFormat="1" ht="15.75" x14ac:dyDescent="0.25">
      <c r="A4" s="241" t="s">
        <v>336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/>
    </row>
    <row r="5" spans="1:16" s="54" customFormat="1" ht="16.5" customHeight="1" x14ac:dyDescent="0.2">
      <c r="A5" s="66"/>
      <c r="B5" s="56"/>
      <c r="C5" s="99"/>
      <c r="D5" s="57"/>
      <c r="E5" s="57"/>
      <c r="F5" s="57"/>
      <c r="G5" s="57"/>
      <c r="H5" s="56"/>
      <c r="I5" s="99"/>
      <c r="J5" s="99"/>
      <c r="K5" s="58"/>
      <c r="L5" s="55"/>
      <c r="M5" s="99"/>
      <c r="N5" s="99"/>
      <c r="O5" s="100"/>
    </row>
    <row r="6" spans="1:16" s="80" customFormat="1" ht="16.5" customHeight="1" x14ac:dyDescent="0.2">
      <c r="A6" s="73"/>
      <c r="B6" s="62"/>
      <c r="C6" s="74" t="s">
        <v>49</v>
      </c>
      <c r="D6" s="75"/>
      <c r="E6" s="75"/>
      <c r="F6" s="76"/>
      <c r="G6" s="61"/>
      <c r="H6" s="77"/>
      <c r="K6" s="79"/>
      <c r="L6" s="75" t="s">
        <v>32</v>
      </c>
      <c r="M6" s="78" t="s">
        <v>270</v>
      </c>
      <c r="N6" s="62"/>
      <c r="O6" s="101"/>
    </row>
    <row r="7" spans="1:16" s="80" customFormat="1" ht="13.5" customHeight="1" x14ac:dyDescent="0.2">
      <c r="A7" s="73"/>
      <c r="B7" s="62"/>
      <c r="C7" s="74" t="s">
        <v>53</v>
      </c>
      <c r="D7" s="76"/>
      <c r="E7" s="76"/>
      <c r="F7" s="76"/>
      <c r="G7" s="61"/>
      <c r="H7" s="81"/>
      <c r="K7" s="79"/>
      <c r="L7" s="75" t="s">
        <v>1</v>
      </c>
      <c r="M7" s="82">
        <v>2011</v>
      </c>
      <c r="N7" s="62"/>
      <c r="O7" s="101"/>
    </row>
    <row r="8" spans="1:16" s="80" customFormat="1" ht="16.5" customHeight="1" x14ac:dyDescent="0.2">
      <c r="A8" s="73"/>
      <c r="B8" s="83"/>
      <c r="C8" s="74" t="s">
        <v>38</v>
      </c>
      <c r="D8" s="75"/>
      <c r="E8" s="75"/>
      <c r="F8" s="76"/>
      <c r="G8" s="61"/>
      <c r="H8" s="81"/>
      <c r="K8" s="79"/>
      <c r="L8" s="75" t="s">
        <v>2</v>
      </c>
      <c r="M8" s="113">
        <v>40641</v>
      </c>
      <c r="N8" s="62"/>
      <c r="O8" s="101"/>
    </row>
    <row r="9" spans="1:16" s="54" customFormat="1" ht="15.75" thickBot="1" x14ac:dyDescent="0.25">
      <c r="A9" s="67"/>
      <c r="B9" s="68"/>
      <c r="C9" s="69"/>
      <c r="D9" s="69"/>
      <c r="E9" s="69"/>
      <c r="F9" s="70"/>
      <c r="G9" s="70"/>
      <c r="H9" s="71"/>
      <c r="I9" s="72"/>
      <c r="J9" s="70"/>
      <c r="K9" s="72"/>
      <c r="L9" s="102"/>
      <c r="M9" s="71"/>
      <c r="N9" s="71"/>
      <c r="O9" s="103"/>
    </row>
    <row r="10" spans="1:16" s="65" customFormat="1" ht="13.5" customHeight="1" thickBot="1" x14ac:dyDescent="0.25">
      <c r="A10" s="224" t="s">
        <v>50</v>
      </c>
      <c r="B10" s="225"/>
      <c r="C10" s="225"/>
      <c r="D10" s="225"/>
      <c r="E10" s="225"/>
      <c r="F10" s="226"/>
      <c r="G10" s="216" t="s">
        <v>66</v>
      </c>
      <c r="H10" s="216" t="s">
        <v>67</v>
      </c>
      <c r="I10" s="216" t="s">
        <v>68</v>
      </c>
      <c r="J10" s="219" t="s">
        <v>69</v>
      </c>
      <c r="K10" s="219" t="s">
        <v>70</v>
      </c>
      <c r="L10" s="219" t="s">
        <v>71</v>
      </c>
      <c r="M10" s="219" t="s">
        <v>72</v>
      </c>
      <c r="N10" s="216" t="s">
        <v>73</v>
      </c>
      <c r="O10" s="249" t="s">
        <v>74</v>
      </c>
    </row>
    <row r="11" spans="1:16" s="65" customFormat="1" ht="12.75" x14ac:dyDescent="0.2">
      <c r="A11" s="43" t="s">
        <v>6</v>
      </c>
      <c r="B11" s="44" t="s">
        <v>7</v>
      </c>
      <c r="C11" s="43" t="s">
        <v>8</v>
      </c>
      <c r="D11" s="45" t="s">
        <v>9</v>
      </c>
      <c r="E11" s="26" t="s">
        <v>10</v>
      </c>
      <c r="F11" s="244" t="s">
        <v>11</v>
      </c>
      <c r="G11" s="217"/>
      <c r="H11" s="217"/>
      <c r="I11" s="217"/>
      <c r="J11" s="220"/>
      <c r="K11" s="220"/>
      <c r="L11" s="220"/>
      <c r="M11" s="220"/>
      <c r="N11" s="217"/>
      <c r="O11" s="250"/>
    </row>
    <row r="12" spans="1:16" s="59" customFormat="1" ht="12.75" x14ac:dyDescent="0.2">
      <c r="A12" s="222" t="s">
        <v>12</v>
      </c>
      <c r="B12" s="247" t="s">
        <v>13</v>
      </c>
      <c r="C12" s="222" t="s">
        <v>14</v>
      </c>
      <c r="D12" s="222" t="s">
        <v>15</v>
      </c>
      <c r="E12" s="27" t="s">
        <v>16</v>
      </c>
      <c r="F12" s="245"/>
      <c r="G12" s="217"/>
      <c r="H12" s="217"/>
      <c r="I12" s="217"/>
      <c r="J12" s="220" t="s">
        <v>18</v>
      </c>
      <c r="K12" s="220"/>
      <c r="L12" s="220"/>
      <c r="M12" s="220"/>
      <c r="N12" s="217"/>
      <c r="O12" s="250"/>
    </row>
    <row r="13" spans="1:16" s="59" customFormat="1" ht="13.5" thickBot="1" x14ac:dyDescent="0.25">
      <c r="A13" s="223"/>
      <c r="B13" s="248"/>
      <c r="C13" s="223"/>
      <c r="D13" s="223"/>
      <c r="E13" s="28" t="s">
        <v>20</v>
      </c>
      <c r="F13" s="246"/>
      <c r="G13" s="218"/>
      <c r="H13" s="218"/>
      <c r="I13" s="218"/>
      <c r="J13" s="221"/>
      <c r="K13" s="221"/>
      <c r="L13" s="221"/>
      <c r="M13" s="221"/>
      <c r="N13" s="218"/>
      <c r="O13" s="251"/>
    </row>
    <row r="14" spans="1:16" s="59" customFormat="1" ht="15.75" thickBot="1" x14ac:dyDescent="0.3">
      <c r="A14" s="229" t="s">
        <v>21</v>
      </c>
      <c r="B14" s="230"/>
      <c r="C14" s="230"/>
      <c r="D14" s="230"/>
      <c r="E14" s="230"/>
      <c r="F14" s="231"/>
      <c r="G14" s="46">
        <f>G15+G19+G21</f>
        <v>6289444338.3400002</v>
      </c>
      <c r="H14" s="46">
        <f>H15+H19+H21</f>
        <v>0</v>
      </c>
      <c r="I14" s="46">
        <f>+G14+H14</f>
        <v>6289444338.3400002</v>
      </c>
      <c r="J14" s="46">
        <f>J15+J19+J21</f>
        <v>2160646831</v>
      </c>
      <c r="K14" s="46">
        <f>K15+K19+K21</f>
        <v>2986665290</v>
      </c>
      <c r="L14" s="46">
        <f>L15+L19+L21</f>
        <v>1370904237</v>
      </c>
      <c r="M14" s="46">
        <f>M15+M19+M21</f>
        <v>2179306098</v>
      </c>
      <c r="N14" s="46">
        <f>+I14-K14</f>
        <v>3302779048.3400002</v>
      </c>
      <c r="O14" s="87">
        <f>+K14/I14</f>
        <v>0.47486950028216379</v>
      </c>
    </row>
    <row r="15" spans="1:16" s="59" customFormat="1" ht="15" x14ac:dyDescent="0.25">
      <c r="A15" s="29">
        <v>1</v>
      </c>
      <c r="B15" s="30"/>
      <c r="C15" s="30"/>
      <c r="D15" s="31"/>
      <c r="E15" s="31"/>
      <c r="F15" s="1" t="s">
        <v>22</v>
      </c>
      <c r="G15" s="47">
        <f>+G16</f>
        <v>124266130.42</v>
      </c>
      <c r="H15" s="47">
        <f>+H16</f>
        <v>0</v>
      </c>
      <c r="I15" s="47">
        <f t="shared" ref="I15:I45" si="0">+G15+H15</f>
        <v>124266130.42</v>
      </c>
      <c r="J15" s="47">
        <f>+J16</f>
        <v>9075200</v>
      </c>
      <c r="K15" s="47">
        <f>+K16</f>
        <v>49001200</v>
      </c>
      <c r="L15" s="47">
        <f>+L16</f>
        <v>9075200</v>
      </c>
      <c r="M15" s="47">
        <f>+M16</f>
        <v>49001200</v>
      </c>
      <c r="N15" s="47">
        <f t="shared" ref="N15:N44" si="1">+I15-K15</f>
        <v>75264930.420000002</v>
      </c>
      <c r="O15" s="87">
        <f>+O16</f>
        <v>0.39432466299854707</v>
      </c>
      <c r="P15" s="164"/>
    </row>
    <row r="16" spans="1:16" ht="30" x14ac:dyDescent="0.25">
      <c r="A16" s="29">
        <v>1</v>
      </c>
      <c r="B16" s="30">
        <v>0</v>
      </c>
      <c r="C16" s="30">
        <v>2</v>
      </c>
      <c r="D16" s="31"/>
      <c r="E16" s="31"/>
      <c r="F16" s="2" t="s">
        <v>25</v>
      </c>
      <c r="G16" s="47">
        <f>SUM(G17:G18)</f>
        <v>124266130.42</v>
      </c>
      <c r="H16" s="47">
        <f>SUM(H17:H18)</f>
        <v>0</v>
      </c>
      <c r="I16" s="47">
        <f t="shared" si="0"/>
        <v>124266130.42</v>
      </c>
      <c r="J16" s="47">
        <f>SUM(J17:J18)</f>
        <v>9075200</v>
      </c>
      <c r="K16" s="47">
        <f>SUM(K17:K18)</f>
        <v>49001200</v>
      </c>
      <c r="L16" s="47">
        <f>SUM(L17:L18)</f>
        <v>9075200</v>
      </c>
      <c r="M16" s="47">
        <f>SUM(M17:M18)</f>
        <v>49001200</v>
      </c>
      <c r="N16" s="47">
        <f t="shared" si="1"/>
        <v>75264930.420000002</v>
      </c>
      <c r="O16" s="88">
        <f t="shared" ref="O16:O41" si="2">+K16/I16</f>
        <v>0.39432466299854707</v>
      </c>
      <c r="P16" s="116"/>
    </row>
    <row r="17" spans="1:15" ht="14.25" x14ac:dyDescent="0.2">
      <c r="A17" s="128">
        <v>1</v>
      </c>
      <c r="B17" s="129">
        <v>0</v>
      </c>
      <c r="C17" s="129">
        <v>2</v>
      </c>
      <c r="D17" s="130" t="s">
        <v>29</v>
      </c>
      <c r="E17" s="130" t="s">
        <v>34</v>
      </c>
      <c r="F17" s="154" t="s">
        <v>30</v>
      </c>
      <c r="G17" s="131">
        <f>+'EJEC RESERV'!D18</f>
        <v>116993848.5</v>
      </c>
      <c r="H17" s="131">
        <v>0</v>
      </c>
      <c r="I17" s="131">
        <f t="shared" si="0"/>
        <v>116993848.5</v>
      </c>
      <c r="J17" s="131">
        <f>+'EJEC RESERV'!E18</f>
        <v>9048000</v>
      </c>
      <c r="K17" s="131">
        <f>+'EJEC RESERV'!F18</f>
        <v>42262000</v>
      </c>
      <c r="L17" s="131">
        <f>+'EJEC RESERV'!G18</f>
        <v>9048000</v>
      </c>
      <c r="M17" s="131">
        <f>+'EJEC RESERV'!H18</f>
        <v>42262000</v>
      </c>
      <c r="N17" s="131">
        <f t="shared" si="1"/>
        <v>74731848.5</v>
      </c>
      <c r="O17" s="155">
        <f t="shared" si="2"/>
        <v>0.3612326677158586</v>
      </c>
    </row>
    <row r="18" spans="1:15" ht="15" thickBot="1" x14ac:dyDescent="0.25">
      <c r="A18" s="128">
        <v>1</v>
      </c>
      <c r="B18" s="129">
        <v>0</v>
      </c>
      <c r="C18" s="129">
        <v>2</v>
      </c>
      <c r="D18" s="130" t="s">
        <v>26</v>
      </c>
      <c r="E18" s="130" t="s">
        <v>34</v>
      </c>
      <c r="F18" s="154" t="s">
        <v>80</v>
      </c>
      <c r="G18" s="131">
        <f>+'EJEC RESERV'!D19</f>
        <v>7272281.9199999999</v>
      </c>
      <c r="H18" s="131">
        <v>0</v>
      </c>
      <c r="I18" s="131">
        <f t="shared" si="0"/>
        <v>7272281.9199999999</v>
      </c>
      <c r="J18" s="131">
        <f>+'EJEC RESERV'!E19</f>
        <v>27200</v>
      </c>
      <c r="K18" s="131">
        <f>+'EJEC RESERV'!F19</f>
        <v>6739200</v>
      </c>
      <c r="L18" s="131">
        <f>+'EJEC RESERV'!G19</f>
        <v>27200</v>
      </c>
      <c r="M18" s="131">
        <f>+'EJEC RESERV'!H19</f>
        <v>6739200</v>
      </c>
      <c r="N18" s="131">
        <f t="shared" si="1"/>
        <v>533081.91999999993</v>
      </c>
      <c r="O18" s="155">
        <f t="shared" si="2"/>
        <v>0.92669674720201167</v>
      </c>
    </row>
    <row r="19" spans="1:15" ht="15" x14ac:dyDescent="0.25">
      <c r="A19" s="29">
        <v>2</v>
      </c>
      <c r="B19" s="30"/>
      <c r="C19" s="30"/>
      <c r="D19" s="31"/>
      <c r="E19" s="31"/>
      <c r="F19" s="2" t="s">
        <v>27</v>
      </c>
      <c r="G19" s="47">
        <f>+G20</f>
        <v>943699133.75</v>
      </c>
      <c r="H19" s="47">
        <f>+H20</f>
        <v>0</v>
      </c>
      <c r="I19" s="47">
        <f t="shared" si="0"/>
        <v>943699133.75</v>
      </c>
      <c r="J19" s="47">
        <f>+J20</f>
        <v>192136427</v>
      </c>
      <c r="K19" s="47">
        <f>+K20</f>
        <v>488771480</v>
      </c>
      <c r="L19" s="47">
        <f>+L20</f>
        <v>190134910</v>
      </c>
      <c r="M19" s="47">
        <f>+M20</f>
        <v>469153365</v>
      </c>
      <c r="N19" s="47">
        <f t="shared" si="1"/>
        <v>454927653.75</v>
      </c>
      <c r="O19" s="87">
        <f>+O20</f>
        <v>0.51793147044414145</v>
      </c>
    </row>
    <row r="20" spans="1:15" ht="14.25" x14ac:dyDescent="0.2">
      <c r="A20" s="128">
        <v>2</v>
      </c>
      <c r="B20" s="129">
        <v>0</v>
      </c>
      <c r="C20" s="129">
        <v>4</v>
      </c>
      <c r="D20" s="130"/>
      <c r="E20" s="130" t="s">
        <v>34</v>
      </c>
      <c r="F20" s="154" t="s">
        <v>28</v>
      </c>
      <c r="G20" s="131">
        <f>+'EJEC RESERV'!D21</f>
        <v>943699133.75</v>
      </c>
      <c r="H20" s="131">
        <v>0</v>
      </c>
      <c r="I20" s="131">
        <f t="shared" si="0"/>
        <v>943699133.75</v>
      </c>
      <c r="J20" s="131">
        <f>+'EJEC RESERV'!E21</f>
        <v>192136427</v>
      </c>
      <c r="K20" s="131">
        <f>+'EJEC RESERV'!F21</f>
        <v>488771480</v>
      </c>
      <c r="L20" s="131">
        <f>+'EJEC RESERV'!G21</f>
        <v>190134910</v>
      </c>
      <c r="M20" s="131">
        <f>+'EJEC RESERV'!H21</f>
        <v>469153365</v>
      </c>
      <c r="N20" s="131">
        <f t="shared" si="1"/>
        <v>454927653.75</v>
      </c>
      <c r="O20" s="155">
        <f t="shared" si="2"/>
        <v>0.51793147044414145</v>
      </c>
    </row>
    <row r="21" spans="1:15" ht="15" customHeight="1" x14ac:dyDescent="0.25">
      <c r="A21" s="29">
        <v>5</v>
      </c>
      <c r="B21" s="30"/>
      <c r="C21" s="30"/>
      <c r="D21" s="36"/>
      <c r="E21" s="35"/>
      <c r="F21" s="5" t="s">
        <v>35</v>
      </c>
      <c r="G21" s="47">
        <f t="shared" ref="G21:M21" si="3">G22</f>
        <v>5221479074.1700001</v>
      </c>
      <c r="H21" s="47">
        <f t="shared" si="3"/>
        <v>0</v>
      </c>
      <c r="I21" s="47">
        <f t="shared" si="0"/>
        <v>5221479074.1700001</v>
      </c>
      <c r="J21" s="47">
        <f t="shared" si="3"/>
        <v>1959435204</v>
      </c>
      <c r="K21" s="47">
        <f t="shared" si="3"/>
        <v>2448892610</v>
      </c>
      <c r="L21" s="47">
        <f t="shared" si="3"/>
        <v>1171694127</v>
      </c>
      <c r="M21" s="47">
        <f t="shared" si="3"/>
        <v>1661151533</v>
      </c>
      <c r="N21" s="47">
        <f t="shared" si="1"/>
        <v>2772586464.1700001</v>
      </c>
      <c r="O21" s="88">
        <f t="shared" si="2"/>
        <v>0.4690036243014673</v>
      </c>
    </row>
    <row r="22" spans="1:15" ht="14.25" x14ac:dyDescent="0.2">
      <c r="A22" s="128" t="s">
        <v>24</v>
      </c>
      <c r="B22" s="129" t="s">
        <v>23</v>
      </c>
      <c r="C22" s="129" t="s">
        <v>39</v>
      </c>
      <c r="D22" s="132"/>
      <c r="E22" s="156" t="s">
        <v>34</v>
      </c>
      <c r="F22" s="135" t="s">
        <v>40</v>
      </c>
      <c r="G22" s="131">
        <f>+'EJEC RESERV'!D57</f>
        <v>5221479074.1700001</v>
      </c>
      <c r="H22" s="131">
        <v>0</v>
      </c>
      <c r="I22" s="131">
        <f t="shared" si="0"/>
        <v>5221479074.1700001</v>
      </c>
      <c r="J22" s="131">
        <f>+'EJEC RESERV'!E57</f>
        <v>1959435204</v>
      </c>
      <c r="K22" s="131">
        <f>+'EJEC RESERV'!F57</f>
        <v>2448892610</v>
      </c>
      <c r="L22" s="131">
        <f>+'EJEC RESERV'!G57</f>
        <v>1171694127</v>
      </c>
      <c r="M22" s="131">
        <f>+'EJEC RESERV'!H57</f>
        <v>1661151533</v>
      </c>
      <c r="N22" s="131">
        <f t="shared" si="1"/>
        <v>2772586464.1700001</v>
      </c>
      <c r="O22" s="155">
        <f t="shared" si="2"/>
        <v>0.4690036243014673</v>
      </c>
    </row>
    <row r="23" spans="1:15" ht="15" x14ac:dyDescent="0.25">
      <c r="A23" s="232" t="s">
        <v>36</v>
      </c>
      <c r="B23" s="233"/>
      <c r="C23" s="233"/>
      <c r="D23" s="233"/>
      <c r="E23" s="233"/>
      <c r="F23" s="234"/>
      <c r="G23" s="51">
        <f>G24+G33+G38+G28</f>
        <v>81823727959.23999</v>
      </c>
      <c r="H23" s="51">
        <f>H24+H33+H38+H28</f>
        <v>0</v>
      </c>
      <c r="I23" s="51">
        <f t="shared" si="0"/>
        <v>81823727959.23999</v>
      </c>
      <c r="J23" s="51">
        <f>J24+J33+J38+J28</f>
        <v>305964479</v>
      </c>
      <c r="K23" s="51">
        <f>K24+K33+K38+K28</f>
        <v>1235131256</v>
      </c>
      <c r="L23" s="51">
        <f>L24+L33+L38+L28</f>
        <v>163884904</v>
      </c>
      <c r="M23" s="51">
        <f>M24+M33+M38+M28</f>
        <v>1093051681</v>
      </c>
      <c r="N23" s="51">
        <f t="shared" si="1"/>
        <v>80588596703.23999</v>
      </c>
      <c r="O23" s="91">
        <f t="shared" si="2"/>
        <v>1.5095025450505914E-2</v>
      </c>
    </row>
    <row r="24" spans="1:15" ht="60" x14ac:dyDescent="0.25">
      <c r="A24" s="117">
        <v>111</v>
      </c>
      <c r="B24" s="117"/>
      <c r="C24" s="117"/>
      <c r="D24" s="117"/>
      <c r="E24" s="117"/>
      <c r="F24" s="118" t="s">
        <v>163</v>
      </c>
      <c r="G24" s="51">
        <f>+G25</f>
        <v>63607901.939999998</v>
      </c>
      <c r="H24" s="51">
        <f>+H25</f>
        <v>0</v>
      </c>
      <c r="I24" s="51">
        <f t="shared" si="0"/>
        <v>63607901.939999998</v>
      </c>
      <c r="J24" s="51">
        <f>+J25</f>
        <v>20187016</v>
      </c>
      <c r="K24" s="51">
        <f>+K25</f>
        <v>20187016</v>
      </c>
      <c r="L24" s="51">
        <f>+L25</f>
        <v>20187016</v>
      </c>
      <c r="M24" s="51">
        <f>+M25</f>
        <v>20187016</v>
      </c>
      <c r="N24" s="51">
        <f t="shared" si="1"/>
        <v>43420885.939999998</v>
      </c>
      <c r="O24" s="91">
        <f t="shared" si="2"/>
        <v>0.31736648096084019</v>
      </c>
    </row>
    <row r="25" spans="1:15" ht="60" x14ac:dyDescent="0.25">
      <c r="A25" s="117">
        <v>111</v>
      </c>
      <c r="B25" s="117">
        <v>506</v>
      </c>
      <c r="C25" s="117"/>
      <c r="D25" s="117"/>
      <c r="E25" s="117"/>
      <c r="F25" s="118" t="s">
        <v>163</v>
      </c>
      <c r="G25" s="51">
        <f>+G26+G27</f>
        <v>63607901.939999998</v>
      </c>
      <c r="H25" s="51">
        <f>+H27</f>
        <v>0</v>
      </c>
      <c r="I25" s="51">
        <f t="shared" si="0"/>
        <v>63607901.939999998</v>
      </c>
      <c r="J25" s="51">
        <f>+J26+J27</f>
        <v>20187016</v>
      </c>
      <c r="K25" s="51">
        <f>+K26+K27</f>
        <v>20187016</v>
      </c>
      <c r="L25" s="51">
        <f>+L26+L27</f>
        <v>20187016</v>
      </c>
      <c r="M25" s="51">
        <f>+M26+M27</f>
        <v>20187016</v>
      </c>
      <c r="N25" s="51">
        <f t="shared" si="1"/>
        <v>43420885.939999998</v>
      </c>
      <c r="O25" s="91">
        <f>+O27</f>
        <v>0.31863594690472108</v>
      </c>
    </row>
    <row r="26" spans="1:15" ht="57" x14ac:dyDescent="0.2">
      <c r="A26" s="157">
        <v>111</v>
      </c>
      <c r="B26" s="157">
        <v>506</v>
      </c>
      <c r="C26" s="157">
        <v>1</v>
      </c>
      <c r="D26" s="157"/>
      <c r="E26" s="157">
        <v>20</v>
      </c>
      <c r="F26" s="158" t="s">
        <v>163</v>
      </c>
      <c r="G26" s="159">
        <f>+'EJEC RESERV'!D65</f>
        <v>253417.94</v>
      </c>
      <c r="H26" s="159">
        <v>0</v>
      </c>
      <c r="I26" s="159">
        <f t="shared" si="0"/>
        <v>253417.94</v>
      </c>
      <c r="J26" s="159">
        <f>+'EJEC RESERV'!E65</f>
        <v>0</v>
      </c>
      <c r="K26" s="159">
        <f>+'EJEC RESERV'!F65</f>
        <v>0</v>
      </c>
      <c r="L26" s="159">
        <f>+'EJEC RESERV'!G65</f>
        <v>0</v>
      </c>
      <c r="M26" s="159">
        <f>+'EJEC RESERV'!H65</f>
        <v>0</v>
      </c>
      <c r="N26" s="131">
        <f t="shared" si="1"/>
        <v>253417.94</v>
      </c>
      <c r="O26" s="160">
        <f>+K26/I26</f>
        <v>0</v>
      </c>
    </row>
    <row r="27" spans="1:15" ht="57" x14ac:dyDescent="0.2">
      <c r="A27" s="157">
        <v>111</v>
      </c>
      <c r="B27" s="157">
        <v>506</v>
      </c>
      <c r="C27" s="157">
        <v>1</v>
      </c>
      <c r="D27" s="157"/>
      <c r="E27" s="157">
        <v>21</v>
      </c>
      <c r="F27" s="158" t="s">
        <v>163</v>
      </c>
      <c r="G27" s="159">
        <f>+'EJEC RESERV'!D142</f>
        <v>63354484</v>
      </c>
      <c r="H27" s="159">
        <v>0</v>
      </c>
      <c r="I27" s="159">
        <f t="shared" si="0"/>
        <v>63354484</v>
      </c>
      <c r="J27" s="159">
        <f>+'EJEC RESERV'!E142</f>
        <v>20187016</v>
      </c>
      <c r="K27" s="159">
        <f>+'EJEC RESERV'!F142</f>
        <v>20187016</v>
      </c>
      <c r="L27" s="159">
        <f>+'EJEC RESERV'!G142</f>
        <v>20187016</v>
      </c>
      <c r="M27" s="159">
        <f>+'EJEC RESERV'!H142</f>
        <v>20187016</v>
      </c>
      <c r="N27" s="131">
        <f t="shared" si="1"/>
        <v>43167468</v>
      </c>
      <c r="O27" s="160">
        <f t="shared" si="2"/>
        <v>0.31863594690472108</v>
      </c>
    </row>
    <row r="28" spans="1:15" ht="75" x14ac:dyDescent="0.25">
      <c r="A28" s="29">
        <v>211</v>
      </c>
      <c r="B28" s="30"/>
      <c r="C28" s="30"/>
      <c r="D28" s="36"/>
      <c r="E28" s="35"/>
      <c r="F28" s="5" t="s">
        <v>81</v>
      </c>
      <c r="G28" s="49">
        <f>G29+G30</f>
        <v>2110585295.29</v>
      </c>
      <c r="H28" s="49">
        <f>H30</f>
        <v>0</v>
      </c>
      <c r="I28" s="49">
        <f t="shared" si="0"/>
        <v>2110585295.29</v>
      </c>
      <c r="J28" s="49">
        <f>J29+J30</f>
        <v>87362733</v>
      </c>
      <c r="K28" s="49">
        <f>K29+K30</f>
        <v>164755983</v>
      </c>
      <c r="L28" s="49">
        <f>L29+L30</f>
        <v>54353250</v>
      </c>
      <c r="M28" s="49">
        <f>M29+M30</f>
        <v>131746500</v>
      </c>
      <c r="N28" s="49">
        <f t="shared" si="1"/>
        <v>1945829312.29</v>
      </c>
      <c r="O28" s="90">
        <f>+K28/I28</f>
        <v>7.806175062797549E-2</v>
      </c>
    </row>
    <row r="29" spans="1:15" ht="44.25" customHeight="1" x14ac:dyDescent="0.25">
      <c r="A29" s="29">
        <v>211</v>
      </c>
      <c r="B29" s="30" t="s">
        <v>42</v>
      </c>
      <c r="C29" s="30"/>
      <c r="D29" s="36"/>
      <c r="E29" s="35">
        <v>20</v>
      </c>
      <c r="F29" s="105" t="s">
        <v>44</v>
      </c>
      <c r="G29" s="49">
        <f>+G31</f>
        <v>1391702493.29</v>
      </c>
      <c r="H29" s="49">
        <f>SUM(H31:H31)</f>
        <v>0</v>
      </c>
      <c r="I29" s="49">
        <f t="shared" si="0"/>
        <v>1391702493.29</v>
      </c>
      <c r="J29" s="49">
        <f t="shared" ref="J29:M30" si="4">+J31</f>
        <v>54353250</v>
      </c>
      <c r="K29" s="49">
        <f t="shared" si="4"/>
        <v>131746500</v>
      </c>
      <c r="L29" s="49">
        <f t="shared" si="4"/>
        <v>54353250</v>
      </c>
      <c r="M29" s="49">
        <f t="shared" si="4"/>
        <v>131746500</v>
      </c>
      <c r="N29" s="49">
        <f t="shared" si="1"/>
        <v>1259955993.29</v>
      </c>
      <c r="O29" s="90">
        <f>+K29/I29</f>
        <v>9.4665706668779354E-2</v>
      </c>
    </row>
    <row r="30" spans="1:15" ht="44.25" customHeight="1" x14ac:dyDescent="0.25">
      <c r="A30" s="29">
        <v>211</v>
      </c>
      <c r="B30" s="30" t="s">
        <v>42</v>
      </c>
      <c r="C30" s="30"/>
      <c r="D30" s="36"/>
      <c r="E30" s="35">
        <v>21</v>
      </c>
      <c r="F30" s="105" t="s">
        <v>44</v>
      </c>
      <c r="G30" s="49">
        <f>+G32</f>
        <v>718882802</v>
      </c>
      <c r="H30" s="49">
        <f>SUM(H32:H32)</f>
        <v>0</v>
      </c>
      <c r="I30" s="49">
        <f t="shared" si="0"/>
        <v>718882802</v>
      </c>
      <c r="J30" s="49">
        <f t="shared" si="4"/>
        <v>33009483</v>
      </c>
      <c r="K30" s="49">
        <f t="shared" si="4"/>
        <v>33009483</v>
      </c>
      <c r="L30" s="49">
        <f t="shared" si="4"/>
        <v>0</v>
      </c>
      <c r="M30" s="49">
        <f t="shared" si="4"/>
        <v>0</v>
      </c>
      <c r="N30" s="49">
        <f t="shared" si="1"/>
        <v>685873319</v>
      </c>
      <c r="O30" s="90">
        <f>+K30/I30</f>
        <v>4.591775308598911E-2</v>
      </c>
    </row>
    <row r="31" spans="1:15" ht="71.25" x14ac:dyDescent="0.2">
      <c r="A31" s="128">
        <v>211</v>
      </c>
      <c r="B31" s="129" t="s">
        <v>42</v>
      </c>
      <c r="C31" s="129" t="s">
        <v>23</v>
      </c>
      <c r="D31" s="132"/>
      <c r="E31" s="133">
        <v>20</v>
      </c>
      <c r="F31" s="134" t="s">
        <v>165</v>
      </c>
      <c r="G31" s="131">
        <f>+'EJEC RESERV'!D68</f>
        <v>1391702493.29</v>
      </c>
      <c r="H31" s="131">
        <v>0</v>
      </c>
      <c r="I31" s="131">
        <f t="shared" si="0"/>
        <v>1391702493.29</v>
      </c>
      <c r="J31" s="131">
        <f>+'EJEC RESERV'!E68</f>
        <v>54353250</v>
      </c>
      <c r="K31" s="131">
        <f>+'EJEC RESERV'!F68</f>
        <v>131746500</v>
      </c>
      <c r="L31" s="131">
        <f>+'EJEC RESERV'!G68</f>
        <v>54353250</v>
      </c>
      <c r="M31" s="131">
        <f>+'EJEC RESERV'!H68</f>
        <v>131746500</v>
      </c>
      <c r="N31" s="131">
        <f t="shared" si="1"/>
        <v>1259955993.29</v>
      </c>
      <c r="O31" s="155">
        <f>+K31/I31</f>
        <v>9.4665706668779354E-2</v>
      </c>
    </row>
    <row r="32" spans="1:15" ht="71.25" x14ac:dyDescent="0.2">
      <c r="A32" s="128">
        <v>211</v>
      </c>
      <c r="B32" s="129" t="s">
        <v>42</v>
      </c>
      <c r="C32" s="129" t="s">
        <v>23</v>
      </c>
      <c r="D32" s="132"/>
      <c r="E32" s="133">
        <v>21</v>
      </c>
      <c r="F32" s="134" t="s">
        <v>165</v>
      </c>
      <c r="G32" s="131">
        <f>+'EJEC RESERV'!D69</f>
        <v>718882802</v>
      </c>
      <c r="H32" s="131">
        <v>0</v>
      </c>
      <c r="I32" s="131">
        <f t="shared" si="0"/>
        <v>718882802</v>
      </c>
      <c r="J32" s="131">
        <f>+'EJEC RESERV'!E69</f>
        <v>33009483</v>
      </c>
      <c r="K32" s="131">
        <f>+'EJEC RESERV'!F69</f>
        <v>33009483</v>
      </c>
      <c r="L32" s="131">
        <f>+'EJEC RESERV'!G69</f>
        <v>0</v>
      </c>
      <c r="M32" s="131">
        <f>+'EJEC RESERV'!H69</f>
        <v>0</v>
      </c>
      <c r="N32" s="131">
        <f t="shared" si="1"/>
        <v>685873319</v>
      </c>
      <c r="O32" s="155">
        <f>+K32/I32</f>
        <v>4.591775308598911E-2</v>
      </c>
    </row>
    <row r="33" spans="1:15" ht="45" x14ac:dyDescent="0.25">
      <c r="A33" s="29" t="s">
        <v>41</v>
      </c>
      <c r="B33" s="30"/>
      <c r="C33" s="30"/>
      <c r="D33" s="36"/>
      <c r="E33" s="35"/>
      <c r="F33" s="5" t="s">
        <v>43</v>
      </c>
      <c r="G33" s="49">
        <f>+G34+G35</f>
        <v>235350750.75999999</v>
      </c>
      <c r="H33" s="49">
        <f>H34</f>
        <v>0</v>
      </c>
      <c r="I33" s="49">
        <f t="shared" si="0"/>
        <v>235350750.75999999</v>
      </c>
      <c r="J33" s="49">
        <f>+J34+J35</f>
        <v>2842541</v>
      </c>
      <c r="K33" s="49">
        <f>+K34+K35</f>
        <v>2842541</v>
      </c>
      <c r="L33" s="49">
        <f>+L34+L35</f>
        <v>0</v>
      </c>
      <c r="M33" s="49">
        <f>+M34+M35</f>
        <v>0</v>
      </c>
      <c r="N33" s="49">
        <f t="shared" si="1"/>
        <v>232508209.75999999</v>
      </c>
      <c r="O33" s="90">
        <f t="shared" si="2"/>
        <v>1.2077892213306319E-2</v>
      </c>
    </row>
    <row r="34" spans="1:15" ht="45" x14ac:dyDescent="0.25">
      <c r="A34" s="29" t="s">
        <v>41</v>
      </c>
      <c r="B34" s="30" t="s">
        <v>42</v>
      </c>
      <c r="C34" s="30"/>
      <c r="D34" s="36"/>
      <c r="E34" s="35">
        <v>20</v>
      </c>
      <c r="F34" s="5" t="s">
        <v>44</v>
      </c>
      <c r="G34" s="49">
        <f>+G36</f>
        <v>196650750.75999999</v>
      </c>
      <c r="H34" s="49">
        <f>SUM(H37:H37)</f>
        <v>0</v>
      </c>
      <c r="I34" s="49">
        <f t="shared" si="0"/>
        <v>196650750.75999999</v>
      </c>
      <c r="J34" s="49">
        <f t="shared" ref="J34:M35" si="5">+J36</f>
        <v>2842541</v>
      </c>
      <c r="K34" s="49">
        <f t="shared" si="5"/>
        <v>2842541</v>
      </c>
      <c r="L34" s="49">
        <f t="shared" si="5"/>
        <v>0</v>
      </c>
      <c r="M34" s="49">
        <f t="shared" si="5"/>
        <v>0</v>
      </c>
      <c r="N34" s="49">
        <f t="shared" si="1"/>
        <v>193808209.75999999</v>
      </c>
      <c r="O34" s="90">
        <f t="shared" si="2"/>
        <v>1.4454768105457906E-2</v>
      </c>
    </row>
    <row r="35" spans="1:15" ht="45" x14ac:dyDescent="0.25">
      <c r="A35" s="29" t="s">
        <v>41</v>
      </c>
      <c r="B35" s="30" t="s">
        <v>42</v>
      </c>
      <c r="C35" s="30"/>
      <c r="D35" s="36"/>
      <c r="E35" s="35">
        <v>21</v>
      </c>
      <c r="F35" s="5" t="s">
        <v>44</v>
      </c>
      <c r="G35" s="49">
        <f>+G37</f>
        <v>38700000</v>
      </c>
      <c r="H35" s="49">
        <f>SUM(H38:H38)</f>
        <v>0</v>
      </c>
      <c r="I35" s="49">
        <f t="shared" si="0"/>
        <v>38700000</v>
      </c>
      <c r="J35" s="49">
        <f t="shared" si="5"/>
        <v>0</v>
      </c>
      <c r="K35" s="49">
        <f t="shared" si="5"/>
        <v>0</v>
      </c>
      <c r="L35" s="49">
        <f t="shared" si="5"/>
        <v>0</v>
      </c>
      <c r="M35" s="49">
        <f t="shared" si="5"/>
        <v>0</v>
      </c>
      <c r="N35" s="49">
        <f t="shared" si="1"/>
        <v>38700000</v>
      </c>
      <c r="O35" s="90">
        <f>+K35/I35</f>
        <v>0</v>
      </c>
    </row>
    <row r="36" spans="1:15" ht="42.75" x14ac:dyDescent="0.2">
      <c r="A36" s="128" t="s">
        <v>41</v>
      </c>
      <c r="B36" s="129" t="s">
        <v>42</v>
      </c>
      <c r="C36" s="129" t="s">
        <v>23</v>
      </c>
      <c r="D36" s="132"/>
      <c r="E36" s="133">
        <v>20</v>
      </c>
      <c r="F36" s="161" t="s">
        <v>45</v>
      </c>
      <c r="G36" s="131">
        <f>+'EJEC RESERV'!D87</f>
        <v>196650750.75999999</v>
      </c>
      <c r="H36" s="131">
        <v>0</v>
      </c>
      <c r="I36" s="131">
        <f t="shared" si="0"/>
        <v>196650750.75999999</v>
      </c>
      <c r="J36" s="131">
        <f>+'EJEC RESERV'!E87</f>
        <v>2842541</v>
      </c>
      <c r="K36" s="131">
        <f>+'EJEC RESERV'!F87</f>
        <v>2842541</v>
      </c>
      <c r="L36" s="131">
        <f>+'EJEC RESERV'!G87</f>
        <v>0</v>
      </c>
      <c r="M36" s="131">
        <f>+'EJEC RESERV'!H87</f>
        <v>0</v>
      </c>
      <c r="N36" s="131">
        <f t="shared" si="1"/>
        <v>193808209.75999999</v>
      </c>
      <c r="O36" s="155">
        <f>+K36/I36</f>
        <v>1.4454768105457906E-2</v>
      </c>
    </row>
    <row r="37" spans="1:15" ht="42.75" x14ac:dyDescent="0.2">
      <c r="A37" s="128" t="s">
        <v>41</v>
      </c>
      <c r="B37" s="129" t="s">
        <v>42</v>
      </c>
      <c r="C37" s="129" t="s">
        <v>23</v>
      </c>
      <c r="D37" s="132"/>
      <c r="E37" s="133">
        <v>21</v>
      </c>
      <c r="F37" s="161" t="s">
        <v>45</v>
      </c>
      <c r="G37" s="131">
        <f>+'EJEC RESERV'!D88</f>
        <v>38700000</v>
      </c>
      <c r="H37" s="131">
        <v>0</v>
      </c>
      <c r="I37" s="131">
        <f t="shared" si="0"/>
        <v>38700000</v>
      </c>
      <c r="J37" s="131">
        <f>+'EJEC RESERV'!E88</f>
        <v>0</v>
      </c>
      <c r="K37" s="131">
        <f>+'EJEC RESERV'!F88</f>
        <v>0</v>
      </c>
      <c r="L37" s="131">
        <f>+'EJEC RESERV'!G88</f>
        <v>0</v>
      </c>
      <c r="M37" s="131">
        <f>+'EJEC RESERV'!H88</f>
        <v>0</v>
      </c>
      <c r="N37" s="131">
        <f t="shared" si="1"/>
        <v>38700000</v>
      </c>
      <c r="O37" s="155">
        <f t="shared" si="2"/>
        <v>0</v>
      </c>
    </row>
    <row r="38" spans="1:15" ht="30" x14ac:dyDescent="0.25">
      <c r="A38" s="29" t="s">
        <v>46</v>
      </c>
      <c r="B38" s="30"/>
      <c r="C38" s="30"/>
      <c r="D38" s="36"/>
      <c r="E38" s="35"/>
      <c r="F38" s="5" t="s">
        <v>47</v>
      </c>
      <c r="G38" s="49">
        <f>+G39+G40</f>
        <v>79414184011.25</v>
      </c>
      <c r="H38" s="49">
        <f>H39</f>
        <v>0</v>
      </c>
      <c r="I38" s="49">
        <f t="shared" si="0"/>
        <v>79414184011.25</v>
      </c>
      <c r="J38" s="49">
        <f>+J39+J40</f>
        <v>195572189</v>
      </c>
      <c r="K38" s="49">
        <f>+K39+K40</f>
        <v>1047345716</v>
      </c>
      <c r="L38" s="49">
        <f>+L39+L40</f>
        <v>89344638</v>
      </c>
      <c r="M38" s="49">
        <f>+M39+M40</f>
        <v>941118165</v>
      </c>
      <c r="N38" s="49">
        <f t="shared" si="1"/>
        <v>78366838295.25</v>
      </c>
      <c r="O38" s="90">
        <f t="shared" si="2"/>
        <v>1.3188396116386848E-2</v>
      </c>
    </row>
    <row r="39" spans="1:15" ht="45" x14ac:dyDescent="0.25">
      <c r="A39" s="29" t="s">
        <v>46</v>
      </c>
      <c r="B39" s="30" t="s">
        <v>42</v>
      </c>
      <c r="C39" s="30"/>
      <c r="D39" s="36"/>
      <c r="E39" s="35">
        <v>20</v>
      </c>
      <c r="F39" s="5" t="s">
        <v>44</v>
      </c>
      <c r="G39" s="49">
        <f>+G41+G43</f>
        <v>57290142776.25</v>
      </c>
      <c r="H39" s="49">
        <f>SUM(H41:H44)</f>
        <v>0</v>
      </c>
      <c r="I39" s="49">
        <f t="shared" si="0"/>
        <v>57290142776.25</v>
      </c>
      <c r="J39" s="49">
        <f t="shared" ref="J39:M40" si="6">+J41+J43</f>
        <v>171027749</v>
      </c>
      <c r="K39" s="49">
        <f t="shared" si="6"/>
        <v>295882795</v>
      </c>
      <c r="L39" s="49">
        <f t="shared" si="6"/>
        <v>89344638</v>
      </c>
      <c r="M39" s="49">
        <f t="shared" si="6"/>
        <v>214199684</v>
      </c>
      <c r="N39" s="49">
        <f t="shared" si="1"/>
        <v>56994259981.25</v>
      </c>
      <c r="O39" s="90">
        <f>+K39/I39</f>
        <v>5.1646370677690149E-3</v>
      </c>
    </row>
    <row r="40" spans="1:15" ht="45" x14ac:dyDescent="0.25">
      <c r="A40" s="29" t="s">
        <v>46</v>
      </c>
      <c r="B40" s="30" t="s">
        <v>42</v>
      </c>
      <c r="C40" s="30"/>
      <c r="D40" s="36"/>
      <c r="E40" s="35">
        <v>21</v>
      </c>
      <c r="F40" s="5" t="s">
        <v>44</v>
      </c>
      <c r="G40" s="49">
        <f>+G42+G44</f>
        <v>22124041235</v>
      </c>
      <c r="H40" s="49">
        <f>SUM(H42:H45)</f>
        <v>0</v>
      </c>
      <c r="I40" s="49">
        <f t="shared" si="0"/>
        <v>22124041235</v>
      </c>
      <c r="J40" s="49">
        <f t="shared" si="6"/>
        <v>24544440</v>
      </c>
      <c r="K40" s="49">
        <f t="shared" si="6"/>
        <v>751462921</v>
      </c>
      <c r="L40" s="49">
        <f t="shared" si="6"/>
        <v>0</v>
      </c>
      <c r="M40" s="49">
        <f t="shared" si="6"/>
        <v>726918481</v>
      </c>
      <c r="N40" s="49">
        <f t="shared" si="1"/>
        <v>21372578314</v>
      </c>
      <c r="O40" s="90">
        <f>+K40/I40</f>
        <v>3.3965897686503745E-2</v>
      </c>
    </row>
    <row r="41" spans="1:15" ht="42.75" x14ac:dyDescent="0.2">
      <c r="A41" s="128" t="s">
        <v>46</v>
      </c>
      <c r="B41" s="129" t="s">
        <v>42</v>
      </c>
      <c r="C41" s="129" t="s">
        <v>23</v>
      </c>
      <c r="D41" s="132"/>
      <c r="E41" s="133">
        <v>20</v>
      </c>
      <c r="F41" s="161" t="s">
        <v>48</v>
      </c>
      <c r="G41" s="131">
        <f>+'EJEC RESERV'!D101</f>
        <v>57158040124.550003</v>
      </c>
      <c r="H41" s="131">
        <v>0</v>
      </c>
      <c r="I41" s="131">
        <f t="shared" si="0"/>
        <v>57158040124.550003</v>
      </c>
      <c r="J41" s="131">
        <f>+'EJEC RESERV'!E101</f>
        <v>170445509</v>
      </c>
      <c r="K41" s="131">
        <f>+'EJEC RESERV'!F101</f>
        <v>288022555</v>
      </c>
      <c r="L41" s="131">
        <f>+'EJEC RESERV'!G101</f>
        <v>88762398</v>
      </c>
      <c r="M41" s="131">
        <f>+'EJEC RESERV'!H101</f>
        <v>206339444</v>
      </c>
      <c r="N41" s="131">
        <f t="shared" si="1"/>
        <v>56870017569.550003</v>
      </c>
      <c r="O41" s="155">
        <f t="shared" si="2"/>
        <v>5.0390558243842091E-3</v>
      </c>
    </row>
    <row r="42" spans="1:15" ht="42.75" x14ac:dyDescent="0.2">
      <c r="A42" s="128" t="s">
        <v>46</v>
      </c>
      <c r="B42" s="129" t="s">
        <v>42</v>
      </c>
      <c r="C42" s="129" t="s">
        <v>23</v>
      </c>
      <c r="D42" s="132"/>
      <c r="E42" s="133">
        <v>21</v>
      </c>
      <c r="F42" s="161" t="s">
        <v>48</v>
      </c>
      <c r="G42" s="131">
        <f>+'EJEC RESERV'!D102</f>
        <v>22098445441</v>
      </c>
      <c r="H42" s="131">
        <v>0</v>
      </c>
      <c r="I42" s="131">
        <f t="shared" si="0"/>
        <v>22098445441</v>
      </c>
      <c r="J42" s="131">
        <f>+'EJEC RESERV'!E102</f>
        <v>0</v>
      </c>
      <c r="K42" s="131">
        <f>+'EJEC RESERV'!F102</f>
        <v>726918481</v>
      </c>
      <c r="L42" s="131">
        <f>+'EJEC RESERV'!G102</f>
        <v>0</v>
      </c>
      <c r="M42" s="131">
        <f>+'EJEC RESERV'!H102</f>
        <v>726918481</v>
      </c>
      <c r="N42" s="131">
        <f t="shared" si="1"/>
        <v>21371526960</v>
      </c>
      <c r="O42" s="155">
        <f>+K42/I42</f>
        <v>3.2894552829101878E-2</v>
      </c>
    </row>
    <row r="43" spans="1:15" ht="29.25" thickBot="1" x14ac:dyDescent="0.25">
      <c r="A43" s="128" t="s">
        <v>46</v>
      </c>
      <c r="B43" s="129" t="s">
        <v>42</v>
      </c>
      <c r="C43" s="129">
        <v>3</v>
      </c>
      <c r="D43" s="132"/>
      <c r="E43" s="133">
        <v>20</v>
      </c>
      <c r="F43" s="136" t="s">
        <v>82</v>
      </c>
      <c r="G43" s="131">
        <f>+'EJEC RESERV'!D128</f>
        <v>132102651.7</v>
      </c>
      <c r="H43" s="131">
        <v>0</v>
      </c>
      <c r="I43" s="131">
        <f t="shared" si="0"/>
        <v>132102651.7</v>
      </c>
      <c r="J43" s="131">
        <f>+'EJEC RESERV'!E128</f>
        <v>582240</v>
      </c>
      <c r="K43" s="131">
        <f>+'EJEC RESERV'!F128</f>
        <v>7860240</v>
      </c>
      <c r="L43" s="131">
        <f>+'EJEC RESERV'!G128</f>
        <v>582240</v>
      </c>
      <c r="M43" s="131">
        <f>+'EJEC RESERV'!H128</f>
        <v>7860240</v>
      </c>
      <c r="N43" s="131">
        <f t="shared" si="1"/>
        <v>124242411.7</v>
      </c>
      <c r="O43" s="155">
        <f>+K43/I43</f>
        <v>5.9501000917455464E-2</v>
      </c>
    </row>
    <row r="44" spans="1:15" ht="29.25" thickBot="1" x14ac:dyDescent="0.25">
      <c r="A44" s="128" t="s">
        <v>46</v>
      </c>
      <c r="B44" s="129" t="s">
        <v>42</v>
      </c>
      <c r="C44" s="129">
        <v>3</v>
      </c>
      <c r="D44" s="132"/>
      <c r="E44" s="133">
        <v>21</v>
      </c>
      <c r="F44" s="136" t="s">
        <v>82</v>
      </c>
      <c r="G44" s="131">
        <f>+'EJEC RESERV'!D129</f>
        <v>25595794</v>
      </c>
      <c r="H44" s="131">
        <v>0</v>
      </c>
      <c r="I44" s="131">
        <f t="shared" si="0"/>
        <v>25595794</v>
      </c>
      <c r="J44" s="131">
        <f>+'EJEC RESERV'!E129</f>
        <v>24544440</v>
      </c>
      <c r="K44" s="131">
        <f>+'EJEC RESERV'!F129</f>
        <v>24544440</v>
      </c>
      <c r="L44" s="131">
        <f>+'EJEC RESERV'!G129</f>
        <v>0</v>
      </c>
      <c r="M44" s="131">
        <f>+'EJEC RESERV'!H129</f>
        <v>0</v>
      </c>
      <c r="N44" s="131">
        <f t="shared" si="1"/>
        <v>1051354</v>
      </c>
      <c r="O44" s="155">
        <f>+K44/I44</f>
        <v>0.9589247358374583</v>
      </c>
    </row>
    <row r="45" spans="1:15" ht="15.75" thickBot="1" x14ac:dyDescent="0.3">
      <c r="A45" s="235" t="s">
        <v>37</v>
      </c>
      <c r="B45" s="236"/>
      <c r="C45" s="236"/>
      <c r="D45" s="236"/>
      <c r="E45" s="236"/>
      <c r="F45" s="237"/>
      <c r="G45" s="52">
        <f>G14+G23</f>
        <v>88113172297.579987</v>
      </c>
      <c r="H45" s="52">
        <f>H14+H23</f>
        <v>0</v>
      </c>
      <c r="I45" s="52">
        <f t="shared" si="0"/>
        <v>88113172297.579987</v>
      </c>
      <c r="J45" s="52">
        <f>J14+J23</f>
        <v>2466611310</v>
      </c>
      <c r="K45" s="52">
        <f>K14+K23</f>
        <v>4221796546</v>
      </c>
      <c r="L45" s="52">
        <f>L14+L23</f>
        <v>1534789141</v>
      </c>
      <c r="M45" s="52">
        <f>M14+M23</f>
        <v>3272357779</v>
      </c>
      <c r="N45" s="52">
        <f>+N23+N14</f>
        <v>83891375751.579987</v>
      </c>
      <c r="O45" s="93">
        <f>+K45/I45</f>
        <v>4.7913341852475227E-2</v>
      </c>
    </row>
    <row r="46" spans="1:15" ht="15" x14ac:dyDescent="0.2">
      <c r="A46" s="7"/>
      <c r="B46" s="8"/>
      <c r="C46" s="9"/>
      <c r="D46" s="9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94"/>
    </row>
    <row r="47" spans="1:15" ht="15" x14ac:dyDescent="0.2">
      <c r="A47" s="7"/>
      <c r="B47" s="8"/>
      <c r="C47" s="9"/>
      <c r="D47" s="9"/>
      <c r="E47" s="9"/>
      <c r="F47" s="10"/>
      <c r="G47" s="11"/>
      <c r="H47" s="11"/>
      <c r="I47" s="114"/>
      <c r="J47" s="114"/>
      <c r="K47" s="114"/>
      <c r="L47" s="114"/>
      <c r="M47" s="114"/>
      <c r="N47" s="114"/>
      <c r="O47" s="94"/>
    </row>
    <row r="48" spans="1:15" ht="15" x14ac:dyDescent="0.2">
      <c r="A48" s="7"/>
      <c r="B48" s="8"/>
      <c r="C48" s="9"/>
      <c r="D48" s="9"/>
      <c r="E48" s="9"/>
      <c r="F48" s="10"/>
      <c r="G48" s="11"/>
      <c r="H48" s="11"/>
      <c r="I48" s="115"/>
      <c r="J48" s="115"/>
      <c r="K48" s="115"/>
      <c r="L48" s="115"/>
      <c r="M48" s="115"/>
      <c r="N48" s="115"/>
      <c r="O48" s="94"/>
    </row>
    <row r="49" spans="1:15" ht="15" x14ac:dyDescent="0.2">
      <c r="A49" s="13"/>
      <c r="B49" s="14"/>
      <c r="C49" s="15"/>
      <c r="D49" s="15"/>
      <c r="E49" s="15"/>
      <c r="F49" s="16"/>
      <c r="G49" s="17"/>
      <c r="H49" s="17"/>
      <c r="I49" s="53"/>
      <c r="J49" s="18"/>
      <c r="K49" s="19">
        <f>J45+13357999477.55</f>
        <v>15824610787.549999</v>
      </c>
      <c r="L49" s="18"/>
      <c r="M49" s="19">
        <f>L45+8241804274.38</f>
        <v>9776593415.3800011</v>
      </c>
      <c r="N49" s="18"/>
      <c r="O49" s="95">
        <f>N45+7870976454.06</f>
        <v>91762352205.639984</v>
      </c>
    </row>
    <row r="50" spans="1:15" ht="15" x14ac:dyDescent="0.2">
      <c r="A50" s="7"/>
      <c r="B50" s="8"/>
      <c r="C50" s="9"/>
      <c r="D50" s="9"/>
      <c r="E50" s="9"/>
      <c r="F50" s="10"/>
      <c r="G50" s="17"/>
      <c r="H50" s="17"/>
      <c r="I50" s="17"/>
      <c r="J50" s="18"/>
      <c r="K50" s="17"/>
      <c r="L50" s="18"/>
      <c r="M50" s="17"/>
      <c r="N50" s="18"/>
      <c r="O50" s="96"/>
    </row>
    <row r="51" spans="1:15" ht="15.75" x14ac:dyDescent="0.25">
      <c r="A51" s="42"/>
      <c r="B51" s="41"/>
      <c r="C51" s="41"/>
      <c r="D51" s="40"/>
      <c r="E51" s="40"/>
      <c r="F51" s="40"/>
      <c r="G51" s="40"/>
      <c r="H51" s="41"/>
      <c r="I51" s="214"/>
      <c r="J51" s="214"/>
      <c r="K51" s="214"/>
      <c r="L51" s="214"/>
      <c r="M51" s="214"/>
      <c r="N51" s="214"/>
      <c r="O51" s="215"/>
    </row>
    <row r="52" spans="1:15" ht="15.75" x14ac:dyDescent="0.25">
      <c r="A52" s="212" t="s">
        <v>51</v>
      </c>
      <c r="B52" s="213"/>
      <c r="C52" s="213"/>
      <c r="D52" s="213"/>
      <c r="E52" s="213"/>
      <c r="F52" s="213"/>
      <c r="G52" s="213"/>
      <c r="H52" s="213"/>
      <c r="I52" s="214"/>
      <c r="J52" s="214"/>
      <c r="K52" s="214"/>
      <c r="L52" s="214"/>
      <c r="M52" s="214"/>
      <c r="N52" s="214"/>
      <c r="O52" s="215"/>
    </row>
    <row r="53" spans="1:15" ht="15.75" thickBot="1" x14ac:dyDescent="0.25">
      <c r="A53" s="227"/>
      <c r="B53" s="228"/>
      <c r="C53" s="228"/>
      <c r="D53" s="20"/>
      <c r="E53" s="20"/>
      <c r="F53" s="21"/>
      <c r="G53" s="22"/>
      <c r="H53" s="22"/>
      <c r="I53" s="22"/>
      <c r="J53" s="23"/>
      <c r="K53" s="23"/>
      <c r="L53" s="23"/>
      <c r="M53" s="23"/>
      <c r="N53" s="23"/>
      <c r="O53" s="97"/>
    </row>
  </sheetData>
  <mergeCells count="26"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</mergeCells>
  <phoneticPr fontId="2" type="noConversion"/>
  <printOptions horizontalCentered="1"/>
  <pageMargins left="0.9055118110236221" right="0.19685039370078741" top="0.59055118110236227" bottom="0.39370078740157483" header="0.19685039370078741" footer="0.19685039370078741"/>
  <pageSetup scale="36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361950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MSPhotoEd.3" shapeId="4098" r:id="rId4"/>
      </mc:Fallback>
    </mc:AlternateContent>
    <mc:AlternateContent xmlns:mc="http://schemas.openxmlformats.org/markup-compatibility/2006">
      <mc:Choice Requires="x14">
        <oleObject progId="MSPhotoEd.3" shapeId="4111" r:id="rId6">
          <objectPr defaultSize="0" autoPict="0" r:id="rId5">
            <anchor moveWithCells="1" sizeWithCells="1">
              <from>
                <xdr:col>0</xdr:col>
                <xdr:colOff>361950</xdr:colOff>
                <xdr:row>0</xdr:row>
                <xdr:rowOff>133350</xdr:rowOff>
              </from>
              <to>
                <xdr:col>3</xdr:col>
                <xdr:colOff>57150</xdr:colOff>
                <xdr:row>4</xdr:row>
                <xdr:rowOff>171450</xdr:rowOff>
              </to>
            </anchor>
          </objectPr>
        </oleObject>
      </mc:Choice>
      <mc:Fallback>
        <oleObject progId="MSPhotoEd.3" shapeId="4111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43"/>
  </sheetPr>
  <dimension ref="A1:M64"/>
  <sheetViews>
    <sheetView topLeftCell="A40" workbookViewId="0">
      <selection activeCell="I19" sqref="I19"/>
    </sheetView>
  </sheetViews>
  <sheetFormatPr baseColWidth="10" defaultColWidth="11.42578125" defaultRowHeight="12.75" x14ac:dyDescent="0.2"/>
  <cols>
    <col min="1" max="1" width="14.42578125" style="127" customWidth="1"/>
    <col min="2" max="2" width="8.85546875" style="127" bestFit="1" customWidth="1"/>
    <col min="3" max="3" width="81.140625" style="127" customWidth="1"/>
    <col min="4" max="4" width="13.85546875" style="127" customWidth="1"/>
    <col min="5" max="5" width="11.28515625" style="127" customWidth="1"/>
    <col min="6" max="6" width="13.85546875" style="127" customWidth="1"/>
    <col min="7" max="7" width="12.85546875" style="127" customWidth="1"/>
    <col min="8" max="8" width="9.85546875" style="127" customWidth="1"/>
    <col min="9" max="9" width="13.140625" style="127" customWidth="1"/>
    <col min="10" max="10" width="81.140625" style="127" customWidth="1"/>
    <col min="11" max="11" width="7.42578125" style="127" customWidth="1"/>
    <col min="12" max="12" width="81.140625" style="127" customWidth="1"/>
    <col min="13" max="13" width="10.85546875" style="127" customWidth="1"/>
    <col min="14" max="16" width="14.85546875" style="127" bestFit="1" customWidth="1"/>
    <col min="17" max="17" width="9.85546875" style="127" bestFit="1" customWidth="1"/>
    <col min="18" max="18" width="13.140625" style="127" bestFit="1" customWidth="1"/>
    <col min="19" max="19" width="44.7109375" style="127" bestFit="1" customWidth="1"/>
    <col min="20" max="20" width="7.42578125" style="127" bestFit="1" customWidth="1"/>
    <col min="21" max="21" width="44.7109375" style="127" bestFit="1" customWidth="1"/>
    <col min="22" max="22" width="10.85546875" style="127" bestFit="1" customWidth="1"/>
    <col min="23" max="16384" width="11.42578125" style="127"/>
  </cols>
  <sheetData>
    <row r="1" spans="1:13" s="138" customFormat="1" ht="12" x14ac:dyDescent="0.2">
      <c r="A1" s="252" t="s">
        <v>93</v>
      </c>
      <c r="B1" s="252"/>
      <c r="C1" s="252"/>
      <c r="D1" s="252"/>
      <c r="E1" s="252"/>
      <c r="F1" s="252"/>
      <c r="G1" s="252"/>
    </row>
    <row r="2" spans="1:13" s="138" customFormat="1" ht="12" x14ac:dyDescent="0.2">
      <c r="A2" s="252" t="s">
        <v>94</v>
      </c>
      <c r="B2" s="252"/>
      <c r="C2" s="252"/>
      <c r="D2" s="252"/>
      <c r="E2" s="252"/>
      <c r="F2" s="252"/>
      <c r="G2" s="252"/>
    </row>
    <row r="3" spans="1:13" s="138" customFormat="1" ht="12" x14ac:dyDescent="0.2">
      <c r="A3" s="252" t="s">
        <v>95</v>
      </c>
      <c r="B3" s="252"/>
      <c r="C3" s="252"/>
      <c r="D3" s="252"/>
      <c r="E3" s="252"/>
      <c r="F3" s="252"/>
      <c r="G3" s="252"/>
    </row>
    <row r="4" spans="1:13" s="138" customFormat="1" ht="12" x14ac:dyDescent="0.2">
      <c r="A4" s="252" t="s">
        <v>251</v>
      </c>
      <c r="B4" s="252"/>
      <c r="C4" s="252"/>
      <c r="D4" s="252"/>
      <c r="E4" s="252"/>
      <c r="F4" s="252"/>
      <c r="G4" s="252"/>
    </row>
    <row r="5" spans="1:13" s="138" customFormat="1" ht="12" x14ac:dyDescent="0.2">
      <c r="A5" s="137"/>
      <c r="B5" s="137"/>
      <c r="C5" s="137"/>
      <c r="D5" s="137"/>
      <c r="E5" s="137"/>
      <c r="F5" s="137"/>
    </row>
    <row r="6" spans="1:13" s="138" customFormat="1" ht="12" x14ac:dyDescent="0.2">
      <c r="A6" s="138" t="s">
        <v>49</v>
      </c>
      <c r="F6" s="138" t="s">
        <v>252</v>
      </c>
    </row>
    <row r="7" spans="1:13" s="138" customFormat="1" ht="12" x14ac:dyDescent="0.2">
      <c r="A7" s="138" t="s">
        <v>96</v>
      </c>
      <c r="F7" s="138" t="s">
        <v>253</v>
      </c>
    </row>
    <row r="8" spans="1:13" s="138" customFormat="1" ht="12" x14ac:dyDescent="0.2">
      <c r="A8" s="138" t="s">
        <v>246</v>
      </c>
      <c r="F8" s="138" t="s">
        <v>254</v>
      </c>
    </row>
    <row r="9" spans="1:13" customFormat="1" ht="13.5" thickBot="1" x14ac:dyDescent="0.25"/>
    <row r="10" spans="1:13" customFormat="1" ht="12.75" customHeight="1" x14ac:dyDescent="0.2">
      <c r="A10" s="139" t="s">
        <v>97</v>
      </c>
      <c r="B10" s="140"/>
      <c r="C10" s="141" t="s">
        <v>248</v>
      </c>
      <c r="D10" s="141" t="s">
        <v>255</v>
      </c>
      <c r="E10" s="141" t="s">
        <v>4</v>
      </c>
      <c r="F10" s="142" t="s">
        <v>5</v>
      </c>
      <c r="G10" s="142" t="s">
        <v>256</v>
      </c>
    </row>
    <row r="11" spans="1:13" customFormat="1" x14ac:dyDescent="0.2">
      <c r="A11" s="143" t="s">
        <v>98</v>
      </c>
      <c r="B11" s="144"/>
      <c r="C11" s="144"/>
      <c r="D11" s="145" t="s">
        <v>257</v>
      </c>
      <c r="E11" s="145" t="s">
        <v>18</v>
      </c>
      <c r="F11" s="146" t="s">
        <v>19</v>
      </c>
      <c r="G11" s="146"/>
    </row>
    <row r="12" spans="1:13" customFormat="1" ht="12.75" customHeight="1" x14ac:dyDescent="0.2">
      <c r="A12" s="147"/>
      <c r="B12" s="148"/>
      <c r="C12" s="149"/>
      <c r="D12" s="149"/>
      <c r="E12" s="149"/>
      <c r="F12" s="150"/>
      <c r="G12" s="150"/>
    </row>
    <row r="13" spans="1:13" customFormat="1" x14ac:dyDescent="0.2">
      <c r="A13" s="151"/>
      <c r="B13" s="152"/>
      <c r="C13" s="152" t="s">
        <v>250</v>
      </c>
      <c r="D13" s="153"/>
      <c r="E13" s="153"/>
      <c r="F13" s="163"/>
      <c r="G13" s="163"/>
    </row>
    <row r="14" spans="1:13" x14ac:dyDescent="0.2">
      <c r="A14" s="126" t="s">
        <v>84</v>
      </c>
      <c r="B14" s="126" t="s">
        <v>86</v>
      </c>
      <c r="C14" s="126" t="s">
        <v>85</v>
      </c>
      <c r="D14" s="126" t="s">
        <v>258</v>
      </c>
      <c r="E14" s="126" t="s">
        <v>102</v>
      </c>
      <c r="F14" s="126" t="s">
        <v>103</v>
      </c>
      <c r="G14" s="126" t="s">
        <v>259</v>
      </c>
      <c r="H14" s="126" t="s">
        <v>87</v>
      </c>
      <c r="I14" s="126" t="s">
        <v>88</v>
      </c>
      <c r="J14" s="126" t="s">
        <v>89</v>
      </c>
      <c r="K14" s="126" t="s">
        <v>90</v>
      </c>
      <c r="L14" s="126" t="s">
        <v>91</v>
      </c>
      <c r="M14" s="126" t="s">
        <v>92</v>
      </c>
    </row>
    <row r="15" spans="1:13" x14ac:dyDescent="0.2">
      <c r="A15" s="127" t="s">
        <v>104</v>
      </c>
      <c r="B15" s="127" t="s">
        <v>175</v>
      </c>
      <c r="C15" s="127" t="s">
        <v>176</v>
      </c>
      <c r="D15" s="127">
        <v>46475880</v>
      </c>
      <c r="E15" s="127">
        <v>88000</v>
      </c>
      <c r="F15" s="127">
        <v>43129906</v>
      </c>
      <c r="G15" s="127">
        <v>3345974</v>
      </c>
      <c r="H15" s="127" t="s">
        <v>265</v>
      </c>
      <c r="I15" s="127" t="s">
        <v>79</v>
      </c>
      <c r="J15" s="127" t="s">
        <v>176</v>
      </c>
      <c r="K15" s="127" t="s">
        <v>104</v>
      </c>
      <c r="L15" s="127" t="s">
        <v>176</v>
      </c>
      <c r="M15" s="127">
        <v>1</v>
      </c>
    </row>
    <row r="16" spans="1:13" x14ac:dyDescent="0.2">
      <c r="A16" s="127" t="s">
        <v>177</v>
      </c>
      <c r="B16" s="127" t="s">
        <v>175</v>
      </c>
      <c r="C16" s="127" t="s">
        <v>22</v>
      </c>
      <c r="D16" s="127">
        <v>8495404</v>
      </c>
      <c r="E16" s="127">
        <v>88000</v>
      </c>
      <c r="F16" s="127">
        <v>5703280</v>
      </c>
      <c r="G16" s="127">
        <v>2792124</v>
      </c>
      <c r="H16" s="127" t="s">
        <v>265</v>
      </c>
      <c r="I16" s="127" t="s">
        <v>23</v>
      </c>
      <c r="J16" s="127" t="s">
        <v>22</v>
      </c>
      <c r="K16" s="127" t="s">
        <v>104</v>
      </c>
      <c r="L16" s="127" t="s">
        <v>22</v>
      </c>
      <c r="M16" s="127">
        <v>2</v>
      </c>
    </row>
    <row r="17" spans="1:13" x14ac:dyDescent="0.2">
      <c r="A17" s="127" t="s">
        <v>178</v>
      </c>
      <c r="B17" s="127" t="s">
        <v>175</v>
      </c>
      <c r="C17" s="127" t="s">
        <v>25</v>
      </c>
      <c r="D17" s="127">
        <v>8495404</v>
      </c>
      <c r="E17" s="127">
        <v>88000</v>
      </c>
      <c r="F17" s="127">
        <v>5703280</v>
      </c>
      <c r="G17" s="127">
        <v>2792124</v>
      </c>
      <c r="H17" s="127" t="s">
        <v>265</v>
      </c>
      <c r="I17" s="127" t="s">
        <v>105</v>
      </c>
      <c r="J17" s="127" t="s">
        <v>25</v>
      </c>
      <c r="K17" s="127" t="s">
        <v>104</v>
      </c>
      <c r="L17" s="127" t="s">
        <v>25</v>
      </c>
      <c r="M17" s="127">
        <v>3</v>
      </c>
    </row>
    <row r="18" spans="1:13" x14ac:dyDescent="0.2">
      <c r="A18" s="127" t="s">
        <v>179</v>
      </c>
      <c r="B18" s="127" t="s">
        <v>175</v>
      </c>
      <c r="C18" s="127" t="s">
        <v>106</v>
      </c>
      <c r="D18" s="127">
        <v>6460124</v>
      </c>
      <c r="E18" s="127">
        <v>0</v>
      </c>
      <c r="F18" s="127">
        <v>3668000</v>
      </c>
      <c r="G18" s="127">
        <v>2792124</v>
      </c>
      <c r="H18" s="127" t="s">
        <v>265</v>
      </c>
      <c r="I18" s="127" t="s">
        <v>107</v>
      </c>
      <c r="J18" s="127" t="s">
        <v>106</v>
      </c>
      <c r="K18" s="127" t="s">
        <v>104</v>
      </c>
      <c r="L18" s="127" t="s">
        <v>106</v>
      </c>
      <c r="M18" s="127">
        <v>4</v>
      </c>
    </row>
    <row r="19" spans="1:13" x14ac:dyDescent="0.2">
      <c r="A19" s="127" t="s">
        <v>180</v>
      </c>
      <c r="B19" s="127" t="s">
        <v>175</v>
      </c>
      <c r="C19" s="127" t="s">
        <v>108</v>
      </c>
      <c r="D19" s="127">
        <v>2035280</v>
      </c>
      <c r="E19" s="127">
        <v>88000</v>
      </c>
      <c r="F19" s="127">
        <v>2035280</v>
      </c>
      <c r="G19" s="127">
        <v>0</v>
      </c>
      <c r="H19" s="127" t="s">
        <v>265</v>
      </c>
      <c r="I19" s="127" t="s">
        <v>109</v>
      </c>
      <c r="J19" s="127" t="s">
        <v>108</v>
      </c>
      <c r="K19" s="127" t="s">
        <v>104</v>
      </c>
      <c r="L19" s="127" t="s">
        <v>108</v>
      </c>
      <c r="M19" s="127">
        <v>4</v>
      </c>
    </row>
    <row r="20" spans="1:13" x14ac:dyDescent="0.2">
      <c r="A20" s="127" t="s">
        <v>181</v>
      </c>
      <c r="B20" s="127" t="s">
        <v>175</v>
      </c>
      <c r="C20" s="127" t="s">
        <v>27</v>
      </c>
      <c r="D20" s="127">
        <v>35396476</v>
      </c>
      <c r="E20" s="127">
        <v>0</v>
      </c>
      <c r="F20" s="127">
        <v>34842626</v>
      </c>
      <c r="G20" s="127">
        <v>553850</v>
      </c>
      <c r="H20" s="127" t="s">
        <v>265</v>
      </c>
      <c r="I20" s="127" t="s">
        <v>78</v>
      </c>
      <c r="J20" s="127" t="s">
        <v>27</v>
      </c>
      <c r="K20" s="127" t="s">
        <v>104</v>
      </c>
      <c r="L20" s="127" t="s">
        <v>27</v>
      </c>
      <c r="M20" s="127">
        <v>2</v>
      </c>
    </row>
    <row r="21" spans="1:13" x14ac:dyDescent="0.2">
      <c r="A21" s="127" t="s">
        <v>182</v>
      </c>
      <c r="B21" s="127" t="s">
        <v>175</v>
      </c>
      <c r="C21" s="127" t="s">
        <v>110</v>
      </c>
      <c r="D21" s="127">
        <v>35396476</v>
      </c>
      <c r="E21" s="127">
        <v>0</v>
      </c>
      <c r="F21" s="127">
        <v>34842626</v>
      </c>
      <c r="G21" s="127">
        <v>553850</v>
      </c>
      <c r="H21" s="127" t="s">
        <v>265</v>
      </c>
      <c r="I21" s="127" t="s">
        <v>111</v>
      </c>
      <c r="J21" s="127" t="s">
        <v>110</v>
      </c>
      <c r="K21" s="127" t="s">
        <v>104</v>
      </c>
      <c r="L21" s="127" t="s">
        <v>110</v>
      </c>
      <c r="M21" s="127">
        <v>3</v>
      </c>
    </row>
    <row r="22" spans="1:13" x14ac:dyDescent="0.2">
      <c r="A22" s="127" t="s">
        <v>272</v>
      </c>
      <c r="B22" s="127" t="s">
        <v>175</v>
      </c>
      <c r="C22" s="127" t="s">
        <v>112</v>
      </c>
      <c r="D22" s="127">
        <v>15288905</v>
      </c>
      <c r="E22" s="127">
        <v>0</v>
      </c>
      <c r="F22" s="127">
        <v>15288905</v>
      </c>
      <c r="G22" s="127">
        <v>0</v>
      </c>
      <c r="H22" s="127" t="s">
        <v>265</v>
      </c>
      <c r="I22" s="127" t="s">
        <v>113</v>
      </c>
      <c r="J22" s="127" t="s">
        <v>112</v>
      </c>
      <c r="K22" s="127" t="s">
        <v>104</v>
      </c>
      <c r="L22" s="127" t="s">
        <v>112</v>
      </c>
      <c r="M22" s="127">
        <v>4</v>
      </c>
    </row>
    <row r="23" spans="1:13" x14ac:dyDescent="0.2">
      <c r="A23" s="127" t="s">
        <v>273</v>
      </c>
      <c r="B23" s="127" t="s">
        <v>175</v>
      </c>
      <c r="C23" s="127" t="s">
        <v>114</v>
      </c>
      <c r="D23" s="127">
        <v>15288905</v>
      </c>
      <c r="E23" s="127">
        <v>0</v>
      </c>
      <c r="F23" s="127">
        <v>15288905</v>
      </c>
      <c r="G23" s="127">
        <v>0</v>
      </c>
      <c r="H23" s="127" t="s">
        <v>265</v>
      </c>
      <c r="I23" s="127" t="s">
        <v>115</v>
      </c>
      <c r="J23" s="127" t="s">
        <v>114</v>
      </c>
      <c r="K23" s="127" t="s">
        <v>104</v>
      </c>
      <c r="L23" s="127" t="s">
        <v>114</v>
      </c>
      <c r="M23" s="127">
        <v>5</v>
      </c>
    </row>
    <row r="24" spans="1:13" x14ac:dyDescent="0.2">
      <c r="A24" s="127" t="s">
        <v>183</v>
      </c>
      <c r="B24" s="127" t="s">
        <v>175</v>
      </c>
      <c r="C24" s="127" t="s">
        <v>116</v>
      </c>
      <c r="D24" s="127">
        <v>16284080</v>
      </c>
      <c r="E24" s="127">
        <v>0</v>
      </c>
      <c r="F24" s="127">
        <v>16284080</v>
      </c>
      <c r="G24" s="127">
        <v>0</v>
      </c>
      <c r="H24" s="127" t="s">
        <v>265</v>
      </c>
      <c r="I24" s="127" t="s">
        <v>117</v>
      </c>
      <c r="J24" s="127" t="s">
        <v>116</v>
      </c>
      <c r="K24" s="127" t="s">
        <v>104</v>
      </c>
      <c r="L24" s="127" t="s">
        <v>116</v>
      </c>
      <c r="M24" s="127">
        <v>4</v>
      </c>
    </row>
    <row r="25" spans="1:13" x14ac:dyDescent="0.2">
      <c r="A25" s="127" t="s">
        <v>185</v>
      </c>
      <c r="B25" s="127" t="s">
        <v>175</v>
      </c>
      <c r="C25" s="127" t="s">
        <v>119</v>
      </c>
      <c r="D25" s="127">
        <v>16284080</v>
      </c>
      <c r="E25" s="127">
        <v>0</v>
      </c>
      <c r="F25" s="127">
        <v>16284080</v>
      </c>
      <c r="G25" s="127">
        <v>0</v>
      </c>
      <c r="H25" s="127" t="s">
        <v>265</v>
      </c>
      <c r="I25" s="127" t="s">
        <v>120</v>
      </c>
      <c r="J25" s="127" t="s">
        <v>119</v>
      </c>
      <c r="K25" s="127" t="s">
        <v>104</v>
      </c>
      <c r="L25" s="127" t="s">
        <v>119</v>
      </c>
      <c r="M25" s="127">
        <v>5</v>
      </c>
    </row>
    <row r="26" spans="1:13" x14ac:dyDescent="0.2">
      <c r="A26" s="127" t="s">
        <v>188</v>
      </c>
      <c r="B26" s="127" t="s">
        <v>175</v>
      </c>
      <c r="C26" s="127" t="s">
        <v>123</v>
      </c>
      <c r="D26" s="127">
        <v>2033676</v>
      </c>
      <c r="E26" s="127">
        <v>0</v>
      </c>
      <c r="F26" s="127">
        <v>2033676</v>
      </c>
      <c r="G26" s="127">
        <v>0</v>
      </c>
      <c r="H26" s="127" t="s">
        <v>265</v>
      </c>
      <c r="I26" s="127" t="s">
        <v>124</v>
      </c>
      <c r="J26" s="127" t="s">
        <v>123</v>
      </c>
      <c r="K26" s="127" t="s">
        <v>104</v>
      </c>
      <c r="L26" s="127" t="s">
        <v>123</v>
      </c>
      <c r="M26" s="127">
        <v>4</v>
      </c>
    </row>
    <row r="27" spans="1:13" x14ac:dyDescent="0.2">
      <c r="A27" s="127" t="s">
        <v>190</v>
      </c>
      <c r="B27" s="127" t="s">
        <v>175</v>
      </c>
      <c r="C27" s="127" t="s">
        <v>127</v>
      </c>
      <c r="D27" s="127">
        <v>1884876</v>
      </c>
      <c r="E27" s="127">
        <v>0</v>
      </c>
      <c r="F27" s="127">
        <v>1884876</v>
      </c>
      <c r="G27" s="127">
        <v>0</v>
      </c>
      <c r="H27" s="127" t="s">
        <v>265</v>
      </c>
      <c r="I27" s="127" t="s">
        <v>128</v>
      </c>
      <c r="J27" s="127" t="s">
        <v>127</v>
      </c>
      <c r="K27" s="127" t="s">
        <v>104</v>
      </c>
      <c r="L27" s="127" t="s">
        <v>127</v>
      </c>
      <c r="M27" s="127">
        <v>5</v>
      </c>
    </row>
    <row r="28" spans="1:13" x14ac:dyDescent="0.2">
      <c r="A28" s="127" t="s">
        <v>275</v>
      </c>
      <c r="B28" s="127" t="s">
        <v>175</v>
      </c>
      <c r="C28" s="127" t="s">
        <v>132</v>
      </c>
      <c r="D28" s="127">
        <v>148800</v>
      </c>
      <c r="E28" s="127">
        <v>0</v>
      </c>
      <c r="F28" s="127">
        <v>148800</v>
      </c>
      <c r="G28" s="127">
        <v>0</v>
      </c>
      <c r="H28" s="127" t="s">
        <v>265</v>
      </c>
      <c r="I28" s="127" t="s">
        <v>133</v>
      </c>
      <c r="J28" s="127" t="s">
        <v>132</v>
      </c>
      <c r="K28" s="127" t="s">
        <v>104</v>
      </c>
      <c r="L28" s="127" t="s">
        <v>132</v>
      </c>
      <c r="M28" s="127">
        <v>5</v>
      </c>
    </row>
    <row r="29" spans="1:13" x14ac:dyDescent="0.2">
      <c r="A29" s="127" t="s">
        <v>197</v>
      </c>
      <c r="B29" s="127" t="s">
        <v>175</v>
      </c>
      <c r="C29" s="127" t="s">
        <v>137</v>
      </c>
      <c r="D29" s="127">
        <v>1235965</v>
      </c>
      <c r="E29" s="127">
        <v>0</v>
      </c>
      <c r="F29" s="127">
        <v>1235965</v>
      </c>
      <c r="G29" s="127">
        <v>0</v>
      </c>
      <c r="H29" s="127" t="s">
        <v>265</v>
      </c>
      <c r="I29" s="127" t="s">
        <v>138</v>
      </c>
      <c r="J29" s="127" t="s">
        <v>137</v>
      </c>
      <c r="K29" s="127" t="s">
        <v>104</v>
      </c>
      <c r="L29" s="127" t="s">
        <v>137</v>
      </c>
      <c r="M29" s="127">
        <v>4</v>
      </c>
    </row>
    <row r="30" spans="1:13" x14ac:dyDescent="0.2">
      <c r="A30" s="127" t="s">
        <v>276</v>
      </c>
      <c r="B30" s="127" t="s">
        <v>175</v>
      </c>
      <c r="C30" s="127" t="s">
        <v>139</v>
      </c>
      <c r="D30" s="127">
        <v>1235965</v>
      </c>
      <c r="E30" s="127">
        <v>0</v>
      </c>
      <c r="F30" s="127">
        <v>1235965</v>
      </c>
      <c r="G30" s="127">
        <v>0</v>
      </c>
      <c r="H30" s="127" t="s">
        <v>265</v>
      </c>
      <c r="I30" s="127" t="s">
        <v>140</v>
      </c>
      <c r="J30" s="127" t="s">
        <v>139</v>
      </c>
      <c r="K30" s="127" t="s">
        <v>104</v>
      </c>
      <c r="L30" s="127" t="s">
        <v>139</v>
      </c>
      <c r="M30" s="127">
        <v>5</v>
      </c>
    </row>
    <row r="31" spans="1:13" x14ac:dyDescent="0.2">
      <c r="A31" s="127" t="s">
        <v>199</v>
      </c>
      <c r="B31" s="127" t="s">
        <v>175</v>
      </c>
      <c r="C31" s="127" t="s">
        <v>142</v>
      </c>
      <c r="D31" s="127">
        <v>553850</v>
      </c>
      <c r="E31" s="127">
        <v>0</v>
      </c>
      <c r="F31" s="127">
        <v>0</v>
      </c>
      <c r="G31" s="127">
        <v>553850</v>
      </c>
      <c r="H31" s="127" t="s">
        <v>265</v>
      </c>
      <c r="I31" s="127" t="s">
        <v>143</v>
      </c>
      <c r="J31" s="127" t="s">
        <v>142</v>
      </c>
      <c r="K31" s="127" t="s">
        <v>104</v>
      </c>
      <c r="L31" s="127" t="s">
        <v>142</v>
      </c>
      <c r="M31" s="127">
        <v>4</v>
      </c>
    </row>
    <row r="32" spans="1:13" x14ac:dyDescent="0.2">
      <c r="A32" s="127" t="s">
        <v>203</v>
      </c>
      <c r="B32" s="127" t="s">
        <v>175</v>
      </c>
      <c r="C32" s="127" t="s">
        <v>147</v>
      </c>
      <c r="D32" s="127">
        <v>553850</v>
      </c>
      <c r="E32" s="127">
        <v>0</v>
      </c>
      <c r="F32" s="127">
        <v>0</v>
      </c>
      <c r="G32" s="127">
        <v>553850</v>
      </c>
      <c r="H32" s="127" t="s">
        <v>265</v>
      </c>
      <c r="I32" s="127" t="s">
        <v>148</v>
      </c>
      <c r="J32" s="127" t="s">
        <v>147</v>
      </c>
      <c r="K32" s="127" t="s">
        <v>104</v>
      </c>
      <c r="L32" s="127" t="s">
        <v>147</v>
      </c>
      <c r="M32" s="127">
        <v>5</v>
      </c>
    </row>
    <row r="33" spans="1:13" x14ac:dyDescent="0.2">
      <c r="A33" s="127" t="s">
        <v>210</v>
      </c>
      <c r="B33" s="127" t="s">
        <v>175</v>
      </c>
      <c r="C33" s="127" t="s">
        <v>156</v>
      </c>
      <c r="D33" s="127">
        <v>2584000</v>
      </c>
      <c r="E33" s="127">
        <v>0</v>
      </c>
      <c r="F33" s="127">
        <v>2584000</v>
      </c>
      <c r="G33" s="127">
        <v>0</v>
      </c>
      <c r="H33" s="127" t="s">
        <v>265</v>
      </c>
      <c r="I33" s="127" t="s">
        <v>24</v>
      </c>
      <c r="J33" s="127" t="s">
        <v>156</v>
      </c>
      <c r="K33" s="127" t="s">
        <v>104</v>
      </c>
      <c r="L33" s="127" t="s">
        <v>156</v>
      </c>
      <c r="M33" s="127">
        <v>2</v>
      </c>
    </row>
    <row r="34" spans="1:13" x14ac:dyDescent="0.2">
      <c r="A34" s="127" t="s">
        <v>211</v>
      </c>
      <c r="B34" s="127" t="s">
        <v>175</v>
      </c>
      <c r="C34" s="127" t="s">
        <v>40</v>
      </c>
      <c r="D34" s="127">
        <v>2584000</v>
      </c>
      <c r="E34" s="127">
        <v>0</v>
      </c>
      <c r="F34" s="127">
        <v>2584000</v>
      </c>
      <c r="G34" s="127">
        <v>0</v>
      </c>
      <c r="H34" s="127" t="s">
        <v>265</v>
      </c>
      <c r="I34" s="127" t="s">
        <v>157</v>
      </c>
      <c r="J34" s="127" t="s">
        <v>40</v>
      </c>
      <c r="K34" s="127" t="s">
        <v>104</v>
      </c>
      <c r="L34" s="127" t="s">
        <v>40</v>
      </c>
      <c r="M34" s="127">
        <v>3</v>
      </c>
    </row>
    <row r="35" spans="1:13" x14ac:dyDescent="0.2">
      <c r="A35" s="127" t="s">
        <v>212</v>
      </c>
      <c r="B35" s="127" t="s">
        <v>175</v>
      </c>
      <c r="C35" s="127" t="s">
        <v>158</v>
      </c>
      <c r="D35" s="127">
        <v>2584000</v>
      </c>
      <c r="E35" s="127">
        <v>0</v>
      </c>
      <c r="F35" s="127">
        <v>2584000</v>
      </c>
      <c r="G35" s="127">
        <v>0</v>
      </c>
      <c r="H35" s="127" t="s">
        <v>265</v>
      </c>
      <c r="I35" s="127" t="s">
        <v>159</v>
      </c>
      <c r="J35" s="127" t="s">
        <v>158</v>
      </c>
      <c r="K35" s="127" t="s">
        <v>104</v>
      </c>
      <c r="L35" s="127" t="s">
        <v>158</v>
      </c>
      <c r="M35" s="127">
        <v>4</v>
      </c>
    </row>
    <row r="36" spans="1:13" x14ac:dyDescent="0.2">
      <c r="A36" s="127" t="s">
        <v>279</v>
      </c>
      <c r="B36" s="127" t="s">
        <v>175</v>
      </c>
      <c r="C36" s="127" t="s">
        <v>158</v>
      </c>
      <c r="D36" s="127">
        <v>2584000</v>
      </c>
      <c r="E36" s="127">
        <v>0</v>
      </c>
      <c r="F36" s="127">
        <v>2584000</v>
      </c>
      <c r="G36" s="127">
        <v>0</v>
      </c>
      <c r="H36" s="127" t="s">
        <v>265</v>
      </c>
      <c r="I36" s="127" t="s">
        <v>160</v>
      </c>
      <c r="J36" s="127" t="s">
        <v>158</v>
      </c>
      <c r="K36" s="127" t="s">
        <v>104</v>
      </c>
      <c r="L36" s="127" t="s">
        <v>158</v>
      </c>
      <c r="M36" s="127">
        <v>5</v>
      </c>
    </row>
    <row r="37" spans="1:13" x14ac:dyDescent="0.2">
      <c r="A37" s="127" t="s">
        <v>280</v>
      </c>
      <c r="B37" s="127" t="s">
        <v>175</v>
      </c>
      <c r="C37" s="127" t="s">
        <v>266</v>
      </c>
      <c r="D37" s="127">
        <v>400000</v>
      </c>
      <c r="E37" s="127">
        <v>0</v>
      </c>
      <c r="F37" s="127">
        <v>400000</v>
      </c>
      <c r="G37" s="127">
        <v>0</v>
      </c>
      <c r="H37" s="127" t="s">
        <v>265</v>
      </c>
      <c r="I37" s="127" t="s">
        <v>161</v>
      </c>
      <c r="J37" s="127" t="s">
        <v>266</v>
      </c>
      <c r="K37" s="127" t="s">
        <v>104</v>
      </c>
      <c r="L37" s="127" t="s">
        <v>266</v>
      </c>
      <c r="M37" s="127">
        <v>6</v>
      </c>
    </row>
    <row r="38" spans="1:13" x14ac:dyDescent="0.2">
      <c r="A38" s="127" t="s">
        <v>281</v>
      </c>
      <c r="B38" s="127" t="s">
        <v>175</v>
      </c>
      <c r="C38" s="127" t="s">
        <v>267</v>
      </c>
      <c r="D38" s="127">
        <v>2184000</v>
      </c>
      <c r="E38" s="127">
        <v>0</v>
      </c>
      <c r="F38" s="127">
        <v>2184000</v>
      </c>
      <c r="G38" s="127">
        <v>0</v>
      </c>
      <c r="H38" s="127" t="s">
        <v>265</v>
      </c>
      <c r="I38" s="127" t="s">
        <v>162</v>
      </c>
      <c r="J38" s="127" t="s">
        <v>267</v>
      </c>
      <c r="K38" s="127" t="s">
        <v>104</v>
      </c>
      <c r="L38" s="127" t="s">
        <v>267</v>
      </c>
      <c r="M38" s="127">
        <v>6</v>
      </c>
    </row>
    <row r="39" spans="1:13" x14ac:dyDescent="0.2">
      <c r="A39" s="127" t="s">
        <v>20</v>
      </c>
      <c r="B39" s="127" t="s">
        <v>175</v>
      </c>
      <c r="C39" s="127" t="s">
        <v>213</v>
      </c>
      <c r="D39" s="127">
        <v>21909683</v>
      </c>
      <c r="E39" s="127">
        <v>240000</v>
      </c>
      <c r="F39" s="127">
        <v>21909683</v>
      </c>
      <c r="G39" s="127">
        <v>0</v>
      </c>
      <c r="H39" s="127" t="s">
        <v>265</v>
      </c>
      <c r="I39" s="127" t="s">
        <v>79</v>
      </c>
      <c r="J39" s="127" t="s">
        <v>213</v>
      </c>
      <c r="K39" s="127" t="s">
        <v>20</v>
      </c>
      <c r="L39" s="127" t="s">
        <v>213</v>
      </c>
      <c r="M39" s="127">
        <v>1</v>
      </c>
    </row>
    <row r="40" spans="1:13" x14ac:dyDescent="0.2">
      <c r="A40" s="127" t="s">
        <v>20</v>
      </c>
      <c r="B40" s="127" t="s">
        <v>282</v>
      </c>
      <c r="C40" s="127" t="s">
        <v>213</v>
      </c>
      <c r="D40" s="127">
        <v>1221120</v>
      </c>
      <c r="E40" s="127">
        <v>0</v>
      </c>
      <c r="F40" s="127">
        <v>1221120</v>
      </c>
      <c r="G40" s="127">
        <v>0</v>
      </c>
      <c r="H40" s="127" t="s">
        <v>265</v>
      </c>
      <c r="I40" s="127" t="s">
        <v>79</v>
      </c>
      <c r="J40" s="127" t="s">
        <v>213</v>
      </c>
      <c r="K40" s="127" t="s">
        <v>20</v>
      </c>
      <c r="L40" s="127" t="s">
        <v>213</v>
      </c>
      <c r="M40" s="127">
        <v>1</v>
      </c>
    </row>
    <row r="41" spans="1:13" x14ac:dyDescent="0.2">
      <c r="A41" s="127" t="s">
        <v>219</v>
      </c>
      <c r="B41" s="127" t="s">
        <v>175</v>
      </c>
      <c r="C41" s="127" t="s">
        <v>81</v>
      </c>
      <c r="D41" s="127">
        <v>6465840</v>
      </c>
      <c r="E41" s="127">
        <v>0</v>
      </c>
      <c r="F41" s="127">
        <v>6465840</v>
      </c>
      <c r="G41" s="127">
        <v>0</v>
      </c>
      <c r="H41" s="127" t="s">
        <v>265</v>
      </c>
      <c r="I41" s="127" t="s">
        <v>164</v>
      </c>
      <c r="J41" s="127" t="s">
        <v>81</v>
      </c>
      <c r="K41" s="127" t="s">
        <v>20</v>
      </c>
      <c r="L41" s="127" t="s">
        <v>81</v>
      </c>
      <c r="M41" s="127">
        <v>2</v>
      </c>
    </row>
    <row r="42" spans="1:13" x14ac:dyDescent="0.2">
      <c r="A42" s="127" t="s">
        <v>219</v>
      </c>
      <c r="B42" s="127" t="s">
        <v>282</v>
      </c>
      <c r="C42" s="127" t="s">
        <v>81</v>
      </c>
      <c r="D42" s="127">
        <v>1221120</v>
      </c>
      <c r="E42" s="127">
        <v>0</v>
      </c>
      <c r="F42" s="127">
        <v>1221120</v>
      </c>
      <c r="G42" s="127">
        <v>0</v>
      </c>
      <c r="H42" s="127" t="s">
        <v>265</v>
      </c>
      <c r="I42" s="127" t="s">
        <v>164</v>
      </c>
      <c r="J42" s="127" t="s">
        <v>81</v>
      </c>
      <c r="K42" s="127" t="s">
        <v>20</v>
      </c>
      <c r="L42" s="127" t="s">
        <v>81</v>
      </c>
      <c r="M42" s="127">
        <v>2</v>
      </c>
    </row>
    <row r="43" spans="1:13" x14ac:dyDescent="0.2">
      <c r="A43" s="127" t="s">
        <v>220</v>
      </c>
      <c r="B43" s="127" t="s">
        <v>175</v>
      </c>
      <c r="C43" s="127" t="s">
        <v>44</v>
      </c>
      <c r="D43" s="127">
        <v>6465840</v>
      </c>
      <c r="E43" s="127">
        <v>0</v>
      </c>
      <c r="F43" s="127">
        <v>6465840</v>
      </c>
      <c r="G43" s="127">
        <v>0</v>
      </c>
      <c r="H43" s="127" t="s">
        <v>265</v>
      </c>
      <c r="I43" s="127" t="s">
        <v>166</v>
      </c>
      <c r="J43" s="127" t="s">
        <v>44</v>
      </c>
      <c r="K43" s="127" t="s">
        <v>20</v>
      </c>
      <c r="L43" s="127" t="s">
        <v>44</v>
      </c>
      <c r="M43" s="127">
        <v>3</v>
      </c>
    </row>
    <row r="44" spans="1:13" x14ac:dyDescent="0.2">
      <c r="A44" s="127" t="s">
        <v>220</v>
      </c>
      <c r="B44" s="127" t="s">
        <v>282</v>
      </c>
      <c r="C44" s="127" t="s">
        <v>44</v>
      </c>
      <c r="D44" s="127">
        <v>1221120</v>
      </c>
      <c r="E44" s="127">
        <v>0</v>
      </c>
      <c r="F44" s="127">
        <v>1221120</v>
      </c>
      <c r="G44" s="127">
        <v>0</v>
      </c>
      <c r="H44" s="127" t="s">
        <v>265</v>
      </c>
      <c r="I44" s="127" t="s">
        <v>166</v>
      </c>
      <c r="J44" s="127" t="s">
        <v>44</v>
      </c>
      <c r="K44" s="127" t="s">
        <v>20</v>
      </c>
      <c r="L44" s="127" t="s">
        <v>44</v>
      </c>
      <c r="M44" s="127">
        <v>3</v>
      </c>
    </row>
    <row r="45" spans="1:13" x14ac:dyDescent="0.2">
      <c r="A45" s="127" t="s">
        <v>221</v>
      </c>
      <c r="B45" s="127" t="s">
        <v>175</v>
      </c>
      <c r="C45" s="127" t="s">
        <v>165</v>
      </c>
      <c r="D45" s="127">
        <v>6465840</v>
      </c>
      <c r="E45" s="127">
        <v>0</v>
      </c>
      <c r="F45" s="127">
        <v>6465840</v>
      </c>
      <c r="G45" s="127">
        <v>0</v>
      </c>
      <c r="H45" s="127" t="s">
        <v>265</v>
      </c>
      <c r="I45" s="127" t="s">
        <v>167</v>
      </c>
      <c r="J45" s="127" t="s">
        <v>165</v>
      </c>
      <c r="K45" s="127" t="s">
        <v>20</v>
      </c>
      <c r="L45" s="127" t="s">
        <v>165</v>
      </c>
      <c r="M45" s="127">
        <v>4</v>
      </c>
    </row>
    <row r="46" spans="1:13" x14ac:dyDescent="0.2">
      <c r="A46" s="127" t="s">
        <v>221</v>
      </c>
      <c r="B46" s="127" t="s">
        <v>282</v>
      </c>
      <c r="C46" s="127" t="s">
        <v>165</v>
      </c>
      <c r="D46" s="127">
        <v>1221120</v>
      </c>
      <c r="E46" s="127">
        <v>0</v>
      </c>
      <c r="F46" s="127">
        <v>1221120</v>
      </c>
      <c r="G46" s="127">
        <v>0</v>
      </c>
      <c r="H46" s="127" t="s">
        <v>265</v>
      </c>
      <c r="I46" s="127" t="s">
        <v>167</v>
      </c>
      <c r="J46" s="127" t="s">
        <v>165</v>
      </c>
      <c r="K46" s="127" t="s">
        <v>20</v>
      </c>
      <c r="L46" s="127" t="s">
        <v>165</v>
      </c>
      <c r="M46" s="127">
        <v>4</v>
      </c>
    </row>
    <row r="47" spans="1:13" x14ac:dyDescent="0.2">
      <c r="A47" s="127" t="s">
        <v>283</v>
      </c>
      <c r="B47" s="127" t="s">
        <v>175</v>
      </c>
      <c r="C47" s="127" t="s">
        <v>284</v>
      </c>
      <c r="D47" s="127">
        <v>6465840</v>
      </c>
      <c r="E47" s="127">
        <v>0</v>
      </c>
      <c r="F47" s="127">
        <v>6465840</v>
      </c>
      <c r="G47" s="127">
        <v>0</v>
      </c>
      <c r="H47" s="127" t="s">
        <v>265</v>
      </c>
      <c r="I47" s="127" t="s">
        <v>337</v>
      </c>
      <c r="J47" s="127" t="s">
        <v>284</v>
      </c>
      <c r="K47" s="127" t="s">
        <v>20</v>
      </c>
      <c r="L47" s="127" t="s">
        <v>284</v>
      </c>
      <c r="M47" s="127">
        <v>5</v>
      </c>
    </row>
    <row r="48" spans="1:13" x14ac:dyDescent="0.2">
      <c r="A48" s="127" t="s">
        <v>283</v>
      </c>
      <c r="B48" s="127" t="s">
        <v>282</v>
      </c>
      <c r="C48" s="127" t="s">
        <v>284</v>
      </c>
      <c r="D48" s="127">
        <v>1221120</v>
      </c>
      <c r="E48" s="127">
        <v>0</v>
      </c>
      <c r="F48" s="127">
        <v>1221120</v>
      </c>
      <c r="G48" s="127">
        <v>0</v>
      </c>
      <c r="H48" s="127" t="s">
        <v>265</v>
      </c>
      <c r="I48" s="127" t="s">
        <v>337</v>
      </c>
      <c r="J48" s="127" t="s">
        <v>284</v>
      </c>
      <c r="K48" s="127" t="s">
        <v>20</v>
      </c>
      <c r="L48" s="127" t="s">
        <v>284</v>
      </c>
      <c r="M48" s="127">
        <v>5</v>
      </c>
    </row>
    <row r="49" spans="1:13" x14ac:dyDescent="0.2">
      <c r="A49" s="127" t="s">
        <v>287</v>
      </c>
      <c r="B49" s="127" t="s">
        <v>175</v>
      </c>
      <c r="C49" s="127" t="s">
        <v>288</v>
      </c>
      <c r="D49" s="127">
        <v>6465840</v>
      </c>
      <c r="E49" s="127">
        <v>0</v>
      </c>
      <c r="F49" s="127">
        <v>6465840</v>
      </c>
      <c r="G49" s="127">
        <v>0</v>
      </c>
      <c r="H49" s="127" t="s">
        <v>265</v>
      </c>
      <c r="I49" s="127" t="s">
        <v>338</v>
      </c>
      <c r="J49" s="127" t="s">
        <v>288</v>
      </c>
      <c r="K49" s="127" t="s">
        <v>20</v>
      </c>
      <c r="L49" s="127" t="s">
        <v>288</v>
      </c>
      <c r="M49" s="127">
        <v>6</v>
      </c>
    </row>
    <row r="50" spans="1:13" x14ac:dyDescent="0.2">
      <c r="A50" s="127" t="s">
        <v>289</v>
      </c>
      <c r="B50" s="127" t="s">
        <v>282</v>
      </c>
      <c r="C50" s="127" t="s">
        <v>290</v>
      </c>
      <c r="D50" s="127">
        <v>1221120</v>
      </c>
      <c r="E50" s="127">
        <v>0</v>
      </c>
      <c r="F50" s="127">
        <v>1221120</v>
      </c>
      <c r="G50" s="127">
        <v>0</v>
      </c>
      <c r="H50" s="127" t="s">
        <v>265</v>
      </c>
      <c r="I50" s="127" t="s">
        <v>339</v>
      </c>
      <c r="J50" s="127" t="s">
        <v>290</v>
      </c>
      <c r="K50" s="127" t="s">
        <v>20</v>
      </c>
      <c r="L50" s="127" t="s">
        <v>290</v>
      </c>
      <c r="M50" s="127">
        <v>6</v>
      </c>
    </row>
    <row r="51" spans="1:13" x14ac:dyDescent="0.2">
      <c r="A51" s="127" t="s">
        <v>223</v>
      </c>
      <c r="B51" s="127" t="s">
        <v>175</v>
      </c>
      <c r="C51" s="127" t="s">
        <v>43</v>
      </c>
      <c r="D51" s="127">
        <v>3720915</v>
      </c>
      <c r="E51" s="127">
        <v>0</v>
      </c>
      <c r="F51" s="127">
        <v>3720915</v>
      </c>
      <c r="G51" s="127">
        <v>0</v>
      </c>
      <c r="H51" s="127" t="s">
        <v>265</v>
      </c>
      <c r="I51" s="127" t="s">
        <v>41</v>
      </c>
      <c r="J51" s="127" t="s">
        <v>43</v>
      </c>
      <c r="K51" s="127" t="s">
        <v>20</v>
      </c>
      <c r="L51" s="127" t="s">
        <v>43</v>
      </c>
      <c r="M51" s="127">
        <v>2</v>
      </c>
    </row>
    <row r="52" spans="1:13" x14ac:dyDescent="0.2">
      <c r="A52" s="127" t="s">
        <v>224</v>
      </c>
      <c r="B52" s="127" t="s">
        <v>175</v>
      </c>
      <c r="C52" s="127" t="s">
        <v>44</v>
      </c>
      <c r="D52" s="127">
        <v>3720915</v>
      </c>
      <c r="E52" s="127">
        <v>0</v>
      </c>
      <c r="F52" s="127">
        <v>3720915</v>
      </c>
      <c r="G52" s="127">
        <v>0</v>
      </c>
      <c r="H52" s="127" t="s">
        <v>265</v>
      </c>
      <c r="I52" s="127" t="s">
        <v>168</v>
      </c>
      <c r="J52" s="127" t="s">
        <v>44</v>
      </c>
      <c r="K52" s="127" t="s">
        <v>20</v>
      </c>
      <c r="L52" s="127" t="s">
        <v>44</v>
      </c>
      <c r="M52" s="127">
        <v>3</v>
      </c>
    </row>
    <row r="53" spans="1:13" x14ac:dyDescent="0.2">
      <c r="A53" s="127" t="s">
        <v>225</v>
      </c>
      <c r="B53" s="127" t="s">
        <v>175</v>
      </c>
      <c r="C53" s="127" t="s">
        <v>45</v>
      </c>
      <c r="D53" s="127">
        <v>3720915</v>
      </c>
      <c r="E53" s="127">
        <v>0</v>
      </c>
      <c r="F53" s="127">
        <v>3720915</v>
      </c>
      <c r="G53" s="127">
        <v>0</v>
      </c>
      <c r="H53" s="127" t="s">
        <v>265</v>
      </c>
      <c r="I53" s="127" t="s">
        <v>169</v>
      </c>
      <c r="J53" s="127" t="s">
        <v>45</v>
      </c>
      <c r="K53" s="127" t="s">
        <v>20</v>
      </c>
      <c r="L53" s="127" t="s">
        <v>45</v>
      </c>
      <c r="M53" s="127">
        <v>4</v>
      </c>
    </row>
    <row r="54" spans="1:13" x14ac:dyDescent="0.2">
      <c r="A54" s="127" t="s">
        <v>226</v>
      </c>
      <c r="B54" s="127" t="s">
        <v>175</v>
      </c>
      <c r="C54" s="127" t="s">
        <v>293</v>
      </c>
      <c r="D54" s="127">
        <v>3720915</v>
      </c>
      <c r="E54" s="127">
        <v>0</v>
      </c>
      <c r="F54" s="127">
        <v>3720915</v>
      </c>
      <c r="G54" s="127">
        <v>0</v>
      </c>
      <c r="H54" s="127" t="s">
        <v>265</v>
      </c>
      <c r="I54" s="127" t="s">
        <v>260</v>
      </c>
      <c r="J54" s="127" t="s">
        <v>293</v>
      </c>
      <c r="K54" s="127" t="s">
        <v>20</v>
      </c>
      <c r="L54" s="127" t="s">
        <v>293</v>
      </c>
      <c r="M54" s="127">
        <v>5</v>
      </c>
    </row>
    <row r="55" spans="1:13" x14ac:dyDescent="0.2">
      <c r="A55" s="127" t="s">
        <v>228</v>
      </c>
      <c r="B55" s="127" t="s">
        <v>175</v>
      </c>
      <c r="C55" s="127" t="s">
        <v>268</v>
      </c>
      <c r="D55" s="127">
        <v>3720915</v>
      </c>
      <c r="E55" s="127">
        <v>0</v>
      </c>
      <c r="F55" s="127">
        <v>3720915</v>
      </c>
      <c r="G55" s="127">
        <v>0</v>
      </c>
      <c r="H55" s="127" t="s">
        <v>265</v>
      </c>
      <c r="I55" s="127" t="s">
        <v>261</v>
      </c>
      <c r="J55" s="127" t="s">
        <v>268</v>
      </c>
      <c r="K55" s="127" t="s">
        <v>20</v>
      </c>
      <c r="L55" s="127" t="s">
        <v>268</v>
      </c>
      <c r="M55" s="127">
        <v>6</v>
      </c>
    </row>
    <row r="56" spans="1:13" x14ac:dyDescent="0.2">
      <c r="A56" s="127" t="s">
        <v>230</v>
      </c>
      <c r="B56" s="127" t="s">
        <v>175</v>
      </c>
      <c r="C56" s="127" t="s">
        <v>47</v>
      </c>
      <c r="D56" s="127">
        <v>11722928</v>
      </c>
      <c r="E56" s="127">
        <v>240000</v>
      </c>
      <c r="F56" s="127">
        <v>11722928</v>
      </c>
      <c r="G56" s="127">
        <v>0</v>
      </c>
      <c r="H56" s="127" t="s">
        <v>265</v>
      </c>
      <c r="I56" s="127" t="s">
        <v>46</v>
      </c>
      <c r="J56" s="127" t="s">
        <v>47</v>
      </c>
      <c r="K56" s="127" t="s">
        <v>20</v>
      </c>
      <c r="L56" s="127" t="s">
        <v>47</v>
      </c>
      <c r="M56" s="127">
        <v>2</v>
      </c>
    </row>
    <row r="57" spans="1:13" x14ac:dyDescent="0.2">
      <c r="A57" s="127" t="s">
        <v>231</v>
      </c>
      <c r="B57" s="127" t="s">
        <v>175</v>
      </c>
      <c r="C57" s="127" t="s">
        <v>44</v>
      </c>
      <c r="D57" s="127">
        <v>11722928</v>
      </c>
      <c r="E57" s="127">
        <v>240000</v>
      </c>
      <c r="F57" s="127">
        <v>11722928</v>
      </c>
      <c r="G57" s="127">
        <v>0</v>
      </c>
      <c r="H57" s="127" t="s">
        <v>265</v>
      </c>
      <c r="I57" s="127" t="s">
        <v>170</v>
      </c>
      <c r="J57" s="127" t="s">
        <v>44</v>
      </c>
      <c r="K57" s="127" t="s">
        <v>20</v>
      </c>
      <c r="L57" s="127" t="s">
        <v>44</v>
      </c>
      <c r="M57" s="127">
        <v>3</v>
      </c>
    </row>
    <row r="58" spans="1:13" x14ac:dyDescent="0.2">
      <c r="A58" s="127" t="s">
        <v>232</v>
      </c>
      <c r="B58" s="127" t="s">
        <v>175</v>
      </c>
      <c r="C58" s="127" t="s">
        <v>48</v>
      </c>
      <c r="D58" s="127">
        <v>5003648</v>
      </c>
      <c r="E58" s="127">
        <v>240000</v>
      </c>
      <c r="F58" s="127">
        <v>5003648</v>
      </c>
      <c r="G58" s="127">
        <v>0</v>
      </c>
      <c r="H58" s="127" t="s">
        <v>265</v>
      </c>
      <c r="I58" s="127" t="s">
        <v>171</v>
      </c>
      <c r="J58" s="127" t="s">
        <v>48</v>
      </c>
      <c r="K58" s="127" t="s">
        <v>20</v>
      </c>
      <c r="L58" s="127" t="s">
        <v>48</v>
      </c>
      <c r="M58" s="127">
        <v>4</v>
      </c>
    </row>
    <row r="59" spans="1:13" x14ac:dyDescent="0.2">
      <c r="A59" s="127" t="s">
        <v>237</v>
      </c>
      <c r="B59" s="127" t="s">
        <v>175</v>
      </c>
      <c r="C59" s="127" t="s">
        <v>318</v>
      </c>
      <c r="D59" s="127">
        <v>3335648</v>
      </c>
      <c r="E59" s="127">
        <v>0</v>
      </c>
      <c r="F59" s="127">
        <v>3335648</v>
      </c>
      <c r="G59" s="127">
        <v>0</v>
      </c>
      <c r="H59" s="127" t="s">
        <v>265</v>
      </c>
      <c r="I59" s="127" t="s">
        <v>262</v>
      </c>
      <c r="J59" s="127" t="s">
        <v>318</v>
      </c>
      <c r="K59" s="127" t="s">
        <v>20</v>
      </c>
      <c r="L59" s="127" t="s">
        <v>318</v>
      </c>
      <c r="M59" s="127">
        <v>5</v>
      </c>
    </row>
    <row r="60" spans="1:13" x14ac:dyDescent="0.2">
      <c r="A60" s="127" t="s">
        <v>238</v>
      </c>
      <c r="B60" s="127" t="s">
        <v>175</v>
      </c>
      <c r="C60" s="127" t="s">
        <v>239</v>
      </c>
      <c r="D60" s="127">
        <v>3335648</v>
      </c>
      <c r="E60" s="127">
        <v>0</v>
      </c>
      <c r="F60" s="127">
        <v>3335648</v>
      </c>
      <c r="G60" s="127">
        <v>0</v>
      </c>
      <c r="H60" s="127" t="s">
        <v>265</v>
      </c>
      <c r="I60" s="127" t="s">
        <v>263</v>
      </c>
      <c r="J60" s="127" t="s">
        <v>239</v>
      </c>
      <c r="K60" s="127" t="s">
        <v>20</v>
      </c>
      <c r="L60" s="127" t="s">
        <v>239</v>
      </c>
      <c r="M60" s="127">
        <v>6</v>
      </c>
    </row>
    <row r="61" spans="1:13" x14ac:dyDescent="0.2">
      <c r="A61" s="127" t="s">
        <v>240</v>
      </c>
      <c r="B61" s="127" t="s">
        <v>175</v>
      </c>
      <c r="C61" s="127" t="s">
        <v>218</v>
      </c>
      <c r="D61" s="127">
        <v>1668000</v>
      </c>
      <c r="E61" s="127">
        <v>240000</v>
      </c>
      <c r="F61" s="127">
        <v>1668000</v>
      </c>
      <c r="G61" s="127">
        <v>0</v>
      </c>
      <c r="H61" s="127" t="s">
        <v>265</v>
      </c>
      <c r="I61" s="127" t="s">
        <v>264</v>
      </c>
      <c r="J61" s="127" t="s">
        <v>218</v>
      </c>
      <c r="K61" s="127" t="s">
        <v>20</v>
      </c>
      <c r="L61" s="127" t="s">
        <v>218</v>
      </c>
      <c r="M61" s="127">
        <v>5</v>
      </c>
    </row>
    <row r="62" spans="1:13" x14ac:dyDescent="0.2">
      <c r="A62" s="127" t="s">
        <v>241</v>
      </c>
      <c r="B62" s="127" t="s">
        <v>175</v>
      </c>
      <c r="C62" s="127" t="s">
        <v>82</v>
      </c>
      <c r="D62" s="127">
        <v>6719280</v>
      </c>
      <c r="E62" s="127">
        <v>0</v>
      </c>
      <c r="F62" s="127">
        <v>6719280</v>
      </c>
      <c r="G62" s="127">
        <v>0</v>
      </c>
      <c r="H62" s="127" t="s">
        <v>265</v>
      </c>
      <c r="I62" s="127" t="s">
        <v>172</v>
      </c>
      <c r="J62" s="127" t="s">
        <v>82</v>
      </c>
      <c r="K62" s="127" t="s">
        <v>20</v>
      </c>
      <c r="L62" s="127" t="s">
        <v>82</v>
      </c>
      <c r="M62" s="127">
        <v>4</v>
      </c>
    </row>
    <row r="63" spans="1:13" x14ac:dyDescent="0.2">
      <c r="A63" s="127" t="s">
        <v>242</v>
      </c>
      <c r="B63" s="127" t="s">
        <v>175</v>
      </c>
      <c r="C63" s="127" t="s">
        <v>319</v>
      </c>
      <c r="D63" s="127">
        <v>6719280</v>
      </c>
      <c r="E63" s="127">
        <v>0</v>
      </c>
      <c r="F63" s="127">
        <v>6719280</v>
      </c>
      <c r="G63" s="127">
        <v>0</v>
      </c>
      <c r="H63" s="127" t="s">
        <v>265</v>
      </c>
      <c r="I63" s="127" t="s">
        <v>340</v>
      </c>
      <c r="J63" s="127" t="s">
        <v>319</v>
      </c>
      <c r="K63" s="127" t="s">
        <v>20</v>
      </c>
      <c r="L63" s="127" t="s">
        <v>319</v>
      </c>
      <c r="M63" s="127">
        <v>5</v>
      </c>
    </row>
    <row r="64" spans="1:13" x14ac:dyDescent="0.2">
      <c r="A64" s="127" t="s">
        <v>320</v>
      </c>
      <c r="B64" s="127" t="s">
        <v>175</v>
      </c>
      <c r="C64" s="127" t="s">
        <v>321</v>
      </c>
      <c r="D64" s="127">
        <v>6719280</v>
      </c>
      <c r="E64" s="127">
        <v>0</v>
      </c>
      <c r="F64" s="127">
        <v>6719280</v>
      </c>
      <c r="G64" s="127">
        <v>0</v>
      </c>
      <c r="H64" s="127" t="s">
        <v>265</v>
      </c>
      <c r="I64" s="127" t="s">
        <v>341</v>
      </c>
      <c r="J64" s="127" t="s">
        <v>321</v>
      </c>
      <c r="K64" s="127" t="s">
        <v>20</v>
      </c>
      <c r="L64" s="127" t="s">
        <v>321</v>
      </c>
      <c r="M64" s="127">
        <v>6</v>
      </c>
    </row>
  </sheetData>
  <mergeCells count="4">
    <mergeCell ref="A1:G1"/>
    <mergeCell ref="A2:G2"/>
    <mergeCell ref="A3:G3"/>
    <mergeCell ref="A4:G4"/>
  </mergeCells>
  <phoneticPr fontId="2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O59"/>
  <sheetViews>
    <sheetView zoomScale="75" workbookViewId="0">
      <selection activeCell="I19" sqref="I19"/>
    </sheetView>
  </sheetViews>
  <sheetFormatPr baseColWidth="10" defaultColWidth="10.28515625" defaultRowHeight="11.25" x14ac:dyDescent="0.2"/>
  <cols>
    <col min="1" max="1" width="5.7109375" style="63" bestFit="1" customWidth="1"/>
    <col min="2" max="2" width="5.5703125" style="60" bestFit="1" customWidth="1"/>
    <col min="3" max="3" width="6.5703125" style="64" customWidth="1"/>
    <col min="4" max="4" width="5.42578125" style="64" bestFit="1" customWidth="1"/>
    <col min="5" max="5" width="4" style="64" bestFit="1" customWidth="1"/>
    <col min="6" max="6" width="56.140625" style="64" bestFit="1" customWidth="1"/>
    <col min="7" max="7" width="17.28515625" style="64" customWidth="1"/>
    <col min="8" max="8" width="16.42578125" style="60" customWidth="1"/>
    <col min="9" max="9" width="20.28515625" style="64" customWidth="1"/>
    <col min="10" max="10" width="15.85546875" style="60" customWidth="1"/>
    <col min="11" max="11" width="20.42578125" style="60" customWidth="1"/>
    <col min="12" max="12" width="15" style="60" customWidth="1"/>
    <col min="13" max="13" width="10.28515625" style="98" customWidth="1"/>
    <col min="14" max="14" width="10.28515625" style="60" customWidth="1"/>
    <col min="15" max="15" width="13.140625" style="60" customWidth="1"/>
    <col min="16" max="16384" width="10.28515625" style="60"/>
  </cols>
  <sheetData>
    <row r="1" spans="1:15" s="54" customFormat="1" ht="15.75" x14ac:dyDescent="0.25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</row>
    <row r="2" spans="1:15" s="54" customFormat="1" ht="14.25" customHeight="1" x14ac:dyDescent="0.25">
      <c r="A2" s="241" t="s">
        <v>52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1:15" s="54" customFormat="1" ht="16.5" customHeight="1" x14ac:dyDescent="0.25">
      <c r="A3" s="241" t="s">
        <v>31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</row>
    <row r="4" spans="1:15" s="54" customFormat="1" ht="15.75" x14ac:dyDescent="0.25">
      <c r="A4" s="241" t="s">
        <v>83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3"/>
    </row>
    <row r="5" spans="1:15" s="54" customFormat="1" ht="16.5" customHeight="1" x14ac:dyDescent="0.2">
      <c r="A5" s="66"/>
      <c r="B5" s="56"/>
      <c r="C5" s="99"/>
      <c r="D5" s="57"/>
      <c r="E5" s="57"/>
      <c r="F5" s="57"/>
      <c r="G5" s="57"/>
      <c r="H5" s="56"/>
      <c r="I5" s="99"/>
      <c r="J5" s="55"/>
      <c r="K5" s="99"/>
      <c r="L5" s="99"/>
      <c r="M5" s="100"/>
    </row>
    <row r="6" spans="1:15" s="80" customFormat="1" ht="16.5" customHeight="1" x14ac:dyDescent="0.2">
      <c r="A6" s="73"/>
      <c r="B6" s="62"/>
      <c r="C6" s="74" t="s">
        <v>49</v>
      </c>
      <c r="D6" s="75"/>
      <c r="E6" s="75"/>
      <c r="F6" s="76"/>
      <c r="G6" s="61"/>
      <c r="H6" s="62"/>
      <c r="I6" s="62"/>
      <c r="J6" s="75" t="s">
        <v>32</v>
      </c>
      <c r="K6" s="78" t="e">
        <f>+#REF!</f>
        <v>#REF!</v>
      </c>
      <c r="L6" s="62"/>
      <c r="M6" s="101"/>
    </row>
    <row r="7" spans="1:15" s="80" customFormat="1" ht="13.5" customHeight="1" x14ac:dyDescent="0.2">
      <c r="A7" s="73"/>
      <c r="B7" s="62"/>
      <c r="C7" s="74" t="s">
        <v>53</v>
      </c>
      <c r="D7" s="76"/>
      <c r="E7" s="76"/>
      <c r="F7" s="76"/>
      <c r="G7" s="61"/>
      <c r="H7" s="62"/>
      <c r="I7" s="62"/>
      <c r="J7" s="75" t="s">
        <v>1</v>
      </c>
      <c r="K7" s="82" t="e">
        <f>+#REF!</f>
        <v>#REF!</v>
      </c>
      <c r="L7" s="62"/>
      <c r="M7" s="101"/>
    </row>
    <row r="8" spans="1:15" s="80" customFormat="1" ht="16.5" customHeight="1" x14ac:dyDescent="0.2">
      <c r="A8" s="73"/>
      <c r="B8" s="83"/>
      <c r="C8" s="74" t="s">
        <v>38</v>
      </c>
      <c r="D8" s="75"/>
      <c r="E8" s="75"/>
      <c r="F8" s="76"/>
      <c r="G8" s="61"/>
      <c r="H8" s="62"/>
      <c r="I8" s="62"/>
      <c r="J8" s="75" t="s">
        <v>2</v>
      </c>
      <c r="K8" s="84" t="e">
        <f>+#REF!</f>
        <v>#REF!</v>
      </c>
      <c r="L8" s="62"/>
      <c r="M8" s="101"/>
    </row>
    <row r="9" spans="1:15" s="54" customFormat="1" ht="15.75" thickBot="1" x14ac:dyDescent="0.25">
      <c r="A9" s="67"/>
      <c r="B9" s="68"/>
      <c r="C9" s="69"/>
      <c r="D9" s="69"/>
      <c r="E9" s="69"/>
      <c r="F9" s="70"/>
      <c r="G9" s="70"/>
      <c r="H9" s="71"/>
      <c r="I9" s="72"/>
      <c r="J9" s="102"/>
      <c r="K9" s="71"/>
      <c r="L9" s="71"/>
      <c r="M9" s="103"/>
    </row>
    <row r="10" spans="1:15" s="65" customFormat="1" ht="13.5" customHeight="1" thickBot="1" x14ac:dyDescent="0.25">
      <c r="A10" s="224" t="s">
        <v>50</v>
      </c>
      <c r="B10" s="225"/>
      <c r="C10" s="225"/>
      <c r="D10" s="225"/>
      <c r="E10" s="225"/>
      <c r="F10" s="226"/>
      <c r="G10" s="216" t="s">
        <v>75</v>
      </c>
      <c r="H10" s="216" t="s">
        <v>67</v>
      </c>
      <c r="I10" s="216" t="s">
        <v>76</v>
      </c>
      <c r="J10" s="216" t="s">
        <v>71</v>
      </c>
      <c r="K10" s="216" t="s">
        <v>72</v>
      </c>
      <c r="L10" s="216" t="s">
        <v>77</v>
      </c>
      <c r="M10" s="249" t="s">
        <v>74</v>
      </c>
    </row>
    <row r="11" spans="1:15" s="65" customFormat="1" ht="12.75" x14ac:dyDescent="0.2">
      <c r="A11" s="43" t="s">
        <v>6</v>
      </c>
      <c r="B11" s="44" t="s">
        <v>7</v>
      </c>
      <c r="C11" s="43" t="s">
        <v>8</v>
      </c>
      <c r="D11" s="45" t="s">
        <v>9</v>
      </c>
      <c r="E11" s="26" t="s">
        <v>10</v>
      </c>
      <c r="F11" s="244" t="s">
        <v>11</v>
      </c>
      <c r="G11" s="217"/>
      <c r="H11" s="217"/>
      <c r="I11" s="217"/>
      <c r="J11" s="217"/>
      <c r="K11" s="217"/>
      <c r="L11" s="217"/>
      <c r="M11" s="250"/>
    </row>
    <row r="12" spans="1:15" s="59" customFormat="1" ht="12.75" x14ac:dyDescent="0.2">
      <c r="A12" s="222" t="s">
        <v>12</v>
      </c>
      <c r="B12" s="247" t="s">
        <v>13</v>
      </c>
      <c r="C12" s="222" t="s">
        <v>14</v>
      </c>
      <c r="D12" s="222" t="s">
        <v>15</v>
      </c>
      <c r="E12" s="27" t="s">
        <v>16</v>
      </c>
      <c r="F12" s="245"/>
      <c r="G12" s="217"/>
      <c r="H12" s="217"/>
      <c r="I12" s="217"/>
      <c r="J12" s="217"/>
      <c r="K12" s="217"/>
      <c r="L12" s="217"/>
      <c r="M12" s="250"/>
    </row>
    <row r="13" spans="1:15" s="59" customFormat="1" ht="13.5" thickBot="1" x14ac:dyDescent="0.25">
      <c r="A13" s="223"/>
      <c r="B13" s="248"/>
      <c r="C13" s="223"/>
      <c r="D13" s="223"/>
      <c r="E13" s="28" t="s">
        <v>20</v>
      </c>
      <c r="F13" s="246"/>
      <c r="G13" s="218"/>
      <c r="H13" s="218"/>
      <c r="I13" s="218"/>
      <c r="J13" s="218"/>
      <c r="K13" s="218"/>
      <c r="L13" s="218"/>
      <c r="M13" s="251"/>
    </row>
    <row r="14" spans="1:15" s="59" customFormat="1" ht="15" x14ac:dyDescent="0.25">
      <c r="A14" s="253" t="s">
        <v>21</v>
      </c>
      <c r="B14" s="254"/>
      <c r="C14" s="254"/>
      <c r="D14" s="254"/>
      <c r="E14" s="254"/>
      <c r="F14" s="255"/>
      <c r="G14" s="46">
        <f>G17+G19+G15</f>
        <v>46475880</v>
      </c>
      <c r="H14" s="46">
        <f>H17+H19</f>
        <v>0</v>
      </c>
      <c r="I14" s="46">
        <f>+G14-H14</f>
        <v>46475880</v>
      </c>
      <c r="J14" s="46">
        <f>J17+J19+J15</f>
        <v>88000</v>
      </c>
      <c r="K14" s="46">
        <f>K17+K19+K15</f>
        <v>46010526</v>
      </c>
      <c r="L14" s="46">
        <f>+I14-K14</f>
        <v>465354</v>
      </c>
      <c r="M14" s="87">
        <f>+K14/I14</f>
        <v>0.98998719335707042</v>
      </c>
      <c r="O14" s="164">
        <f>+K14+RESERVA!M14</f>
        <v>2225316624</v>
      </c>
    </row>
    <row r="15" spans="1:15" s="59" customFormat="1" ht="12.75" x14ac:dyDescent="0.2">
      <c r="A15" s="121" t="s">
        <v>23</v>
      </c>
      <c r="B15" s="121"/>
      <c r="C15" s="121"/>
      <c r="D15" s="121"/>
      <c r="E15" s="121"/>
      <c r="F15" s="122" t="s">
        <v>22</v>
      </c>
      <c r="G15" s="50">
        <f>+G16</f>
        <v>8495404</v>
      </c>
      <c r="H15" s="50">
        <f>+H16</f>
        <v>0</v>
      </c>
      <c r="I15" s="50">
        <f t="shared" ref="I15:I33" si="0">+G15-H15</f>
        <v>8495404</v>
      </c>
      <c r="J15" s="50">
        <f>+J16</f>
        <v>88000</v>
      </c>
      <c r="K15" s="50">
        <f>+K16</f>
        <v>8030050</v>
      </c>
      <c r="L15" s="50">
        <f t="shared" ref="L15:L33" si="1">+I15-K15</f>
        <v>465354</v>
      </c>
      <c r="M15" s="92">
        <f>+K15/I15</f>
        <v>0.94522285226223501</v>
      </c>
      <c r="N15" s="164"/>
    </row>
    <row r="16" spans="1:15" s="59" customFormat="1" ht="12.75" x14ac:dyDescent="0.2">
      <c r="A16" s="123" t="s">
        <v>23</v>
      </c>
      <c r="B16" s="123" t="s">
        <v>39</v>
      </c>
      <c r="C16" s="123" t="s">
        <v>78</v>
      </c>
      <c r="D16" s="121"/>
      <c r="E16" s="123" t="s">
        <v>34</v>
      </c>
      <c r="F16" s="124" t="s">
        <v>25</v>
      </c>
      <c r="G16" s="120">
        <f>+'EJEC CXP'!D17</f>
        <v>8495404</v>
      </c>
      <c r="H16" s="120">
        <v>0</v>
      </c>
      <c r="I16" s="120">
        <f t="shared" si="0"/>
        <v>8495404</v>
      </c>
      <c r="J16" s="120">
        <f>+'EJEC CXP'!E17</f>
        <v>88000</v>
      </c>
      <c r="K16" s="120">
        <v>8030050</v>
      </c>
      <c r="L16" s="50">
        <f t="shared" si="1"/>
        <v>465354</v>
      </c>
      <c r="M16" s="92">
        <f>+K16/I16</f>
        <v>0.94522285226223501</v>
      </c>
    </row>
    <row r="17" spans="1:13" ht="15" x14ac:dyDescent="0.25">
      <c r="A17" s="30">
        <v>2</v>
      </c>
      <c r="B17" s="30"/>
      <c r="C17" s="30"/>
      <c r="D17" s="31"/>
      <c r="E17" s="31"/>
      <c r="F17" s="104" t="s">
        <v>27</v>
      </c>
      <c r="G17" s="47">
        <f>+G18</f>
        <v>35396476</v>
      </c>
      <c r="H17" s="47">
        <f>+H18</f>
        <v>0</v>
      </c>
      <c r="I17" s="47">
        <f t="shared" si="0"/>
        <v>35396476</v>
      </c>
      <c r="J17" s="47">
        <f>+J18</f>
        <v>0</v>
      </c>
      <c r="K17" s="47">
        <f>+K18</f>
        <v>35396476</v>
      </c>
      <c r="L17" s="47">
        <f t="shared" si="1"/>
        <v>0</v>
      </c>
      <c r="M17" s="88">
        <f t="shared" ref="M17:M32" si="2">+K17/I17</f>
        <v>1</v>
      </c>
    </row>
    <row r="18" spans="1:13" ht="14.25" x14ac:dyDescent="0.2">
      <c r="A18" s="32">
        <v>2</v>
      </c>
      <c r="B18" s="33">
        <v>0</v>
      </c>
      <c r="C18" s="33">
        <v>4</v>
      </c>
      <c r="D18" s="34"/>
      <c r="E18" s="34" t="s">
        <v>34</v>
      </c>
      <c r="F18" s="3" t="s">
        <v>28</v>
      </c>
      <c r="G18" s="48">
        <f>+'EJEC CXP'!D21</f>
        <v>35396476</v>
      </c>
      <c r="H18" s="48">
        <v>0</v>
      </c>
      <c r="I18" s="48">
        <f t="shared" si="0"/>
        <v>35396476</v>
      </c>
      <c r="J18" s="48">
        <f>+'EJEC CXP'!E21</f>
        <v>0</v>
      </c>
      <c r="K18" s="48">
        <v>35396476</v>
      </c>
      <c r="L18" s="48">
        <f t="shared" si="1"/>
        <v>0</v>
      </c>
      <c r="M18" s="89">
        <f t="shared" si="2"/>
        <v>1</v>
      </c>
    </row>
    <row r="19" spans="1:13" ht="15" customHeight="1" x14ac:dyDescent="0.25">
      <c r="A19" s="29">
        <v>5</v>
      </c>
      <c r="B19" s="30"/>
      <c r="C19" s="30"/>
      <c r="D19" s="36"/>
      <c r="E19" s="35"/>
      <c r="F19" s="5" t="s">
        <v>35</v>
      </c>
      <c r="G19" s="47">
        <f>G20</f>
        <v>2584000</v>
      </c>
      <c r="H19" s="47">
        <f>H20</f>
        <v>0</v>
      </c>
      <c r="I19" s="47">
        <f t="shared" si="0"/>
        <v>2584000</v>
      </c>
      <c r="J19" s="47">
        <f>J20</f>
        <v>0</v>
      </c>
      <c r="K19" s="47">
        <f>K20</f>
        <v>2584000</v>
      </c>
      <c r="L19" s="47">
        <f t="shared" si="1"/>
        <v>0</v>
      </c>
      <c r="M19" s="88">
        <f>+K19/I19</f>
        <v>1</v>
      </c>
    </row>
    <row r="20" spans="1:13" ht="14.25" x14ac:dyDescent="0.2">
      <c r="A20" s="32" t="s">
        <v>24</v>
      </c>
      <c r="B20" s="33" t="s">
        <v>23</v>
      </c>
      <c r="C20" s="33" t="s">
        <v>39</v>
      </c>
      <c r="D20" s="37"/>
      <c r="E20" s="39" t="s">
        <v>34</v>
      </c>
      <c r="F20" s="4" t="s">
        <v>40</v>
      </c>
      <c r="G20" s="48">
        <f>+'EJEC CXP'!D33</f>
        <v>2584000</v>
      </c>
      <c r="H20" s="48">
        <v>0</v>
      </c>
      <c r="I20" s="48">
        <f t="shared" si="0"/>
        <v>2584000</v>
      </c>
      <c r="J20" s="48">
        <f>+'EJEC CXP'!E33</f>
        <v>0</v>
      </c>
      <c r="K20" s="48">
        <f>+'EJEC CXP'!F33</f>
        <v>2584000</v>
      </c>
      <c r="L20" s="48">
        <f t="shared" si="1"/>
        <v>0</v>
      </c>
      <c r="M20" s="89">
        <f t="shared" si="2"/>
        <v>1</v>
      </c>
    </row>
    <row r="21" spans="1:13" ht="15" x14ac:dyDescent="0.25">
      <c r="A21" s="232" t="s">
        <v>36</v>
      </c>
      <c r="B21" s="233"/>
      <c r="C21" s="233"/>
      <c r="D21" s="233"/>
      <c r="E21" s="233"/>
      <c r="F21" s="234"/>
      <c r="G21" s="51">
        <f>G27+G30+G22</f>
        <v>23130803</v>
      </c>
      <c r="H21" s="51">
        <f>H27+H30+H22</f>
        <v>0</v>
      </c>
      <c r="I21" s="51">
        <f t="shared" si="0"/>
        <v>23130803</v>
      </c>
      <c r="J21" s="51">
        <f>J27+J30+J22</f>
        <v>240000</v>
      </c>
      <c r="K21" s="51">
        <f>K27+K30+K22</f>
        <v>23130803</v>
      </c>
      <c r="L21" s="51">
        <f t="shared" si="1"/>
        <v>0</v>
      </c>
      <c r="M21" s="88">
        <f t="shared" si="2"/>
        <v>1</v>
      </c>
    </row>
    <row r="22" spans="1:13" ht="45" x14ac:dyDescent="0.25">
      <c r="A22" s="29">
        <v>211</v>
      </c>
      <c r="B22" s="30"/>
      <c r="C22" s="30"/>
      <c r="D22" s="36"/>
      <c r="E22" s="35"/>
      <c r="F22" s="5" t="s">
        <v>81</v>
      </c>
      <c r="G22" s="49">
        <f>+G23+G24</f>
        <v>7686960</v>
      </c>
      <c r="H22" s="49">
        <f>H24</f>
        <v>0</v>
      </c>
      <c r="I22" s="49">
        <f t="shared" si="0"/>
        <v>7686960</v>
      </c>
      <c r="J22" s="49">
        <f>+J23+J24</f>
        <v>0</v>
      </c>
      <c r="K22" s="49">
        <f>+K23+K24</f>
        <v>7686960</v>
      </c>
      <c r="L22" s="49">
        <f t="shared" si="1"/>
        <v>0</v>
      </c>
      <c r="M22" s="88">
        <f>+K22/I22</f>
        <v>1</v>
      </c>
    </row>
    <row r="23" spans="1:13" ht="30" x14ac:dyDescent="0.25">
      <c r="A23" s="29">
        <v>211</v>
      </c>
      <c r="B23" s="30" t="s">
        <v>42</v>
      </c>
      <c r="C23" s="30"/>
      <c r="D23" s="36"/>
      <c r="E23" s="35">
        <v>20</v>
      </c>
      <c r="F23" s="5" t="s">
        <v>44</v>
      </c>
      <c r="G23" s="49">
        <f>+G25</f>
        <v>6465840</v>
      </c>
      <c r="H23" s="49">
        <f>SUM(H25:H25)</f>
        <v>0</v>
      </c>
      <c r="I23" s="49">
        <f t="shared" si="0"/>
        <v>6465840</v>
      </c>
      <c r="J23" s="49">
        <f>+J25</f>
        <v>0</v>
      </c>
      <c r="K23" s="49">
        <f>+K25</f>
        <v>6465840</v>
      </c>
      <c r="L23" s="49">
        <f t="shared" si="1"/>
        <v>0</v>
      </c>
      <c r="M23" s="88">
        <f>+K23/I23</f>
        <v>1</v>
      </c>
    </row>
    <row r="24" spans="1:13" ht="30" x14ac:dyDescent="0.25">
      <c r="A24" s="29">
        <v>211</v>
      </c>
      <c r="B24" s="30" t="s">
        <v>42</v>
      </c>
      <c r="C24" s="30"/>
      <c r="D24" s="36"/>
      <c r="E24" s="35">
        <v>21</v>
      </c>
      <c r="F24" s="5" t="s">
        <v>44</v>
      </c>
      <c r="G24" s="49">
        <f>+G26</f>
        <v>1221120</v>
      </c>
      <c r="H24" s="49">
        <f>SUM(H26:H26)</f>
        <v>0</v>
      </c>
      <c r="I24" s="49">
        <f t="shared" si="0"/>
        <v>1221120</v>
      </c>
      <c r="J24" s="49">
        <f>+J26</f>
        <v>0</v>
      </c>
      <c r="K24" s="49">
        <f>+K26</f>
        <v>1221120</v>
      </c>
      <c r="L24" s="49">
        <f t="shared" si="1"/>
        <v>0</v>
      </c>
      <c r="M24" s="88">
        <f>+K24/I24</f>
        <v>1</v>
      </c>
    </row>
    <row r="25" spans="1:13" ht="42.75" x14ac:dyDescent="0.2">
      <c r="A25" s="32">
        <v>211</v>
      </c>
      <c r="B25" s="33" t="s">
        <v>42</v>
      </c>
      <c r="C25" s="33" t="s">
        <v>23</v>
      </c>
      <c r="D25" s="37"/>
      <c r="E25" s="38">
        <v>20</v>
      </c>
      <c r="F25" s="106" t="s">
        <v>165</v>
      </c>
      <c r="G25" s="48">
        <f>+'EJEC CXP'!D45</f>
        <v>6465840</v>
      </c>
      <c r="H25" s="48">
        <v>0</v>
      </c>
      <c r="I25" s="48">
        <f t="shared" si="0"/>
        <v>6465840</v>
      </c>
      <c r="J25" s="48">
        <f>+'EJEC CXP'!E45</f>
        <v>0</v>
      </c>
      <c r="K25" s="48">
        <f>+'EJEC CXP'!F45</f>
        <v>6465840</v>
      </c>
      <c r="L25" s="48">
        <f t="shared" si="1"/>
        <v>0</v>
      </c>
      <c r="M25" s="89">
        <f>+K25/I25</f>
        <v>1</v>
      </c>
    </row>
    <row r="26" spans="1:13" ht="42.75" x14ac:dyDescent="0.2">
      <c r="A26" s="32">
        <v>211</v>
      </c>
      <c r="B26" s="33" t="s">
        <v>42</v>
      </c>
      <c r="C26" s="33" t="s">
        <v>23</v>
      </c>
      <c r="D26" s="37"/>
      <c r="E26" s="38">
        <v>21</v>
      </c>
      <c r="F26" s="106" t="s">
        <v>165</v>
      </c>
      <c r="G26" s="48">
        <f>+'EJEC CXP'!D46</f>
        <v>1221120</v>
      </c>
      <c r="H26" s="48">
        <v>0</v>
      </c>
      <c r="I26" s="48">
        <f t="shared" si="0"/>
        <v>1221120</v>
      </c>
      <c r="J26" s="48">
        <f>+'EJEC CXP'!E46</f>
        <v>0</v>
      </c>
      <c r="K26" s="48">
        <f>+'EJEC CXP'!F46</f>
        <v>1221120</v>
      </c>
      <c r="L26" s="48">
        <f t="shared" si="1"/>
        <v>0</v>
      </c>
      <c r="M26" s="89">
        <f>+K26/I26</f>
        <v>1</v>
      </c>
    </row>
    <row r="27" spans="1:13" ht="30" x14ac:dyDescent="0.25">
      <c r="A27" s="29" t="s">
        <v>41</v>
      </c>
      <c r="B27" s="30"/>
      <c r="C27" s="30"/>
      <c r="D27" s="36"/>
      <c r="E27" s="35"/>
      <c r="F27" s="5" t="s">
        <v>43</v>
      </c>
      <c r="G27" s="49">
        <f>G28</f>
        <v>3720915</v>
      </c>
      <c r="H27" s="49">
        <f>H28</f>
        <v>0</v>
      </c>
      <c r="I27" s="49">
        <f t="shared" si="0"/>
        <v>3720915</v>
      </c>
      <c r="J27" s="49">
        <f>J28</f>
        <v>0</v>
      </c>
      <c r="K27" s="49">
        <f>K28</f>
        <v>3720915</v>
      </c>
      <c r="L27" s="49">
        <f t="shared" si="1"/>
        <v>0</v>
      </c>
      <c r="M27" s="88">
        <f t="shared" si="2"/>
        <v>1</v>
      </c>
    </row>
    <row r="28" spans="1:13" ht="30" x14ac:dyDescent="0.25">
      <c r="A28" s="29" t="s">
        <v>41</v>
      </c>
      <c r="B28" s="30" t="s">
        <v>42</v>
      </c>
      <c r="C28" s="30"/>
      <c r="D28" s="36"/>
      <c r="E28" s="35"/>
      <c r="F28" s="5" t="s">
        <v>44</v>
      </c>
      <c r="G28" s="49">
        <f>SUM(G29:G29)</f>
        <v>3720915</v>
      </c>
      <c r="H28" s="49">
        <f>SUM(H29:H29)</f>
        <v>0</v>
      </c>
      <c r="I28" s="49">
        <f t="shared" si="0"/>
        <v>3720915</v>
      </c>
      <c r="J28" s="49">
        <f>SUM(J29:J29)</f>
        <v>0</v>
      </c>
      <c r="K28" s="49">
        <f>SUM(K29:K29)</f>
        <v>3720915</v>
      </c>
      <c r="L28" s="49">
        <f t="shared" si="1"/>
        <v>0</v>
      </c>
      <c r="M28" s="88">
        <f t="shared" si="2"/>
        <v>1</v>
      </c>
    </row>
    <row r="29" spans="1:13" ht="28.5" x14ac:dyDescent="0.2">
      <c r="A29" s="32" t="s">
        <v>41</v>
      </c>
      <c r="B29" s="33" t="s">
        <v>42</v>
      </c>
      <c r="C29" s="33" t="s">
        <v>23</v>
      </c>
      <c r="D29" s="37"/>
      <c r="E29" s="38">
        <v>20</v>
      </c>
      <c r="F29" s="6" t="s">
        <v>45</v>
      </c>
      <c r="G29" s="48">
        <f>+'EJEC CXP'!D53</f>
        <v>3720915</v>
      </c>
      <c r="H29" s="48">
        <v>0</v>
      </c>
      <c r="I29" s="48">
        <f t="shared" si="0"/>
        <v>3720915</v>
      </c>
      <c r="J29" s="48">
        <f>+'EJEC CXP'!E53</f>
        <v>0</v>
      </c>
      <c r="K29" s="48">
        <f>+'EJEC CXP'!F53</f>
        <v>3720915</v>
      </c>
      <c r="L29" s="48">
        <f t="shared" si="1"/>
        <v>0</v>
      </c>
      <c r="M29" s="89">
        <f t="shared" si="2"/>
        <v>1</v>
      </c>
    </row>
    <row r="30" spans="1:13" ht="15" x14ac:dyDescent="0.25">
      <c r="A30" s="29" t="s">
        <v>46</v>
      </c>
      <c r="B30" s="30"/>
      <c r="C30" s="30"/>
      <c r="D30" s="36"/>
      <c r="E30" s="35"/>
      <c r="F30" s="5" t="s">
        <v>47</v>
      </c>
      <c r="G30" s="49">
        <f>G31</f>
        <v>11722928</v>
      </c>
      <c r="H30" s="49">
        <f>H31</f>
        <v>0</v>
      </c>
      <c r="I30" s="49">
        <f t="shared" si="0"/>
        <v>11722928</v>
      </c>
      <c r="J30" s="49">
        <f>J31</f>
        <v>240000</v>
      </c>
      <c r="K30" s="49">
        <f>K31</f>
        <v>11722928</v>
      </c>
      <c r="L30" s="49">
        <f t="shared" si="1"/>
        <v>0</v>
      </c>
      <c r="M30" s="88">
        <f t="shared" si="2"/>
        <v>1</v>
      </c>
    </row>
    <row r="31" spans="1:13" ht="30" x14ac:dyDescent="0.25">
      <c r="A31" s="29" t="s">
        <v>46</v>
      </c>
      <c r="B31" s="30" t="s">
        <v>42</v>
      </c>
      <c r="C31" s="30"/>
      <c r="D31" s="36"/>
      <c r="E31" s="35"/>
      <c r="F31" s="5" t="s">
        <v>44</v>
      </c>
      <c r="G31" s="49">
        <f>+G32+G33</f>
        <v>11722928</v>
      </c>
      <c r="H31" s="49">
        <f>+H32+H33</f>
        <v>0</v>
      </c>
      <c r="I31" s="49">
        <f t="shared" si="0"/>
        <v>11722928</v>
      </c>
      <c r="J31" s="49">
        <f>+J32+J33</f>
        <v>240000</v>
      </c>
      <c r="K31" s="49">
        <f>+K32+K33</f>
        <v>11722928</v>
      </c>
      <c r="L31" s="49">
        <f t="shared" si="1"/>
        <v>0</v>
      </c>
      <c r="M31" s="88">
        <f t="shared" si="2"/>
        <v>1</v>
      </c>
    </row>
    <row r="32" spans="1:13" ht="25.5" x14ac:dyDescent="0.2">
      <c r="A32" s="32" t="s">
        <v>46</v>
      </c>
      <c r="B32" s="33" t="s">
        <v>42</v>
      </c>
      <c r="C32" s="33" t="s">
        <v>23</v>
      </c>
      <c r="D32" s="37"/>
      <c r="E32" s="38">
        <v>20</v>
      </c>
      <c r="F32" s="39" t="s">
        <v>48</v>
      </c>
      <c r="G32" s="48">
        <f>+'EJEC CXP'!D58</f>
        <v>5003648</v>
      </c>
      <c r="H32" s="48">
        <v>0</v>
      </c>
      <c r="I32" s="48">
        <f t="shared" si="0"/>
        <v>5003648</v>
      </c>
      <c r="J32" s="48">
        <f>+'EJEC CXP'!E58</f>
        <v>240000</v>
      </c>
      <c r="K32" s="48">
        <f>+'EJEC CXP'!F58</f>
        <v>5003648</v>
      </c>
      <c r="L32" s="48">
        <f t="shared" si="1"/>
        <v>0</v>
      </c>
      <c r="M32" s="89">
        <f t="shared" si="2"/>
        <v>1</v>
      </c>
    </row>
    <row r="33" spans="1:13" ht="15" thickBot="1" x14ac:dyDescent="0.25">
      <c r="A33" s="32" t="s">
        <v>46</v>
      </c>
      <c r="B33" s="33" t="s">
        <v>42</v>
      </c>
      <c r="C33" s="33">
        <v>3</v>
      </c>
      <c r="D33" s="37"/>
      <c r="E33" s="38">
        <v>20</v>
      </c>
      <c r="F33" s="107" t="s">
        <v>82</v>
      </c>
      <c r="G33" s="48">
        <f>+'EJEC CXP'!D62</f>
        <v>6719280</v>
      </c>
      <c r="H33" s="48">
        <v>0</v>
      </c>
      <c r="I33" s="48">
        <f t="shared" si="0"/>
        <v>6719280</v>
      </c>
      <c r="J33" s="48">
        <f>+'EJEC CXP'!E62</f>
        <v>0</v>
      </c>
      <c r="K33" s="48">
        <f>+'EJEC CXP'!F62</f>
        <v>6719280</v>
      </c>
      <c r="L33" s="48">
        <f t="shared" si="1"/>
        <v>0</v>
      </c>
      <c r="M33" s="165">
        <f>+K33/I33</f>
        <v>1</v>
      </c>
    </row>
    <row r="34" spans="1:13" ht="15.75" thickBot="1" x14ac:dyDescent="0.3">
      <c r="A34" s="235" t="s">
        <v>37</v>
      </c>
      <c r="B34" s="236"/>
      <c r="C34" s="236"/>
      <c r="D34" s="236"/>
      <c r="E34" s="236"/>
      <c r="F34" s="237"/>
      <c r="G34" s="52">
        <f>G14+G21</f>
        <v>69606683</v>
      </c>
      <c r="H34" s="52">
        <f>H14</f>
        <v>0</v>
      </c>
      <c r="I34" s="52">
        <f>+G34-H34</f>
        <v>69606683</v>
      </c>
      <c r="J34" s="52">
        <f>+J21+J14</f>
        <v>328000</v>
      </c>
      <c r="K34" s="52">
        <f>+K21+K14</f>
        <v>69141329</v>
      </c>
      <c r="L34" s="52">
        <f>+L21+L14</f>
        <v>465354</v>
      </c>
      <c r="M34" s="166">
        <f>+K34/I34</f>
        <v>0.99331452125078279</v>
      </c>
    </row>
    <row r="35" spans="1:13" ht="15" x14ac:dyDescent="0.2">
      <c r="A35" s="7"/>
      <c r="B35" s="8"/>
      <c r="C35" s="9"/>
      <c r="D35" s="9"/>
      <c r="E35" s="9"/>
      <c r="F35" s="10"/>
      <c r="G35" s="125"/>
      <c r="H35" s="11"/>
      <c r="I35" s="125"/>
      <c r="J35" s="12"/>
      <c r="K35" s="125"/>
      <c r="L35" s="12"/>
      <c r="M35" s="94"/>
    </row>
    <row r="36" spans="1:13" ht="15" x14ac:dyDescent="0.2">
      <c r="A36" s="7"/>
      <c r="B36" s="8"/>
      <c r="C36" s="9"/>
      <c r="D36" s="9"/>
      <c r="E36" s="9"/>
      <c r="F36" s="10"/>
      <c r="G36" s="125"/>
      <c r="H36" s="11"/>
      <c r="I36" s="11"/>
      <c r="J36" s="125"/>
      <c r="K36" s="11"/>
      <c r="L36" s="11"/>
      <c r="M36" s="94"/>
    </row>
    <row r="37" spans="1:13" ht="15" x14ac:dyDescent="0.2">
      <c r="A37" s="7"/>
      <c r="B37" s="8"/>
      <c r="C37" s="9"/>
      <c r="D37" s="9"/>
      <c r="E37" s="9"/>
      <c r="F37" s="10"/>
      <c r="G37" s="125"/>
      <c r="H37" s="11"/>
      <c r="I37" s="11"/>
      <c r="J37" s="12"/>
      <c r="K37" s="12"/>
      <c r="L37" s="12"/>
      <c r="M37" s="94"/>
    </row>
    <row r="38" spans="1:13" ht="15" x14ac:dyDescent="0.2">
      <c r="A38" s="13"/>
      <c r="B38" s="14"/>
      <c r="C38" s="15"/>
      <c r="D38" s="15"/>
      <c r="E38" s="15"/>
      <c r="F38" s="16"/>
      <c r="G38" s="17">
        <f>+G34+RESERVA!G45</f>
        <v>88182778980.579987</v>
      </c>
      <c r="H38" s="17"/>
      <c r="I38" s="53"/>
      <c r="J38" s="18"/>
      <c r="K38" s="19"/>
      <c r="L38" s="18"/>
      <c r="M38" s="95"/>
    </row>
    <row r="39" spans="1:13" ht="15" x14ac:dyDescent="0.2">
      <c r="A39" s="7"/>
      <c r="B39" s="8"/>
      <c r="C39" s="9"/>
      <c r="D39" s="9"/>
      <c r="E39" s="9"/>
      <c r="F39" s="10"/>
      <c r="G39" s="17"/>
      <c r="H39" s="17"/>
      <c r="I39" s="17"/>
      <c r="J39" s="18"/>
      <c r="K39" s="17"/>
      <c r="L39" s="18"/>
      <c r="M39" s="96">
        <f>M34-M38</f>
        <v>0.99331452125078279</v>
      </c>
    </row>
    <row r="40" spans="1:13" ht="15.75" x14ac:dyDescent="0.25">
      <c r="A40" s="42"/>
      <c r="B40" s="41"/>
      <c r="C40" s="41"/>
      <c r="D40" s="40"/>
      <c r="E40" s="40"/>
      <c r="F40" s="40"/>
      <c r="G40" s="40"/>
      <c r="H40" s="41"/>
      <c r="I40" s="214"/>
      <c r="J40" s="214"/>
      <c r="K40" s="214"/>
      <c r="L40" s="214"/>
      <c r="M40" s="215"/>
    </row>
    <row r="41" spans="1:13" ht="15.75" x14ac:dyDescent="0.25">
      <c r="A41" s="212" t="s">
        <v>51</v>
      </c>
      <c r="B41" s="213"/>
      <c r="C41" s="213"/>
      <c r="D41" s="213"/>
      <c r="E41" s="213"/>
      <c r="F41" s="213"/>
      <c r="G41" s="213"/>
      <c r="H41" s="213"/>
      <c r="I41" s="214"/>
      <c r="J41" s="214"/>
      <c r="K41" s="214"/>
      <c r="L41" s="214"/>
      <c r="M41" s="215"/>
    </row>
    <row r="42" spans="1:13" ht="15.75" thickBot="1" x14ac:dyDescent="0.25">
      <c r="A42" s="227"/>
      <c r="B42" s="228"/>
      <c r="C42" s="228"/>
      <c r="D42" s="20"/>
      <c r="E42" s="20"/>
      <c r="F42" s="21"/>
      <c r="G42" s="22"/>
      <c r="H42" s="22"/>
      <c r="I42" s="22"/>
      <c r="J42" s="23"/>
      <c r="K42" s="23"/>
      <c r="L42" s="23"/>
      <c r="M42" s="97"/>
    </row>
    <row r="55" spans="7:7" x14ac:dyDescent="0.2">
      <c r="G55" s="108"/>
    </row>
    <row r="56" spans="7:7" x14ac:dyDescent="0.2">
      <c r="G56" s="108"/>
    </row>
    <row r="57" spans="7:7" x14ac:dyDescent="0.2">
      <c r="G57" s="108"/>
    </row>
    <row r="58" spans="7:7" x14ac:dyDescent="0.2">
      <c r="G58" s="108"/>
    </row>
    <row r="59" spans="7:7" x14ac:dyDescent="0.2">
      <c r="G59" s="108"/>
    </row>
  </sheetData>
  <mergeCells count="24"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  <mergeCell ref="D12:D13"/>
    <mergeCell ref="A41:H41"/>
    <mergeCell ref="I41:M41"/>
    <mergeCell ref="A42:C42"/>
    <mergeCell ref="A14:F14"/>
    <mergeCell ref="A34:F34"/>
    <mergeCell ref="I40:M40"/>
    <mergeCell ref="A21:F21"/>
  </mergeCells>
  <phoneticPr fontId="2" type="noConversion"/>
  <printOptions horizontalCentered="1" verticalCentered="1"/>
  <pageMargins left="1.1811023622047245" right="0.19685039370078741" top="0.19685039370078741" bottom="0.27559055118110237" header="0.19685039370078741" footer="0.19685039370078741"/>
  <pageSetup scale="63" fitToHeight="2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323850</xdr:colOff>
                <xdr:row>0</xdr:row>
                <xdr:rowOff>76200</xdr:rowOff>
              </from>
              <to>
                <xdr:col>3</xdr:col>
                <xdr:colOff>104775</xdr:colOff>
                <xdr:row>4</xdr:row>
                <xdr:rowOff>200025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4"/>
  <sheetViews>
    <sheetView showGridLines="0" tabSelected="1" zoomScaleNormal="100" workbookViewId="0">
      <pane ySplit="7" topLeftCell="A8" activePane="bottomLeft" state="frozen"/>
      <selection pane="bottomLeft" activeCell="G51" sqref="G51"/>
    </sheetView>
  </sheetViews>
  <sheetFormatPr baseColWidth="10" defaultColWidth="11.42578125" defaultRowHeight="12.75" x14ac:dyDescent="0.2"/>
  <cols>
    <col min="1" max="1" width="9.28515625" style="181" customWidth="1"/>
    <col min="2" max="2" width="37.42578125" style="172" customWidth="1"/>
    <col min="3" max="3" width="12.7109375" style="181" customWidth="1"/>
    <col min="4" max="4" width="12.28515625" style="181" customWidth="1"/>
    <col min="5" max="5" width="13.7109375" style="181" customWidth="1"/>
    <col min="6" max="6" width="14.42578125" style="181" customWidth="1"/>
    <col min="7" max="7" width="13.7109375" style="181" customWidth="1"/>
    <col min="8" max="8" width="11.7109375" style="181" bestFit="1" customWidth="1"/>
    <col min="9" max="9" width="13.140625" style="181" customWidth="1"/>
    <col min="10" max="10" width="15.7109375" style="172" bestFit="1" customWidth="1"/>
    <col min="11" max="16384" width="11.42578125" style="172"/>
  </cols>
  <sheetData>
    <row r="1" spans="1:10" ht="15.75" x14ac:dyDescent="0.25">
      <c r="A1" s="119"/>
      <c r="B1" s="256" t="s">
        <v>49</v>
      </c>
      <c r="C1" s="256"/>
      <c r="D1" s="256"/>
      <c r="E1" s="256"/>
      <c r="F1" s="256"/>
      <c r="G1" s="256"/>
      <c r="H1" s="24"/>
      <c r="I1" s="167"/>
    </row>
    <row r="2" spans="1:10" ht="15.75" x14ac:dyDescent="0.25">
      <c r="A2" s="207"/>
      <c r="B2" s="257" t="s">
        <v>373</v>
      </c>
      <c r="C2" s="257"/>
      <c r="D2" s="257"/>
      <c r="E2" s="257"/>
      <c r="F2" s="257"/>
      <c r="G2" s="257"/>
      <c r="H2" s="170"/>
      <c r="I2" s="168"/>
    </row>
    <row r="3" spans="1:10" s="173" customFormat="1" ht="15.75" x14ac:dyDescent="0.25">
      <c r="A3" s="25"/>
      <c r="B3" s="257" t="s">
        <v>374</v>
      </c>
      <c r="C3" s="257"/>
      <c r="D3" s="257"/>
      <c r="E3" s="257"/>
      <c r="F3" s="257"/>
      <c r="G3" s="257"/>
      <c r="H3" s="170"/>
      <c r="I3" s="168"/>
    </row>
    <row r="4" spans="1:10" s="173" customFormat="1" ht="16.5" thickBot="1" x14ac:dyDescent="0.3">
      <c r="A4" s="208"/>
      <c r="B4" s="209"/>
      <c r="C4" s="209"/>
      <c r="D4" s="209"/>
      <c r="E4" s="209"/>
      <c r="F4" s="209"/>
      <c r="G4" s="209"/>
      <c r="H4" s="210"/>
      <c r="I4" s="211"/>
    </row>
    <row r="5" spans="1:10" s="198" customFormat="1" ht="18" x14ac:dyDescent="0.2">
      <c r="A5" s="196" t="s">
        <v>54</v>
      </c>
      <c r="B5" s="258" t="s">
        <v>33</v>
      </c>
      <c r="C5" s="197" t="s">
        <v>55</v>
      </c>
      <c r="D5" s="203" t="s">
        <v>56</v>
      </c>
      <c r="E5" s="203" t="s">
        <v>57</v>
      </c>
      <c r="F5" s="203" t="s">
        <v>58</v>
      </c>
      <c r="G5" s="203" t="s">
        <v>58</v>
      </c>
      <c r="H5" s="203" t="s">
        <v>59</v>
      </c>
      <c r="I5" s="203" t="s">
        <v>60</v>
      </c>
    </row>
    <row r="6" spans="1:10" s="198" customFormat="1" ht="18" x14ac:dyDescent="0.2">
      <c r="A6" s="199"/>
      <c r="B6" s="259"/>
      <c r="C6" s="202" t="s">
        <v>17</v>
      </c>
      <c r="D6" s="200" t="s">
        <v>61</v>
      </c>
      <c r="E6" s="200" t="s">
        <v>19</v>
      </c>
      <c r="F6" s="200" t="s">
        <v>18</v>
      </c>
      <c r="G6" s="200" t="s">
        <v>62</v>
      </c>
      <c r="H6" s="200" t="s">
        <v>63</v>
      </c>
      <c r="I6" s="202" t="s">
        <v>64</v>
      </c>
    </row>
    <row r="7" spans="1:10" s="173" customFormat="1" ht="12" thickBot="1" x14ac:dyDescent="0.25">
      <c r="A7" s="174">
        <v>1</v>
      </c>
      <c r="B7" s="175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</row>
    <row r="8" spans="1:10" x14ac:dyDescent="0.2">
      <c r="A8" s="183"/>
      <c r="B8" s="177"/>
      <c r="C8" s="178"/>
      <c r="D8" s="178"/>
      <c r="E8" s="178"/>
      <c r="F8" s="178"/>
      <c r="G8" s="178"/>
      <c r="H8" s="178"/>
      <c r="I8" s="178"/>
    </row>
    <row r="9" spans="1:10" x14ac:dyDescent="0.2">
      <c r="A9" s="184">
        <v>3000</v>
      </c>
      <c r="B9" s="85" t="s">
        <v>343</v>
      </c>
      <c r="C9" s="109">
        <f t="shared" ref="C9:I9" si="0">+C10+C30</f>
        <v>391828863000</v>
      </c>
      <c r="D9" s="109">
        <f t="shared" si="0"/>
        <v>115032054077.99002</v>
      </c>
      <c r="E9" s="109">
        <f t="shared" si="0"/>
        <v>917550358769.74255</v>
      </c>
      <c r="F9" s="109">
        <f t="shared" si="0"/>
        <v>113825793724.8</v>
      </c>
      <c r="G9" s="109">
        <f t="shared" si="0"/>
        <v>909657997792.68555</v>
      </c>
      <c r="H9" s="109">
        <f t="shared" si="0"/>
        <v>7892360977.0570002</v>
      </c>
      <c r="I9" s="109">
        <f t="shared" si="0"/>
        <v>-525721495769.74249</v>
      </c>
    </row>
    <row r="10" spans="1:10" x14ac:dyDescent="0.2">
      <c r="A10" s="184">
        <v>3100</v>
      </c>
      <c r="B10" s="85" t="s">
        <v>344</v>
      </c>
      <c r="C10" s="109">
        <f>+C14</f>
        <v>391828863000</v>
      </c>
      <c r="D10" s="109">
        <f t="shared" ref="D10:I10" si="1">+D11+D12+D13+D14</f>
        <v>114828552206.36002</v>
      </c>
      <c r="E10" s="109">
        <f t="shared" si="1"/>
        <v>911209529340.07251</v>
      </c>
      <c r="F10" s="109">
        <f t="shared" si="1"/>
        <v>113631063447.17</v>
      </c>
      <c r="G10" s="109">
        <f t="shared" si="1"/>
        <v>903328960390.0155</v>
      </c>
      <c r="H10" s="109">
        <f t="shared" si="1"/>
        <v>7880568950.0570002</v>
      </c>
      <c r="I10" s="109">
        <f t="shared" si="1"/>
        <v>-519380666340.07251</v>
      </c>
    </row>
    <row r="11" spans="1:10" x14ac:dyDescent="0.2">
      <c r="A11" s="184">
        <v>3110</v>
      </c>
      <c r="B11" s="85" t="s">
        <v>345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1">
        <v>0</v>
      </c>
      <c r="I11" s="111">
        <v>0</v>
      </c>
    </row>
    <row r="12" spans="1:10" x14ac:dyDescent="0.2">
      <c r="A12" s="184">
        <v>3111</v>
      </c>
      <c r="B12" s="85" t="s">
        <v>346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1">
        <v>0</v>
      </c>
      <c r="I12" s="111">
        <v>0</v>
      </c>
    </row>
    <row r="13" spans="1:10" x14ac:dyDescent="0.2">
      <c r="A13" s="184">
        <v>3112</v>
      </c>
      <c r="B13" s="85" t="s">
        <v>347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1">
        <v>0</v>
      </c>
      <c r="I13" s="111">
        <v>0</v>
      </c>
    </row>
    <row r="14" spans="1:10" x14ac:dyDescent="0.2">
      <c r="A14" s="184">
        <v>3120</v>
      </c>
      <c r="B14" s="85" t="s">
        <v>348</v>
      </c>
      <c r="C14" s="109">
        <f t="shared" ref="C14:I14" si="2">+C15+C29+C18</f>
        <v>391828863000</v>
      </c>
      <c r="D14" s="109">
        <f t="shared" si="2"/>
        <v>114828552206.36002</v>
      </c>
      <c r="E14" s="109">
        <f t="shared" si="2"/>
        <v>911209529340.07251</v>
      </c>
      <c r="F14" s="109">
        <f t="shared" si="2"/>
        <v>113631063447.17</v>
      </c>
      <c r="G14" s="109">
        <f t="shared" si="2"/>
        <v>903328960390.0155</v>
      </c>
      <c r="H14" s="109">
        <f t="shared" si="2"/>
        <v>7880568950.0570002</v>
      </c>
      <c r="I14" s="109">
        <f t="shared" si="2"/>
        <v>-519380666340.07251</v>
      </c>
    </row>
    <row r="15" spans="1:10" x14ac:dyDescent="0.2">
      <c r="A15" s="184">
        <v>3121</v>
      </c>
      <c r="B15" s="85" t="s">
        <v>349</v>
      </c>
      <c r="C15" s="112">
        <f>SUM(C16:C17)</f>
        <v>3441204000</v>
      </c>
      <c r="D15" s="112">
        <f t="shared" ref="D15:H15" si="3">SUM(D16:D17)</f>
        <v>766902528.04999995</v>
      </c>
      <c r="E15" s="112">
        <f t="shared" si="3"/>
        <v>13252289544.1325</v>
      </c>
      <c r="F15" s="112">
        <f t="shared" si="3"/>
        <v>1138026142.29</v>
      </c>
      <c r="G15" s="112">
        <f t="shared" si="3"/>
        <v>12604210619.585501</v>
      </c>
      <c r="H15" s="112">
        <f t="shared" si="3"/>
        <v>648078924.54699993</v>
      </c>
      <c r="I15" s="112">
        <f>SUM(I16:I17)</f>
        <v>-9811085544.1324997</v>
      </c>
      <c r="J15" s="179"/>
    </row>
    <row r="16" spans="1:10" x14ac:dyDescent="0.2">
      <c r="A16" s="184"/>
      <c r="B16" s="86" t="s">
        <v>350</v>
      </c>
      <c r="C16" s="110">
        <v>2398954000</v>
      </c>
      <c r="D16" s="110">
        <v>682500528.04999995</v>
      </c>
      <c r="E16" s="110">
        <v>11941361581.1325</v>
      </c>
      <c r="F16" s="110">
        <v>940391142.28999996</v>
      </c>
      <c r="G16" s="110">
        <v>11440579656.585501</v>
      </c>
      <c r="H16" s="110">
        <v>500781924.54699999</v>
      </c>
      <c r="I16" s="110">
        <f>+C16-E16</f>
        <v>-9542407581.1324997</v>
      </c>
    </row>
    <row r="17" spans="1:11" x14ac:dyDescent="0.2">
      <c r="A17" s="184"/>
      <c r="B17" s="86" t="s">
        <v>351</v>
      </c>
      <c r="C17" s="110">
        <v>1042250000</v>
      </c>
      <c r="D17" s="110">
        <v>84402000</v>
      </c>
      <c r="E17" s="110">
        <v>1310927963</v>
      </c>
      <c r="F17" s="110">
        <v>197635000</v>
      </c>
      <c r="G17" s="110">
        <v>1163630963</v>
      </c>
      <c r="H17" s="110">
        <v>147297000</v>
      </c>
      <c r="I17" s="110">
        <f>+C17-E17</f>
        <v>-268677963</v>
      </c>
      <c r="J17" s="179"/>
    </row>
    <row r="18" spans="1:11" x14ac:dyDescent="0.2">
      <c r="A18" s="184">
        <v>3127</v>
      </c>
      <c r="B18" s="85" t="s">
        <v>355</v>
      </c>
      <c r="C18" s="112">
        <f>+C19</f>
        <v>388387659000</v>
      </c>
      <c r="D18" s="112">
        <f t="shared" ref="D18:I18" si="4">+D19</f>
        <v>106929001698.01001</v>
      </c>
      <c r="E18" s="112">
        <f t="shared" si="4"/>
        <v>777550774457.06006</v>
      </c>
      <c r="F18" s="112">
        <f t="shared" si="4"/>
        <v>105360389324.58</v>
      </c>
      <c r="G18" s="112">
        <f t="shared" si="4"/>
        <v>770318284431.55005</v>
      </c>
      <c r="H18" s="112">
        <f t="shared" si="4"/>
        <v>7232490025.5100002</v>
      </c>
      <c r="I18" s="112">
        <f t="shared" si="4"/>
        <v>-389163115457.06</v>
      </c>
      <c r="K18" s="180"/>
    </row>
    <row r="19" spans="1:11" x14ac:dyDescent="0.2">
      <c r="A19" s="184"/>
      <c r="B19" s="85" t="s">
        <v>360</v>
      </c>
      <c r="C19" s="112">
        <f>+C20+C23+C25+C26+C27+C28</f>
        <v>388387659000</v>
      </c>
      <c r="D19" s="112">
        <f t="shared" ref="D19:I19" si="5">+D20+D23+D25+D26+D27+D28</f>
        <v>106929001698.01001</v>
      </c>
      <c r="E19" s="112">
        <f t="shared" si="5"/>
        <v>777550774457.06006</v>
      </c>
      <c r="F19" s="112">
        <f t="shared" si="5"/>
        <v>105360389324.58</v>
      </c>
      <c r="G19" s="112">
        <f t="shared" si="5"/>
        <v>770318284431.55005</v>
      </c>
      <c r="H19" s="112">
        <f t="shared" si="5"/>
        <v>7232490025.5100002</v>
      </c>
      <c r="I19" s="112">
        <f t="shared" si="5"/>
        <v>-389163115457.06</v>
      </c>
      <c r="K19" s="180"/>
    </row>
    <row r="20" spans="1:11" x14ac:dyDescent="0.2">
      <c r="A20" s="184"/>
      <c r="B20" s="85" t="s">
        <v>371</v>
      </c>
      <c r="C20" s="112">
        <f>+C21+C22</f>
        <v>16384086000</v>
      </c>
      <c r="D20" s="112">
        <f t="shared" ref="D20:I20" si="6">+D21+D22</f>
        <v>4942469393.0100002</v>
      </c>
      <c r="E20" s="112">
        <f t="shared" si="6"/>
        <v>31052109747.490002</v>
      </c>
      <c r="F20" s="112">
        <f t="shared" si="6"/>
        <v>4264391980.2800002</v>
      </c>
      <c r="G20" s="112">
        <f t="shared" si="6"/>
        <v>29787363722.169998</v>
      </c>
      <c r="H20" s="112">
        <f t="shared" si="6"/>
        <v>1264746025.3199999</v>
      </c>
      <c r="I20" s="112">
        <f t="shared" si="6"/>
        <v>-14668023747.490002</v>
      </c>
      <c r="K20" s="180"/>
    </row>
    <row r="21" spans="1:11" x14ac:dyDescent="0.2">
      <c r="A21" s="184"/>
      <c r="B21" s="86" t="s">
        <v>352</v>
      </c>
      <c r="C21" s="110">
        <v>14828158000</v>
      </c>
      <c r="D21" s="110">
        <v>4942469393.0100002</v>
      </c>
      <c r="E21" s="110">
        <v>31052109747.490002</v>
      </c>
      <c r="F21" s="110">
        <v>4264391980.2800002</v>
      </c>
      <c r="G21" s="110">
        <v>29787363722.169998</v>
      </c>
      <c r="H21" s="110">
        <v>1264746025.3199999</v>
      </c>
      <c r="I21" s="110">
        <f t="shared" ref="I21:I29" si="7">+C21-E21</f>
        <v>-16223951747.490002</v>
      </c>
      <c r="K21" s="180"/>
    </row>
    <row r="22" spans="1:11" x14ac:dyDescent="0.2">
      <c r="A22" s="184"/>
      <c r="B22" s="86" t="s">
        <v>353</v>
      </c>
      <c r="C22" s="110">
        <v>1555928000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f t="shared" si="7"/>
        <v>1555928000</v>
      </c>
      <c r="K22" s="180"/>
    </row>
    <row r="23" spans="1:11" x14ac:dyDescent="0.2">
      <c r="A23" s="184"/>
      <c r="B23" s="85" t="s">
        <v>372</v>
      </c>
      <c r="C23" s="112">
        <f>+C24</f>
        <v>5728998000</v>
      </c>
      <c r="D23" s="112">
        <f t="shared" ref="D23:I23" si="8">+D24</f>
        <v>5857446.7599999998</v>
      </c>
      <c r="E23" s="112">
        <f t="shared" si="8"/>
        <v>10649413786.52</v>
      </c>
      <c r="F23" s="112">
        <f t="shared" si="8"/>
        <v>117818037.22</v>
      </c>
      <c r="G23" s="112">
        <f t="shared" si="8"/>
        <v>10583239525.74</v>
      </c>
      <c r="H23" s="112">
        <f t="shared" si="8"/>
        <v>66174260.780000001</v>
      </c>
      <c r="I23" s="112">
        <f t="shared" si="8"/>
        <v>-4920415786.5200005</v>
      </c>
      <c r="K23" s="180"/>
    </row>
    <row r="24" spans="1:11" x14ac:dyDescent="0.2">
      <c r="A24" s="184"/>
      <c r="B24" s="86" t="s">
        <v>354</v>
      </c>
      <c r="C24" s="110">
        <v>5728998000</v>
      </c>
      <c r="D24" s="110">
        <v>5857446.7599999998</v>
      </c>
      <c r="E24" s="110">
        <v>10649413786.52</v>
      </c>
      <c r="F24" s="110">
        <v>117818037.22</v>
      </c>
      <c r="G24" s="110">
        <v>10583239525.74</v>
      </c>
      <c r="H24" s="110">
        <v>66174260.780000001</v>
      </c>
      <c r="I24" s="110">
        <f>+C24-E24</f>
        <v>-4920415786.5200005</v>
      </c>
      <c r="K24" s="180"/>
    </row>
    <row r="25" spans="1:11" x14ac:dyDescent="0.2">
      <c r="A25" s="184"/>
      <c r="B25" s="85" t="s">
        <v>368</v>
      </c>
      <c r="C25" s="112">
        <v>78939572000</v>
      </c>
      <c r="D25" s="112">
        <v>11021378550</v>
      </c>
      <c r="E25" s="112">
        <v>146205645708.10999</v>
      </c>
      <c r="F25" s="112">
        <v>11021378550</v>
      </c>
      <c r="G25" s="112">
        <v>143975510801.10999</v>
      </c>
      <c r="H25" s="110">
        <v>2230134907</v>
      </c>
      <c r="I25" s="110">
        <f>+C25-E25</f>
        <v>-67266073708.109985</v>
      </c>
      <c r="K25" s="180"/>
    </row>
    <row r="26" spans="1:11" x14ac:dyDescent="0.2">
      <c r="A26" s="184"/>
      <c r="B26" s="85" t="s">
        <v>367</v>
      </c>
      <c r="C26" s="112">
        <v>264008079000</v>
      </c>
      <c r="D26" s="112">
        <v>80784061632</v>
      </c>
      <c r="E26" s="112">
        <v>535460734884.51001</v>
      </c>
      <c r="F26" s="112">
        <v>80784061632</v>
      </c>
      <c r="G26" s="112">
        <v>535460734883.51001</v>
      </c>
      <c r="H26" s="110">
        <v>1</v>
      </c>
      <c r="I26" s="110">
        <f t="shared" si="7"/>
        <v>-271452655884.51001</v>
      </c>
      <c r="K26" s="180"/>
    </row>
    <row r="27" spans="1:11" x14ac:dyDescent="0.2">
      <c r="A27" s="184"/>
      <c r="B27" s="85" t="s">
        <v>369</v>
      </c>
      <c r="C27" s="112">
        <v>10151340000</v>
      </c>
      <c r="D27" s="112">
        <v>993248353.51999998</v>
      </c>
      <c r="E27" s="112">
        <v>16830391224.92</v>
      </c>
      <c r="F27" s="112">
        <v>0</v>
      </c>
      <c r="G27" s="112">
        <v>13168203591.15</v>
      </c>
      <c r="H27" s="110">
        <v>3662187633.77</v>
      </c>
      <c r="I27" s="110">
        <f t="shared" si="7"/>
        <v>-6679051224.9200001</v>
      </c>
      <c r="K27" s="180"/>
    </row>
    <row r="28" spans="1:11" x14ac:dyDescent="0.2">
      <c r="A28" s="184"/>
      <c r="B28" s="85" t="s">
        <v>370</v>
      </c>
      <c r="C28" s="112">
        <v>13175584000</v>
      </c>
      <c r="D28" s="112">
        <v>9181986322.7199993</v>
      </c>
      <c r="E28" s="112">
        <v>37352479105.510002</v>
      </c>
      <c r="F28" s="112">
        <v>9172739125.0799999</v>
      </c>
      <c r="G28" s="112">
        <v>37343231907.870003</v>
      </c>
      <c r="H28" s="110">
        <v>9247197.6400000006</v>
      </c>
      <c r="I28" s="110">
        <f t="shared" si="7"/>
        <v>-24176895105.510002</v>
      </c>
      <c r="K28" s="180"/>
    </row>
    <row r="29" spans="1:11" x14ac:dyDescent="0.2">
      <c r="A29" s="184">
        <v>3128</v>
      </c>
      <c r="B29" s="85" t="s">
        <v>356</v>
      </c>
      <c r="C29" s="112">
        <v>0</v>
      </c>
      <c r="D29" s="112">
        <v>7132647980.3000002</v>
      </c>
      <c r="E29" s="112">
        <v>120406465338.88</v>
      </c>
      <c r="F29" s="112">
        <v>7132647980.3000002</v>
      </c>
      <c r="G29" s="112">
        <v>120406465338.88</v>
      </c>
      <c r="H29" s="112">
        <v>0</v>
      </c>
      <c r="I29" s="110">
        <f t="shared" si="7"/>
        <v>-120406465338.88</v>
      </c>
      <c r="K29" s="180"/>
    </row>
    <row r="30" spans="1:11" x14ac:dyDescent="0.2">
      <c r="A30" s="184">
        <v>3200</v>
      </c>
      <c r="B30" s="85" t="s">
        <v>366</v>
      </c>
      <c r="C30" s="109">
        <f t="shared" ref="C30:I30" si="9">SUM(C31:C33)</f>
        <v>0</v>
      </c>
      <c r="D30" s="109">
        <f t="shared" si="9"/>
        <v>203501871.63</v>
      </c>
      <c r="E30" s="109">
        <f t="shared" si="9"/>
        <v>6340829429.6700001</v>
      </c>
      <c r="F30" s="109">
        <f t="shared" si="9"/>
        <v>194730277.63</v>
      </c>
      <c r="G30" s="109">
        <f t="shared" si="9"/>
        <v>6329037402.6700001</v>
      </c>
      <c r="H30" s="109">
        <f t="shared" si="9"/>
        <v>11792027</v>
      </c>
      <c r="I30" s="109">
        <f t="shared" si="9"/>
        <v>-6340829429.6700001</v>
      </c>
      <c r="K30" s="180"/>
    </row>
    <row r="31" spans="1:11" x14ac:dyDescent="0.2">
      <c r="A31" s="193">
        <v>3230</v>
      </c>
      <c r="B31" s="86" t="s">
        <v>357</v>
      </c>
      <c r="C31" s="110">
        <v>0</v>
      </c>
      <c r="D31" s="110">
        <v>123524354.39</v>
      </c>
      <c r="E31" s="110">
        <v>4753121831.3999996</v>
      </c>
      <c r="F31" s="110">
        <v>123524354.39</v>
      </c>
      <c r="G31" s="110">
        <v>4753121831.3999996</v>
      </c>
      <c r="H31" s="110">
        <v>0</v>
      </c>
      <c r="I31" s="110">
        <f>+C31-E31</f>
        <v>-4753121831.3999996</v>
      </c>
      <c r="K31" s="180"/>
    </row>
    <row r="32" spans="1:11" x14ac:dyDescent="0.2">
      <c r="A32" s="193">
        <v>3240</v>
      </c>
      <c r="B32" s="86" t="s">
        <v>358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71">
        <v>0</v>
      </c>
      <c r="I32" s="110">
        <f>+C32-E32</f>
        <v>0</v>
      </c>
      <c r="K32" s="180"/>
    </row>
    <row r="33" spans="1:10" s="182" customFormat="1" x14ac:dyDescent="0.2">
      <c r="A33" s="184">
        <v>3250</v>
      </c>
      <c r="B33" s="85" t="s">
        <v>361</v>
      </c>
      <c r="C33" s="112">
        <f t="shared" ref="C33:I33" si="10">SUM(C34:C35)</f>
        <v>0</v>
      </c>
      <c r="D33" s="112">
        <f t="shared" si="10"/>
        <v>79977517.239999995</v>
      </c>
      <c r="E33" s="112">
        <f t="shared" si="10"/>
        <v>1587707598.27</v>
      </c>
      <c r="F33" s="112">
        <f t="shared" si="10"/>
        <v>71205923.239999995</v>
      </c>
      <c r="G33" s="112">
        <f t="shared" si="10"/>
        <v>1575915571.27</v>
      </c>
      <c r="H33" s="112">
        <f t="shared" si="10"/>
        <v>11792027</v>
      </c>
      <c r="I33" s="111">
        <f t="shared" si="10"/>
        <v>-1587707598.27</v>
      </c>
    </row>
    <row r="34" spans="1:10" x14ac:dyDescent="0.2">
      <c r="A34" s="193">
        <v>3251</v>
      </c>
      <c r="B34" s="86" t="s">
        <v>362</v>
      </c>
      <c r="C34" s="110">
        <v>0</v>
      </c>
      <c r="D34" s="110">
        <v>11512477</v>
      </c>
      <c r="E34" s="110">
        <v>39031377</v>
      </c>
      <c r="F34" s="110">
        <v>3020433</v>
      </c>
      <c r="G34" s="110">
        <v>27518900</v>
      </c>
      <c r="H34" s="171">
        <v>11512477</v>
      </c>
      <c r="I34" s="110">
        <f>+C34-E34</f>
        <v>-39031377</v>
      </c>
    </row>
    <row r="35" spans="1:10" s="182" customFormat="1" x14ac:dyDescent="0.2">
      <c r="A35" s="184">
        <v>3255</v>
      </c>
      <c r="B35" s="85" t="s">
        <v>359</v>
      </c>
      <c r="C35" s="112">
        <f>+C36</f>
        <v>0</v>
      </c>
      <c r="D35" s="112">
        <f t="shared" ref="D35:I35" si="11">+D36</f>
        <v>68465040.239999995</v>
      </c>
      <c r="E35" s="112">
        <f t="shared" si="11"/>
        <v>1548676221.27</v>
      </c>
      <c r="F35" s="112">
        <f t="shared" si="11"/>
        <v>68185490.239999995</v>
      </c>
      <c r="G35" s="112">
        <f t="shared" si="11"/>
        <v>1548396671.27</v>
      </c>
      <c r="H35" s="112">
        <f t="shared" si="11"/>
        <v>279550</v>
      </c>
      <c r="I35" s="112">
        <f t="shared" si="11"/>
        <v>-1548676221.27</v>
      </c>
    </row>
    <row r="36" spans="1:10" x14ac:dyDescent="0.2">
      <c r="A36" s="193">
        <v>32552</v>
      </c>
      <c r="B36" s="86" t="s">
        <v>363</v>
      </c>
      <c r="C36" s="110">
        <v>0</v>
      </c>
      <c r="D36" s="110">
        <v>68465040.239999995</v>
      </c>
      <c r="E36" s="110">
        <v>1548676221.27</v>
      </c>
      <c r="F36" s="110">
        <v>68185490.239999995</v>
      </c>
      <c r="G36" s="110">
        <v>1548396671.27</v>
      </c>
      <c r="H36" s="171">
        <v>279550</v>
      </c>
      <c r="I36" s="111">
        <f t="shared" ref="I36:I38" si="12">+C36-E36</f>
        <v>-1548676221.27</v>
      </c>
    </row>
    <row r="37" spans="1:10" x14ac:dyDescent="0.2">
      <c r="A37" s="184">
        <v>3200</v>
      </c>
      <c r="B37" s="185" t="s">
        <v>342</v>
      </c>
      <c r="C37" s="109">
        <f>+C38</f>
        <v>56000000000</v>
      </c>
      <c r="D37" s="109">
        <f t="shared" ref="D37:H38" si="13">+D38</f>
        <v>0</v>
      </c>
      <c r="E37" s="109">
        <f t="shared" si="13"/>
        <v>0</v>
      </c>
      <c r="F37" s="109">
        <f t="shared" si="13"/>
        <v>0</v>
      </c>
      <c r="G37" s="109">
        <f t="shared" si="13"/>
        <v>0</v>
      </c>
      <c r="H37" s="109">
        <f t="shared" si="13"/>
        <v>0</v>
      </c>
      <c r="I37" s="110">
        <f>+C37-E37</f>
        <v>56000000000</v>
      </c>
    </row>
    <row r="38" spans="1:10" x14ac:dyDescent="0.2">
      <c r="A38" s="184">
        <v>3250</v>
      </c>
      <c r="B38" s="185" t="s">
        <v>364</v>
      </c>
      <c r="C38" s="112">
        <f>+C39</f>
        <v>56000000000</v>
      </c>
      <c r="D38" s="112">
        <f t="shared" si="13"/>
        <v>0</v>
      </c>
      <c r="E38" s="112">
        <f t="shared" si="13"/>
        <v>0</v>
      </c>
      <c r="F38" s="112">
        <f t="shared" si="13"/>
        <v>0</v>
      </c>
      <c r="G38" s="112">
        <f t="shared" si="13"/>
        <v>0</v>
      </c>
      <c r="H38" s="112">
        <f t="shared" si="13"/>
        <v>0</v>
      </c>
      <c r="I38" s="111">
        <f t="shared" si="12"/>
        <v>56000000000</v>
      </c>
    </row>
    <row r="39" spans="1:10" x14ac:dyDescent="0.2">
      <c r="A39" s="193">
        <v>3252</v>
      </c>
      <c r="B39" s="194" t="s">
        <v>365</v>
      </c>
      <c r="C39" s="110">
        <v>56000000000</v>
      </c>
      <c r="D39" s="110">
        <v>0</v>
      </c>
      <c r="E39" s="110">
        <v>0</v>
      </c>
      <c r="F39" s="110">
        <v>0</v>
      </c>
      <c r="G39" s="110">
        <v>0</v>
      </c>
      <c r="H39" s="171"/>
      <c r="I39" s="171"/>
    </row>
    <row r="40" spans="1:10" x14ac:dyDescent="0.2">
      <c r="A40" s="184"/>
      <c r="B40" s="185"/>
      <c r="C40" s="112"/>
      <c r="D40" s="112"/>
      <c r="E40" s="112"/>
      <c r="F40" s="112"/>
      <c r="G40" s="112"/>
      <c r="H40" s="111"/>
      <c r="I40" s="111"/>
    </row>
    <row r="41" spans="1:10" ht="13.5" thickBot="1" x14ac:dyDescent="0.25">
      <c r="A41" s="186"/>
      <c r="B41" s="187"/>
      <c r="C41" s="188"/>
      <c r="D41" s="188"/>
      <c r="E41" s="188"/>
      <c r="F41" s="188"/>
      <c r="G41" s="188"/>
      <c r="H41" s="189"/>
      <c r="I41" s="189"/>
    </row>
    <row r="42" spans="1:10" ht="13.5" thickBot="1" x14ac:dyDescent="0.25">
      <c r="A42" s="204"/>
      <c r="B42" s="205" t="s">
        <v>65</v>
      </c>
      <c r="C42" s="206">
        <f t="shared" ref="C42:I42" si="14">+C9+C37</f>
        <v>447828863000</v>
      </c>
      <c r="D42" s="206">
        <f t="shared" si="14"/>
        <v>115032054077.99002</v>
      </c>
      <c r="E42" s="206">
        <f t="shared" si="14"/>
        <v>917550358769.74255</v>
      </c>
      <c r="F42" s="206">
        <f t="shared" si="14"/>
        <v>113825793724.8</v>
      </c>
      <c r="G42" s="206">
        <f t="shared" si="14"/>
        <v>909657997792.68555</v>
      </c>
      <c r="H42" s="206">
        <f t="shared" si="14"/>
        <v>7892360977.0570002</v>
      </c>
      <c r="I42" s="206">
        <f t="shared" si="14"/>
        <v>-469721495769.74249</v>
      </c>
      <c r="J42" s="179"/>
    </row>
    <row r="43" spans="1:10" x14ac:dyDescent="0.2">
      <c r="A43" s="190"/>
      <c r="B43" s="191"/>
      <c r="C43" s="192"/>
      <c r="D43" s="192"/>
      <c r="E43" s="192"/>
      <c r="F43" s="201"/>
      <c r="G43" s="192"/>
      <c r="H43" s="192"/>
      <c r="I43" s="195"/>
    </row>
    <row r="54" spans="5:5" x14ac:dyDescent="0.2">
      <c r="E54" s="169"/>
    </row>
  </sheetData>
  <mergeCells count="4">
    <mergeCell ref="B1:G1"/>
    <mergeCell ref="B3:G3"/>
    <mergeCell ref="B5:B6"/>
    <mergeCell ref="B2:G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H30:I30 H35:I35 I33 I2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Ingresos</Tipo_x0020_presupuesto>
    <Vigencia xmlns="d0e351fb-1a75-4546-9b39-7d697f81258f">2013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8B7C4DF3-4265-4505-B1B1-DC2133FCD138}"/>
</file>

<file path=customXml/itemProps2.xml><?xml version="1.0" encoding="utf-8"?>
<ds:datastoreItem xmlns:ds="http://schemas.openxmlformats.org/officeDocument/2006/customXml" ds:itemID="{8C6084A1-A3CC-4179-80F8-3F328F8D3BAA}"/>
</file>

<file path=customXml/itemProps3.xml><?xml version="1.0" encoding="utf-8"?>
<ds:datastoreItem xmlns:ds="http://schemas.openxmlformats.org/officeDocument/2006/customXml" ds:itemID="{6DF97E99-E2D6-40BE-A0BB-2DB9E134C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EJEC RESERV</vt:lpstr>
      <vt:lpstr>RESERVA</vt:lpstr>
      <vt:lpstr>EJEC CXP</vt:lpstr>
      <vt:lpstr>CXP</vt:lpstr>
      <vt:lpstr>INGRESOS ZBOX</vt:lpstr>
      <vt:lpstr>CXP!Área_de_impresión</vt:lpstr>
      <vt:lpstr>'EJEC CXP'!MAESTRO</vt:lpstr>
      <vt:lpstr>'EJEC RESERV'!MAESTRO</vt:lpstr>
      <vt:lpstr>'EJEC RESERV'!MAESTRO_19</vt:lpstr>
      <vt:lpstr>'EJEC CXP'!MAESTRO_32</vt:lpstr>
      <vt:lpstr>CXP!Títulos_a_imprimir</vt:lpstr>
    </vt:vector>
  </TitlesOfParts>
  <Company>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Noviembre</dc:title>
  <dc:creator>JohGriPre</dc:creator>
  <cp:lastModifiedBy>Gilma Sampayo Franco</cp:lastModifiedBy>
  <cp:lastPrinted>2013-05-07T16:04:42Z</cp:lastPrinted>
  <dcterms:created xsi:type="dcterms:W3CDTF">2006-02-14T12:57:48Z</dcterms:created>
  <dcterms:modified xsi:type="dcterms:W3CDTF">2014-02-27T19:53:05Z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3000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