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704B6380-8BF3-4A3D-88F3-38408F13A8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9" i="4" l="1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K97" i="4"/>
  <c r="L97" i="4"/>
  <c r="L81" i="4"/>
  <c r="K109" i="4" l="1"/>
  <c r="L109" i="4"/>
  <c r="M109" i="4"/>
  <c r="N109" i="4"/>
  <c r="O109" i="4"/>
  <c r="O83" i="4" l="1"/>
  <c r="L83" i="4"/>
  <c r="M83" i="4"/>
  <c r="N83" i="4"/>
  <c r="K83" i="4"/>
  <c r="O101" i="4" l="1"/>
  <c r="N101" i="4"/>
  <c r="M101" i="4"/>
  <c r="L101" i="4"/>
  <c r="K101" i="4"/>
  <c r="O121" i="4" l="1"/>
  <c r="N121" i="4"/>
  <c r="M121" i="4"/>
  <c r="L121" i="4"/>
  <c r="K121" i="4"/>
  <c r="O110" i="4" l="1"/>
  <c r="N110" i="4"/>
  <c r="M110" i="4"/>
  <c r="L110" i="4"/>
  <c r="K110" i="4"/>
  <c r="O86" i="4"/>
  <c r="N86" i="4"/>
  <c r="M86" i="4"/>
  <c r="L86" i="4"/>
  <c r="K86" i="4"/>
  <c r="K82" i="4" s="1"/>
  <c r="O37" i="4" l="1"/>
  <c r="O82" i="4" l="1"/>
  <c r="L106" i="4" l="1"/>
  <c r="O125" i="4"/>
  <c r="N125" i="4"/>
  <c r="M125" i="4"/>
  <c r="L125" i="4"/>
  <c r="K125" i="4"/>
  <c r="O120" i="4"/>
  <c r="N120" i="4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M82" i="4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K71" i="4" l="1"/>
  <c r="L71" i="4"/>
  <c r="N71" i="4"/>
  <c r="M71" i="4"/>
  <c r="K105" i="4"/>
  <c r="K103" i="4" s="1"/>
  <c r="N95" i="4"/>
  <c r="O105" i="4"/>
  <c r="O103" i="4" s="1"/>
  <c r="N105" i="4"/>
  <c r="M105" i="4"/>
  <c r="L105" i="4"/>
  <c r="L103" i="4" s="1"/>
  <c r="M104" i="4"/>
  <c r="L95" i="4"/>
  <c r="O95" i="4"/>
  <c r="M95" i="4"/>
  <c r="K95" i="4"/>
  <c r="O73" i="4"/>
  <c r="O72" i="4" s="1"/>
  <c r="N73" i="4"/>
  <c r="M73" i="4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M72" i="4" l="1"/>
  <c r="N72" i="4"/>
  <c r="M103" i="4"/>
  <c r="N103" i="4"/>
  <c r="M36" i="4"/>
  <c r="N36" i="4"/>
  <c r="L36" i="4"/>
  <c r="O36" i="4"/>
  <c r="K36" i="4"/>
  <c r="L28" i="4" l="1"/>
  <c r="L11" i="4" s="1"/>
  <c r="M28" i="4"/>
  <c r="N28" i="4"/>
  <c r="O28" i="4"/>
  <c r="O11" i="4" s="1"/>
  <c r="N11" i="4" l="1"/>
  <c r="M11" i="4"/>
  <c r="L10" i="4"/>
  <c r="L129" i="4" s="1"/>
  <c r="K28" i="4"/>
  <c r="K11" i="4" s="1"/>
  <c r="P11" i="4" l="1"/>
  <c r="Q11" i="4"/>
  <c r="M10" i="4"/>
  <c r="M129" i="4" s="1"/>
  <c r="N10" i="4"/>
  <c r="N129" i="4" s="1"/>
  <c r="O10" i="4"/>
  <c r="O129" i="4" s="1"/>
  <c r="K10" i="4" l="1"/>
  <c r="K129" i="4" s="1"/>
  <c r="L133" i="4" l="1"/>
  <c r="O133" i="4"/>
  <c r="N133" i="4" l="1"/>
  <c r="M133" i="4"/>
  <c r="K133" i="4" l="1"/>
  <c r="P10" i="4"/>
  <c r="Q10" i="4"/>
</calcChain>
</file>

<file path=xl/sharedStrings.xml><?xml version="1.0" encoding="utf-8"?>
<sst xmlns="http://schemas.openxmlformats.org/spreadsheetml/2006/main" count="949" uniqueCount="278">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</sst>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P132" sqref="P132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K11+K36+K71+K72+K82+K95</f>
        <v>909179689000</v>
      </c>
      <c r="L10" s="98">
        <f>L11+L36+L71+L72+L82+L95</f>
        <v>883421652113.36011</v>
      </c>
      <c r="M10" s="98">
        <f>M11+M36+M71+M72+M82+M95</f>
        <v>866857025288.32007</v>
      </c>
      <c r="N10" s="98">
        <f>N11+N36+N71+N72+N82+N95</f>
        <v>856412656115.71008</v>
      </c>
      <c r="O10" s="98">
        <f>O11+O36+O71+O72+O82+O95</f>
        <v>855840125658.45007</v>
      </c>
      <c r="P10" s="71">
        <f>+M10/K10</f>
        <v>0.95344961592990451</v>
      </c>
      <c r="Q10" s="72">
        <f>+N10/K10</f>
        <v>0.94196193170315101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25065004200</v>
      </c>
      <c r="M11" s="99">
        <f t="shared" si="0"/>
        <v>19997957317</v>
      </c>
      <c r="N11" s="99">
        <f t="shared" si="0"/>
        <v>19994889484</v>
      </c>
      <c r="O11" s="99">
        <f t="shared" si="0"/>
        <v>19461945355</v>
      </c>
      <c r="P11" s="73">
        <f t="shared" ref="P11:P74" si="1">+M11/K11</f>
        <v>0.74144120999696828</v>
      </c>
      <c r="Q11" s="74">
        <f t="shared" ref="Q11:Q74" si="2">+N11/K11</f>
        <v>0.7413274674893946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17166200873</v>
      </c>
      <c r="M12" s="100">
        <f t="shared" si="3"/>
        <v>13313021930</v>
      </c>
      <c r="N12" s="100">
        <f t="shared" si="3"/>
        <v>13309954097</v>
      </c>
      <c r="O12" s="100">
        <f t="shared" si="3"/>
        <v>13309954097</v>
      </c>
      <c r="P12" s="75">
        <f t="shared" si="1"/>
        <v>0.76894284251010303</v>
      </c>
      <c r="Q12" s="76">
        <f t="shared" si="2"/>
        <v>0.76876564846356943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12637087250</v>
      </c>
      <c r="L13" s="101">
        <v>12555314434</v>
      </c>
      <c r="M13" s="101">
        <v>10165565667</v>
      </c>
      <c r="N13" s="101">
        <v>10165565667</v>
      </c>
      <c r="O13" s="101">
        <v>10165565667</v>
      </c>
      <c r="P13" s="75">
        <f t="shared" si="1"/>
        <v>0.80442316064566222</v>
      </c>
      <c r="Q13" s="76">
        <f t="shared" si="2"/>
        <v>0.80442316064566222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1469485462</v>
      </c>
      <c r="L14" s="101">
        <v>1469000000</v>
      </c>
      <c r="M14" s="101">
        <v>1466262512</v>
      </c>
      <c r="N14" s="101">
        <v>1466262512</v>
      </c>
      <c r="O14" s="101">
        <v>1466262512</v>
      </c>
      <c r="P14" s="75">
        <f t="shared" si="1"/>
        <v>0.99780674931236579</v>
      </c>
      <c r="Q14" s="76">
        <f t="shared" si="2"/>
        <v>0.99780674931236579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664736712</v>
      </c>
      <c r="L15" s="101">
        <v>664736712</v>
      </c>
      <c r="M15" s="101">
        <v>643508752</v>
      </c>
      <c r="N15" s="101">
        <v>643508752</v>
      </c>
      <c r="O15" s="101">
        <v>643508752</v>
      </c>
      <c r="P15" s="75">
        <f t="shared" si="1"/>
        <v>0.96806561211862174</v>
      </c>
      <c r="Q15" s="76">
        <f t="shared" si="2"/>
        <v>0.96806561211862174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415165050</v>
      </c>
      <c r="L16" s="101">
        <v>415063227</v>
      </c>
      <c r="M16" s="101">
        <v>374984264</v>
      </c>
      <c r="N16" s="101">
        <v>371916431</v>
      </c>
      <c r="O16" s="101">
        <v>371916431</v>
      </c>
      <c r="P16" s="75">
        <f t="shared" si="1"/>
        <v>0.90321732043677572</v>
      </c>
      <c r="Q16" s="76">
        <f t="shared" si="2"/>
        <v>0.89582789061844204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58075012</v>
      </c>
      <c r="M17" s="101">
        <v>5007800</v>
      </c>
      <c r="N17" s="101">
        <v>5007800</v>
      </c>
      <c r="O17" s="101">
        <v>5007800</v>
      </c>
      <c r="P17" s="75">
        <f t="shared" si="1"/>
        <v>8.6229857343809072E-2</v>
      </c>
      <c r="Q17" s="76">
        <f t="shared" si="2"/>
        <v>8.6229857343809072E-2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20226404</v>
      </c>
      <c r="N18" s="101">
        <v>20226404</v>
      </c>
      <c r="O18" s="101">
        <v>20226404</v>
      </c>
      <c r="P18" s="75">
        <f t="shared" si="1"/>
        <v>1.4270086775556193E-2</v>
      </c>
      <c r="Q18" s="76">
        <f t="shared" si="2"/>
        <v>1.4270086775556193E-2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651460705</v>
      </c>
      <c r="M19" s="101">
        <v>637466531</v>
      </c>
      <c r="N19" s="101">
        <v>637466531</v>
      </c>
      <c r="O19" s="101">
        <v>637466531</v>
      </c>
      <c r="P19" s="75">
        <f t="shared" si="1"/>
        <v>0.978518774973542</v>
      </c>
      <c r="Q19" s="76">
        <f t="shared" si="2"/>
        <v>0.978518774973542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5873794000</v>
      </c>
      <c r="M20" s="100">
        <f t="shared" si="4"/>
        <v>5121296936</v>
      </c>
      <c r="N20" s="100">
        <f t="shared" si="4"/>
        <v>5121296936</v>
      </c>
      <c r="O20" s="111">
        <f t="shared" si="4"/>
        <v>4588352807</v>
      </c>
      <c r="P20" s="75">
        <f t="shared" si="1"/>
        <v>0.80587474527746383</v>
      </c>
      <c r="Q20" s="76">
        <f t="shared" si="2"/>
        <v>0.80587474527746383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1706538207</v>
      </c>
      <c r="M21" s="101">
        <v>1451622598.5</v>
      </c>
      <c r="N21" s="101">
        <v>1451622598.5</v>
      </c>
      <c r="O21" s="101">
        <v>1293694772.5</v>
      </c>
      <c r="P21" s="75">
        <f t="shared" si="1"/>
        <v>0.75440320642314629</v>
      </c>
      <c r="Q21" s="76">
        <f t="shared" si="2"/>
        <v>0.75440320642314629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1207569207</v>
      </c>
      <c r="M22" s="101">
        <v>1056358089</v>
      </c>
      <c r="N22" s="101">
        <v>1056358089</v>
      </c>
      <c r="O22" s="101">
        <v>941929780</v>
      </c>
      <c r="P22" s="75">
        <f t="shared" si="1"/>
        <v>0.80041494432596172</v>
      </c>
      <c r="Q22" s="76">
        <f t="shared" si="2"/>
        <v>0.80041494432596172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1461619113</v>
      </c>
      <c r="M23" s="101">
        <v>1380500143</v>
      </c>
      <c r="N23" s="101">
        <v>1380500143</v>
      </c>
      <c r="O23" s="101">
        <v>1257458149</v>
      </c>
      <c r="P23" s="75">
        <f t="shared" si="1"/>
        <v>0.9445006094416063</v>
      </c>
      <c r="Q23" s="76">
        <f t="shared" si="2"/>
        <v>0.9445006094416063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602905965</v>
      </c>
      <c r="M24" s="101">
        <v>503613700</v>
      </c>
      <c r="N24" s="101">
        <v>503613700</v>
      </c>
      <c r="O24" s="101">
        <v>449090300</v>
      </c>
      <c r="P24" s="75">
        <f t="shared" si="1"/>
        <v>0.74761857080921346</v>
      </c>
      <c r="Q24" s="76">
        <f t="shared" si="2"/>
        <v>0.74761857080921346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133323297</v>
      </c>
      <c r="M25" s="101">
        <v>92900593</v>
      </c>
      <c r="N25" s="101">
        <v>92900593</v>
      </c>
      <c r="O25" s="101">
        <v>78036893</v>
      </c>
      <c r="P25" s="75">
        <f t="shared" si="1"/>
        <v>0.69474898161592258</v>
      </c>
      <c r="Q25" s="76">
        <f t="shared" si="2"/>
        <v>0.69474898161592258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455919104</v>
      </c>
      <c r="M26" s="101">
        <v>381076443.5</v>
      </c>
      <c r="N26" s="101">
        <v>381076443.5</v>
      </c>
      <c r="O26" s="101">
        <v>340182843.5</v>
      </c>
      <c r="P26" s="75">
        <f t="shared" si="1"/>
        <v>0.75428137701704134</v>
      </c>
      <c r="Q26" s="76">
        <f t="shared" si="2"/>
        <v>0.75428137701704134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305919107</v>
      </c>
      <c r="M27" s="101">
        <v>255225369</v>
      </c>
      <c r="N27" s="101">
        <v>255225369</v>
      </c>
      <c r="O27" s="101">
        <v>227960069</v>
      </c>
      <c r="P27" s="75">
        <f t="shared" si="1"/>
        <v>0.75776820172473225</v>
      </c>
      <c r="Q27" s="76">
        <f t="shared" si="2"/>
        <v>0.75776820172473225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2025009327</v>
      </c>
      <c r="M28" s="100">
        <f>SUM(M29:M34)</f>
        <v>1563638451</v>
      </c>
      <c r="N28" s="100">
        <f>SUM(N29:N34)</f>
        <v>1563638451</v>
      </c>
      <c r="O28" s="100">
        <f>SUM(O29:O34)</f>
        <v>1563638451</v>
      </c>
      <c r="P28" s="75">
        <f t="shared" si="1"/>
        <v>0.58536403199432174</v>
      </c>
      <c r="Q28" s="76">
        <f t="shared" si="2"/>
        <v>0.58536403199432174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797442516</v>
      </c>
      <c r="N29" s="101">
        <v>797442516</v>
      </c>
      <c r="O29" s="101">
        <v>797442516</v>
      </c>
      <c r="P29" s="75">
        <f t="shared" si="1"/>
        <v>0.65741653587380233</v>
      </c>
      <c r="Q29" s="76">
        <f t="shared" si="2"/>
        <v>0.65741653587380233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273385266</v>
      </c>
      <c r="L30" s="101">
        <v>273385266</v>
      </c>
      <c r="M30" s="101">
        <v>124834975</v>
      </c>
      <c r="N30" s="101">
        <v>124834975</v>
      </c>
      <c r="O30" s="101">
        <v>124834975</v>
      </c>
      <c r="P30" s="75">
        <f t="shared" si="1"/>
        <v>0.45662656523706002</v>
      </c>
      <c r="Q30" s="76">
        <f t="shared" si="2"/>
        <v>0.45662656523706002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84743966</v>
      </c>
      <c r="L31" s="101">
        <v>84700000</v>
      </c>
      <c r="M31" s="101">
        <v>69030580</v>
      </c>
      <c r="N31" s="101">
        <v>69030580</v>
      </c>
      <c r="O31" s="101">
        <v>69030580</v>
      </c>
      <c r="P31" s="75">
        <f t="shared" si="1"/>
        <v>0.81457811403351121</v>
      </c>
      <c r="Q31" s="76">
        <f t="shared" si="2"/>
        <v>0.81457811403351121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958538409</v>
      </c>
      <c r="L32" s="101">
        <v>633010211</v>
      </c>
      <c r="M32" s="101">
        <v>504933096</v>
      </c>
      <c r="N32" s="101">
        <v>504933096</v>
      </c>
      <c r="O32" s="101">
        <v>504933096</v>
      </c>
      <c r="P32" s="75">
        <f t="shared" si="1"/>
        <v>0.52677398345129856</v>
      </c>
      <c r="Q32" s="76">
        <f t="shared" si="2"/>
        <v>0.52677398345129856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23544146</v>
      </c>
      <c r="N33" s="101">
        <v>23544146</v>
      </c>
      <c r="O33" s="101">
        <v>23544146</v>
      </c>
      <c r="P33" s="75">
        <f t="shared" si="1"/>
        <v>0.44704845983608554</v>
      </c>
      <c r="Q33" s="76">
        <f t="shared" si="2"/>
        <v>0.44704845983608554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88896293</v>
      </c>
      <c r="L34" s="101">
        <v>88896293</v>
      </c>
      <c r="M34" s="101">
        <v>43853138</v>
      </c>
      <c r="N34" s="101">
        <v>43853138</v>
      </c>
      <c r="O34" s="101">
        <v>43853138</v>
      </c>
      <c r="P34" s="75">
        <f t="shared" si="1"/>
        <v>0.49330671190079883</v>
      </c>
      <c r="Q34" s="76">
        <f t="shared" si="2"/>
        <v>0.49330671190079883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7499365701.7999992</v>
      </c>
      <c r="M36" s="100">
        <f>M37+M42+M53</f>
        <v>6254841100.3999996</v>
      </c>
      <c r="N36" s="100">
        <f>N37+N42+N53</f>
        <v>3298987825.0300002</v>
      </c>
      <c r="O36" s="100">
        <f>O37+O42+O53</f>
        <v>3295920387.0299997</v>
      </c>
      <c r="P36" s="75">
        <f t="shared" si="1"/>
        <v>0.61338851784015458</v>
      </c>
      <c r="Q36" s="76">
        <f t="shared" si="2"/>
        <v>0.32351921014243823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104617731.40000001</v>
      </c>
      <c r="M37" s="100">
        <f t="shared" si="5"/>
        <v>104583388</v>
      </c>
      <c r="N37" s="100">
        <f t="shared" si="5"/>
        <v>53751175</v>
      </c>
      <c r="O37" s="100">
        <f>SUM(O38:O41)</f>
        <v>53751175</v>
      </c>
      <c r="P37" s="75">
        <f t="shared" si="1"/>
        <v>0.1380605978999839</v>
      </c>
      <c r="Q37" s="76">
        <f t="shared" si="2"/>
        <v>7.0956960758688237E-2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36974100</v>
      </c>
      <c r="L38" s="101">
        <v>36974100</v>
      </c>
      <c r="M38" s="101">
        <v>36974100</v>
      </c>
      <c r="N38" s="101">
        <v>400000</v>
      </c>
      <c r="O38" s="101">
        <v>400000</v>
      </c>
      <c r="P38" s="75">
        <f t="shared" si="1"/>
        <v>1</v>
      </c>
      <c r="Q38" s="76">
        <f t="shared" si="2"/>
        <v>1.0818383679386381E-2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45611550</v>
      </c>
      <c r="L39" s="101">
        <v>45611550</v>
      </c>
      <c r="M39" s="101">
        <v>45611550</v>
      </c>
      <c r="N39" s="101">
        <v>45611550</v>
      </c>
      <c r="O39" s="101">
        <v>45611550</v>
      </c>
      <c r="P39" s="75">
        <f t="shared" si="1"/>
        <v>1</v>
      </c>
      <c r="Q39" s="76">
        <f t="shared" si="2"/>
        <v>1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12379563</v>
      </c>
      <c r="L40" s="101">
        <v>12379563</v>
      </c>
      <c r="M40" s="101">
        <v>12379563</v>
      </c>
      <c r="N40" s="101">
        <v>7000000</v>
      </c>
      <c r="O40" s="101">
        <v>7000000</v>
      </c>
      <c r="P40" s="75">
        <f t="shared" si="1"/>
        <v>1</v>
      </c>
      <c r="Q40" s="76">
        <f t="shared" si="2"/>
        <v>0.5654480695320182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662552787</v>
      </c>
      <c r="L41" s="101">
        <v>9652518.4000000004</v>
      </c>
      <c r="M41" s="101">
        <v>9618175</v>
      </c>
      <c r="N41" s="101">
        <v>739625</v>
      </c>
      <c r="O41" s="101">
        <v>739625</v>
      </c>
      <c r="P41" s="75">
        <f t="shared" si="1"/>
        <v>1.4516843319836492E-2</v>
      </c>
      <c r="Q41" s="76">
        <f t="shared" si="2"/>
        <v>1.1163261471572377E-3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208063523</v>
      </c>
      <c r="L42" s="100">
        <f>SUM(L43:L52)</f>
        <v>178532453.5</v>
      </c>
      <c r="M42" s="100">
        <f>SUM(M43:M52)</f>
        <v>178045306.5</v>
      </c>
      <c r="N42" s="100">
        <f>SUM(N43:N52)</f>
        <v>41635386.5</v>
      </c>
      <c r="O42" s="100">
        <f>SUM(O43:O52)</f>
        <v>41635386.109999999</v>
      </c>
      <c r="P42" s="75">
        <f t="shared" si="1"/>
        <v>0.85572571267093267</v>
      </c>
      <c r="Q42" s="76">
        <f t="shared" si="2"/>
        <v>0.20010901430329045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>
        <v>1000000</v>
      </c>
      <c r="O43" s="101">
        <v>1000000</v>
      </c>
      <c r="P43" s="75">
        <f t="shared" si="1"/>
        <v>1</v>
      </c>
      <c r="Q43" s="76">
        <f t="shared" si="2"/>
        <v>0.45723315415890131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>
        <v>0</v>
      </c>
      <c r="Q45" s="76">
        <v>0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98421064</v>
      </c>
      <c r="L46" s="101">
        <v>90949832</v>
      </c>
      <c r="M46" s="101">
        <v>90462685</v>
      </c>
      <c r="N46" s="101">
        <v>33807058</v>
      </c>
      <c r="O46" s="101">
        <v>33807058</v>
      </c>
      <c r="P46" s="75">
        <f t="shared" si="1"/>
        <v>0.91913947404592167</v>
      </c>
      <c r="Q46" s="76">
        <f t="shared" si="2"/>
        <v>0.34349413251618577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>
        <v>2381825</v>
      </c>
      <c r="O48" s="101">
        <v>2381825</v>
      </c>
      <c r="P48" s="75">
        <f t="shared" si="1"/>
        <v>1</v>
      </c>
      <c r="Q48" s="76">
        <f t="shared" si="2"/>
        <v>1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1510596</v>
      </c>
      <c r="M50" s="101">
        <v>1510596</v>
      </c>
      <c r="N50" s="101">
        <v>1199096</v>
      </c>
      <c r="O50" s="101">
        <v>1199096</v>
      </c>
      <c r="P50" s="75">
        <f t="shared" si="1"/>
        <v>0.30211919999999998</v>
      </c>
      <c r="Q50" s="76">
        <f t="shared" si="2"/>
        <v>0.23981920000000001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3247407.5</v>
      </c>
      <c r="M51" s="101">
        <v>3247407.5</v>
      </c>
      <c r="N51" s="101">
        <v>3247407.5</v>
      </c>
      <c r="O51" s="101">
        <v>3247407.11</v>
      </c>
      <c r="P51" s="75">
        <f t="shared" si="1"/>
        <v>0.25304748763246315</v>
      </c>
      <c r="Q51" s="76">
        <f t="shared" si="2"/>
        <v>0.25304748763246315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9231611477</v>
      </c>
      <c r="L53" s="100">
        <f>SUM(L54:L70)</f>
        <v>7216215516.8999996</v>
      </c>
      <c r="M53" s="100">
        <f>SUM(M54:M70)</f>
        <v>5972212405.8999996</v>
      </c>
      <c r="N53" s="100">
        <f>SUM(N54:N70)</f>
        <v>3203601263.5300002</v>
      </c>
      <c r="O53" s="100">
        <f>SUM(O54:O70)</f>
        <v>3200533825.9199996</v>
      </c>
      <c r="P53" s="75">
        <f t="shared" si="1"/>
        <v>0.6469306491915745</v>
      </c>
      <c r="Q53" s="76">
        <f t="shared" si="2"/>
        <v>0.34702513981568422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155753418</v>
      </c>
      <c r="L54" s="112">
        <v>73869421.489999995</v>
      </c>
      <c r="M54" s="112">
        <v>73704660.489999995</v>
      </c>
      <c r="N54" s="112">
        <v>22111994.32</v>
      </c>
      <c r="O54" s="112">
        <v>22111994.32</v>
      </c>
      <c r="P54" s="75">
        <f t="shared" si="1"/>
        <v>0.47321375952083439</v>
      </c>
      <c r="Q54" s="76">
        <f t="shared" si="2"/>
        <v>0.14196795552826968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98233341.900000006</v>
      </c>
      <c r="N55" s="101">
        <v>64110630.689999998</v>
      </c>
      <c r="O55" s="101">
        <v>63704500</v>
      </c>
      <c r="P55" s="75">
        <f t="shared" si="1"/>
        <v>0.61417145446826982</v>
      </c>
      <c r="Q55" s="76">
        <f t="shared" si="2"/>
        <v>0.40083049742762944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11204828</v>
      </c>
      <c r="N56" s="101">
        <v>10932107.92</v>
      </c>
      <c r="O56" s="101">
        <v>10703108</v>
      </c>
      <c r="P56" s="75">
        <f t="shared" si="1"/>
        <v>0.14913173518801667</v>
      </c>
      <c r="Q56" s="76">
        <f t="shared" si="2"/>
        <v>0.14550194107149703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47782117</v>
      </c>
      <c r="L57" s="101">
        <v>40389182</v>
      </c>
      <c r="M57" s="101">
        <v>36341033</v>
      </c>
      <c r="N57" s="101">
        <v>25538120</v>
      </c>
      <c r="O57" s="101">
        <v>25538120</v>
      </c>
      <c r="P57" s="75">
        <f t="shared" si="1"/>
        <v>0.76055719758084395</v>
      </c>
      <c r="Q57" s="76">
        <f t="shared" si="2"/>
        <v>0.53447024961242295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255205280</v>
      </c>
      <c r="O58" s="101">
        <v>255205280</v>
      </c>
      <c r="P58" s="75">
        <f t="shared" si="1"/>
        <v>0.99999975567547472</v>
      </c>
      <c r="Q58" s="76">
        <f t="shared" si="2"/>
        <v>0.74229653425050124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69922022</v>
      </c>
      <c r="L59" s="101">
        <v>12635958</v>
      </c>
      <c r="M59" s="101">
        <v>800866</v>
      </c>
      <c r="N59" s="101">
        <v>800866</v>
      </c>
      <c r="O59" s="101">
        <v>800866</v>
      </c>
      <c r="P59" s="75">
        <f t="shared" si="1"/>
        <v>1.1453701953870842E-2</v>
      </c>
      <c r="Q59" s="76">
        <f t="shared" si="2"/>
        <v>1.1453701953870842E-2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387055290</v>
      </c>
      <c r="O60" s="101">
        <v>387055290</v>
      </c>
      <c r="P60" s="75">
        <f t="shared" si="1"/>
        <v>1</v>
      </c>
      <c r="Q60" s="76">
        <f t="shared" si="2"/>
        <v>0.76916019881266462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2924993989</v>
      </c>
      <c r="L61" s="101">
        <v>1546190294</v>
      </c>
      <c r="M61" s="101">
        <v>846126605</v>
      </c>
      <c r="N61" s="101">
        <v>563871243.15999997</v>
      </c>
      <c r="O61" s="101">
        <v>563871243.15999997</v>
      </c>
      <c r="P61" s="75">
        <f t="shared" si="1"/>
        <v>0.28927464746321568</v>
      </c>
      <c r="Q61" s="76">
        <f t="shared" si="2"/>
        <v>0.19277688955278052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1191828588</v>
      </c>
      <c r="L62" s="101">
        <v>1031869870</v>
      </c>
      <c r="M62" s="101">
        <v>954860023</v>
      </c>
      <c r="N62" s="101">
        <v>704772691.12</v>
      </c>
      <c r="O62" s="101">
        <v>704772691.12</v>
      </c>
      <c r="P62" s="75">
        <f t="shared" si="1"/>
        <v>0.80117227646162148</v>
      </c>
      <c r="Q62" s="76">
        <f t="shared" si="2"/>
        <v>0.59133729314437289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1104206183</v>
      </c>
      <c r="L63" s="101">
        <v>1063330864</v>
      </c>
      <c r="M63" s="101">
        <v>982330864</v>
      </c>
      <c r="N63" s="101">
        <v>290270834.73000002</v>
      </c>
      <c r="O63" s="101">
        <v>290270834.73000002</v>
      </c>
      <c r="P63" s="75">
        <f t="shared" si="1"/>
        <v>0.88962630269930298</v>
      </c>
      <c r="Q63" s="76">
        <f t="shared" si="2"/>
        <v>0.26287738576265518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1062712790.6799999</v>
      </c>
      <c r="M64" s="101">
        <v>1037712790.6799999</v>
      </c>
      <c r="N64" s="101">
        <v>288286317.02999997</v>
      </c>
      <c r="O64" s="101">
        <v>288286317.02999997</v>
      </c>
      <c r="P64" s="75">
        <f t="shared" si="1"/>
        <v>0.8953260725846317</v>
      </c>
      <c r="Q64" s="76">
        <f t="shared" si="2"/>
        <v>0.2487299552675086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66842495.829999998</v>
      </c>
      <c r="M65" s="101">
        <v>66842495.829999998</v>
      </c>
      <c r="N65" s="101">
        <v>24630643.559999999</v>
      </c>
      <c r="O65" s="101">
        <v>24630643.559999999</v>
      </c>
      <c r="P65" s="75">
        <f t="shared" si="1"/>
        <v>0.63695092030444433</v>
      </c>
      <c r="Q65" s="76">
        <f t="shared" si="2"/>
        <v>0.23470863689969329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473217633</v>
      </c>
      <c r="M66" s="101">
        <v>472482210</v>
      </c>
      <c r="N66" s="101">
        <v>429682130</v>
      </c>
      <c r="O66" s="101">
        <v>428111330</v>
      </c>
      <c r="P66" s="75">
        <f t="shared" si="1"/>
        <v>0.9034685555567451</v>
      </c>
      <c r="Q66" s="76">
        <f t="shared" si="2"/>
        <v>0.82162732294120788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53338705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2754964</v>
      </c>
      <c r="O68" s="101">
        <v>2754964</v>
      </c>
      <c r="P68" s="75">
        <f t="shared" si="1"/>
        <v>0.62133376832220077</v>
      </c>
      <c r="Q68" s="76">
        <f t="shared" si="2"/>
        <v>0.11411681091413357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>
        <v>91058079</v>
      </c>
      <c r="O69" s="101">
        <v>91058079</v>
      </c>
      <c r="P69" s="75">
        <f t="shared" si="1"/>
        <v>0.99096863927218026</v>
      </c>
      <c r="Q69" s="76">
        <f t="shared" si="2"/>
        <v>0.19616456661167106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44210997</v>
      </c>
      <c r="N70" s="101">
        <v>42520072</v>
      </c>
      <c r="O70" s="101">
        <v>41658565</v>
      </c>
      <c r="P70" s="75">
        <f t="shared" si="1"/>
        <v>0.1554471525494488</v>
      </c>
      <c r="Q70" s="76">
        <f t="shared" si="2"/>
        <v>0.14950181102221122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1228441681</v>
      </c>
      <c r="M71" s="100">
        <f t="shared" si="6"/>
        <v>1106658676</v>
      </c>
      <c r="N71" s="100">
        <f t="shared" si="6"/>
        <v>1106658676</v>
      </c>
      <c r="O71" s="100">
        <f t="shared" si="6"/>
        <v>1106658676</v>
      </c>
      <c r="P71" s="75">
        <f t="shared" si="1"/>
        <v>0.24801124754069301</v>
      </c>
      <c r="Q71" s="76">
        <f t="shared" si="2"/>
        <v>0.24801124754069301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85544981</v>
      </c>
      <c r="M75" s="100">
        <f t="shared" si="9"/>
        <v>67967302</v>
      </c>
      <c r="N75" s="100">
        <f t="shared" si="9"/>
        <v>67967302</v>
      </c>
      <c r="O75" s="100">
        <f t="shared" si="9"/>
        <v>67967302</v>
      </c>
      <c r="P75" s="75">
        <f t="shared" ref="P75:P129" si="10">+M75/K75</f>
        <v>0.70573584474648776</v>
      </c>
      <c r="Q75" s="76">
        <f t="shared" ref="Q75:Q129" si="11">+N75/K75</f>
        <v>0.70573584474648776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75544981</v>
      </c>
      <c r="L76" s="101">
        <v>75544981</v>
      </c>
      <c r="M76" s="101">
        <v>63876859</v>
      </c>
      <c r="N76" s="101">
        <v>63876859</v>
      </c>
      <c r="O76" s="101">
        <v>63876859</v>
      </c>
      <c r="P76" s="75">
        <f t="shared" si="10"/>
        <v>0.84554735674630721</v>
      </c>
      <c r="Q76" s="76">
        <f t="shared" si="11"/>
        <v>0.84554735674630721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20762019</v>
      </c>
      <c r="L77" s="101">
        <v>10000000</v>
      </c>
      <c r="M77" s="101">
        <v>4090443</v>
      </c>
      <c r="N77" s="101">
        <v>4090443</v>
      </c>
      <c r="O77" s="101">
        <v>4090443</v>
      </c>
      <c r="P77" s="75">
        <f t="shared" si="10"/>
        <v>0.1970156659619664</v>
      </c>
      <c r="Q77" s="76">
        <f t="shared" si="11"/>
        <v>0.1970156659619664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1142896700</v>
      </c>
      <c r="M78" s="100">
        <f t="shared" si="12"/>
        <v>1038691374</v>
      </c>
      <c r="N78" s="100">
        <f t="shared" si="12"/>
        <v>1038691374</v>
      </c>
      <c r="O78" s="100">
        <f t="shared" si="12"/>
        <v>1038691374</v>
      </c>
      <c r="P78" s="75">
        <f t="shared" si="10"/>
        <v>0.2379141655733259</v>
      </c>
      <c r="Q78" s="76">
        <f t="shared" si="11"/>
        <v>0.2379141655733259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178801266</v>
      </c>
      <c r="M79" s="101">
        <v>175337235</v>
      </c>
      <c r="N79" s="101">
        <v>175337235</v>
      </c>
      <c r="O79" s="101">
        <v>175337235</v>
      </c>
      <c r="P79" s="75">
        <f t="shared" si="10"/>
        <v>0.1001354854368932</v>
      </c>
      <c r="Q79" s="76">
        <f t="shared" si="11"/>
        <v>0.1001354854368932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863824000</v>
      </c>
      <c r="M80" s="101">
        <v>863354139</v>
      </c>
      <c r="N80" s="101">
        <v>863354139</v>
      </c>
      <c r="O80" s="101">
        <v>863354139</v>
      </c>
      <c r="P80" s="75">
        <f t="shared" si="10"/>
        <v>0.99945606859730685</v>
      </c>
      <c r="Q80" s="76">
        <f t="shared" si="11"/>
        <v>0.99945606859730685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f>271434+100000000</f>
        <v>100271434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32553066073.159996</v>
      </c>
      <c r="M82" s="100">
        <f>+M86+M83</f>
        <v>22582964575.919998</v>
      </c>
      <c r="N82" s="100">
        <f>+N86+N83</f>
        <v>15113061511.68</v>
      </c>
      <c r="O82" s="100">
        <f>+O86+O83</f>
        <v>15076542621.42</v>
      </c>
      <c r="P82" s="75">
        <f t="shared" si="10"/>
        <v>0.45165929151839995</v>
      </c>
      <c r="Q82" s="76">
        <f t="shared" si="11"/>
        <v>0.30226123023360002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4225100138.7399998</v>
      </c>
      <c r="M83" s="100">
        <f t="shared" si="13"/>
        <v>3396926467.7399998</v>
      </c>
      <c r="N83" s="100">
        <f t="shared" si="13"/>
        <v>2231555507.0999999</v>
      </c>
      <c r="O83" s="100">
        <f t="shared" si="13"/>
        <v>2231555507.0999999</v>
      </c>
      <c r="P83" s="75">
        <f t="shared" si="10"/>
        <v>0.43356845510484615</v>
      </c>
      <c r="Q83" s="76">
        <f t="shared" si="11"/>
        <v>0.28482573375742359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4225100138.7399998</v>
      </c>
      <c r="M85" s="101">
        <v>3396926467.7399998</v>
      </c>
      <c r="N85" s="101">
        <v>2231555507.0999999</v>
      </c>
      <c r="O85" s="101">
        <v>2231555507.0999999</v>
      </c>
      <c r="P85" s="75">
        <f t="shared" si="10"/>
        <v>0.43596463757065179</v>
      </c>
      <c r="Q85" s="76">
        <f t="shared" si="11"/>
        <v>0.28639986679455776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28327965934.419998</v>
      </c>
      <c r="M86" s="100">
        <f t="shared" si="14"/>
        <v>19186038108.18</v>
      </c>
      <c r="N86" s="100">
        <f t="shared" si="14"/>
        <v>12881506004.58</v>
      </c>
      <c r="O86" s="100">
        <f t="shared" si="14"/>
        <v>12844987114.32</v>
      </c>
      <c r="P86" s="75">
        <f t="shared" si="10"/>
        <v>0.45502079104066651</v>
      </c>
      <c r="Q86" s="76">
        <f t="shared" si="11"/>
        <v>0.30550095954933443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10491723762</v>
      </c>
      <c r="L90" s="101">
        <v>5925140707</v>
      </c>
      <c r="M90" s="101">
        <v>3812182710</v>
      </c>
      <c r="N90" s="101">
        <v>2569659005.7199998</v>
      </c>
      <c r="O90" s="101">
        <v>2533300115.46</v>
      </c>
      <c r="P90" s="114">
        <f t="shared" si="10"/>
        <v>0.36335141836342982</v>
      </c>
      <c r="Q90" s="115">
        <f t="shared" si="11"/>
        <v>0.24492248023409213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27052038163</v>
      </c>
      <c r="L91" s="101">
        <v>18902238796.419998</v>
      </c>
      <c r="M91" s="101">
        <v>14508379504.18</v>
      </c>
      <c r="N91" s="101">
        <v>9660995469.7900009</v>
      </c>
      <c r="O91" s="101">
        <v>9660835469.7900009</v>
      </c>
      <c r="P91" s="114">
        <f t="shared" si="10"/>
        <v>0.53631373047608699</v>
      </c>
      <c r="Q91" s="115">
        <f t="shared" si="11"/>
        <v>0.35712634336749072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218366753</v>
      </c>
      <c r="L92" s="101">
        <v>218055600</v>
      </c>
      <c r="M92" s="101">
        <v>199884300</v>
      </c>
      <c r="N92" s="101">
        <v>150851529.06999999</v>
      </c>
      <c r="O92" s="101">
        <v>150851529.06999999</v>
      </c>
      <c r="P92" s="114">
        <f t="shared" si="10"/>
        <v>0.91536049904080408</v>
      </c>
      <c r="Q92" s="115">
        <f t="shared" si="11"/>
        <v>0.69081729245660395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676813420</v>
      </c>
      <c r="L94" s="101">
        <v>593203498</v>
      </c>
      <c r="M94" s="101">
        <v>165591594</v>
      </c>
      <c r="N94" s="101" t="s">
        <v>25</v>
      </c>
      <c r="O94" s="101" t="s">
        <v>25</v>
      </c>
      <c r="P94" s="114">
        <f t="shared" si="10"/>
        <v>0.24466357951353859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3070374457.4000001</v>
      </c>
      <c r="M95" s="100">
        <f t="shared" si="15"/>
        <v>2909203619</v>
      </c>
      <c r="N95" s="100">
        <f t="shared" si="15"/>
        <v>2893658619</v>
      </c>
      <c r="O95" s="100">
        <f t="shared" si="15"/>
        <v>2893658619</v>
      </c>
      <c r="P95" s="75">
        <f t="shared" si="10"/>
        <v>0.82106023631558567</v>
      </c>
      <c r="Q95" s="76">
        <f t="shared" si="11"/>
        <v>0.81667299394789161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495374457.39999998</v>
      </c>
      <c r="M96" s="100">
        <f t="shared" si="16"/>
        <v>334203619</v>
      </c>
      <c r="N96" s="100">
        <f t="shared" si="16"/>
        <v>318658619</v>
      </c>
      <c r="O96" s="100">
        <f t="shared" si="16"/>
        <v>318658619</v>
      </c>
      <c r="P96" s="75">
        <f t="shared" si="10"/>
        <v>0.34517037206112611</v>
      </c>
      <c r="Q96" s="76">
        <f t="shared" si="11"/>
        <v>0.32911526933738749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f>763489187+159852870</f>
        <v>923342057</v>
      </c>
      <c r="L97" s="101">
        <f>331317968.4+159852870</f>
        <v>491170838.39999998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2620000</v>
      </c>
      <c r="N99" s="101">
        <v>1120000</v>
      </c>
      <c r="O99" s="101">
        <v>1120000</v>
      </c>
      <c r="P99" s="75">
        <f t="shared" si="10"/>
        <v>0.26600750953413554</v>
      </c>
      <c r="Q99" s="76">
        <f t="shared" si="11"/>
        <v>0.11371313384665337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2575000000</v>
      </c>
      <c r="M101" s="100">
        <f t="shared" si="17"/>
        <v>2575000000</v>
      </c>
      <c r="N101" s="100">
        <f t="shared" si="17"/>
        <v>2575000000</v>
      </c>
      <c r="O101" s="100">
        <f t="shared" si="17"/>
        <v>2575000000</v>
      </c>
      <c r="P101" s="75">
        <f t="shared" si="10"/>
        <v>1</v>
      </c>
      <c r="Q101" s="76">
        <f t="shared" si="11"/>
        <v>1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>
        <v>2575000000</v>
      </c>
      <c r="M102" s="101">
        <v>2575000000</v>
      </c>
      <c r="N102" s="101">
        <v>2575000000</v>
      </c>
      <c r="O102" s="101">
        <v>2575000000</v>
      </c>
      <c r="P102" s="75">
        <f t="shared" si="10"/>
        <v>1</v>
      </c>
      <c r="Q102" s="76">
        <f t="shared" si="11"/>
        <v>1</v>
      </c>
      <c r="R102" s="117"/>
      <c r="S102" s="125"/>
    </row>
    <row r="103" spans="1:19" s="45" customFormat="1" ht="30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98">
        <f>K104+K105+K120+K121+K125</f>
        <v>280458971902</v>
      </c>
      <c r="L103" s="98">
        <f t="shared" ref="L103:O103" si="18">L104+L105+L120+L121+L125</f>
        <v>260224526149.09</v>
      </c>
      <c r="M103" s="98">
        <f t="shared" si="18"/>
        <v>202084435553.75</v>
      </c>
      <c r="N103" s="98">
        <f t="shared" si="18"/>
        <v>99627035005.600006</v>
      </c>
      <c r="O103" s="98">
        <f t="shared" si="18"/>
        <v>99584077387.600006</v>
      </c>
      <c r="P103" s="71">
        <f t="shared" si="10"/>
        <v>0.72054901358036716</v>
      </c>
      <c r="Q103" s="72">
        <f t="shared" si="11"/>
        <v>0.35522855385925184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5478416329</v>
      </c>
      <c r="O104" s="99">
        <f t="shared" si="19"/>
        <v>5478416329</v>
      </c>
      <c r="P104" s="73">
        <f t="shared" si="10"/>
        <v>0.96521897810218982</v>
      </c>
      <c r="Q104" s="74">
        <f t="shared" si="11"/>
        <v>0.58806529937741525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44814669666</v>
      </c>
      <c r="M105" s="99">
        <f>M106+M110+M117</f>
        <v>28353805279</v>
      </c>
      <c r="N105" s="99">
        <f>N106+N110+N117</f>
        <v>14966809887.18</v>
      </c>
      <c r="O105" s="99">
        <f>O106+O110+O117</f>
        <v>14966809887.18</v>
      </c>
      <c r="P105" s="73">
        <f t="shared" si="10"/>
        <v>0.56284621133102886</v>
      </c>
      <c r="Q105" s="74">
        <f t="shared" si="11"/>
        <v>0.29710341020611503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5542297576</v>
      </c>
      <c r="M106" s="100">
        <f t="shared" ref="M106:O106" si="20">SUM(M107:M108)</f>
        <v>4036967667</v>
      </c>
      <c r="N106" s="100">
        <f t="shared" si="20"/>
        <v>2269053887.1800003</v>
      </c>
      <c r="O106" s="100">
        <f t="shared" si="20"/>
        <v>2269053887.1800003</v>
      </c>
      <c r="P106" s="75">
        <f t="shared" si="10"/>
        <v>0.46445920970090826</v>
      </c>
      <c r="Q106" s="76">
        <f t="shared" si="11"/>
        <v>0.26105806688106842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4599335136</v>
      </c>
      <c r="M107" s="101">
        <v>3235927667</v>
      </c>
      <c r="N107" s="101">
        <v>1874182137.1800001</v>
      </c>
      <c r="O107" s="101">
        <v>1874182137.1800001</v>
      </c>
      <c r="P107" s="75">
        <f t="shared" si="10"/>
        <v>0.57635057103347265</v>
      </c>
      <c r="Q107" s="76">
        <f t="shared" si="11"/>
        <v>0.33381028754139552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942962440</v>
      </c>
      <c r="M108" s="101">
        <v>801040000</v>
      </c>
      <c r="N108" s="101">
        <v>394871750</v>
      </c>
      <c r="O108" s="101">
        <v>394871750</v>
      </c>
      <c r="P108" s="75">
        <f t="shared" si="10"/>
        <v>0.26031063725213227</v>
      </c>
      <c r="Q108" s="76">
        <f t="shared" si="11"/>
        <v>0.1283198303147966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5478416329</v>
      </c>
      <c r="O109" s="100">
        <f t="shared" si="21"/>
        <v>5478416329</v>
      </c>
      <c r="P109" s="75">
        <f t="shared" si="10"/>
        <v>0.96521897810218982</v>
      </c>
      <c r="Q109" s="76">
        <f t="shared" si="11"/>
        <v>0.58806529937741525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12697756000</v>
      </c>
      <c r="O110" s="100">
        <f>SUM(O114:O116)</f>
        <v>12697756000</v>
      </c>
      <c r="P110" s="75">
        <f t="shared" si="10"/>
        <v>0.94676988054820121</v>
      </c>
      <c r="Q110" s="76">
        <f t="shared" si="11"/>
        <v>0.49438389658931631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5478416329</v>
      </c>
      <c r="O112" s="112">
        <v>5478416329</v>
      </c>
      <c r="P112" s="75">
        <f t="shared" si="10"/>
        <v>1</v>
      </c>
      <c r="Q112" s="76">
        <f t="shared" si="11"/>
        <v>0.72197245442630364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1440000000</v>
      </c>
      <c r="O114" s="112">
        <v>1440000000</v>
      </c>
      <c r="P114" s="75">
        <f t="shared" si="10"/>
        <v>0.82347627398007917</v>
      </c>
      <c r="Q114" s="76">
        <f t="shared" si="11"/>
        <v>0.19647973802701596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>
        <v>1000000000</v>
      </c>
      <c r="O115" s="112">
        <v>1000000000</v>
      </c>
      <c r="P115" s="75">
        <f t="shared" si="10"/>
        <v>0.996</v>
      </c>
      <c r="Q115" s="76">
        <f t="shared" si="11"/>
        <v>0.19825535289452814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10257756000</v>
      </c>
      <c r="O116" s="112">
        <v>10257756000</v>
      </c>
      <c r="P116" s="75">
        <f t="shared" si="10"/>
        <v>0.996</v>
      </c>
      <c r="Q116" s="76">
        <f t="shared" si="11"/>
        <v>0.77062249267523097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14955534478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>
        <v>14955534478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12796763983</v>
      </c>
      <c r="M120" s="100">
        <f t="shared" si="23"/>
        <v>12736111813</v>
      </c>
      <c r="N120" s="100">
        <f t="shared" si="23"/>
        <v>5123135460.7799997</v>
      </c>
      <c r="O120" s="100">
        <f t="shared" si="23"/>
        <v>5092859906.7800007</v>
      </c>
      <c r="P120" s="75">
        <f t="shared" si="10"/>
        <v>0.57587995562191363</v>
      </c>
      <c r="Q120" s="76">
        <f t="shared" si="11"/>
        <v>0.23164927138811689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178431260512</v>
      </c>
      <c r="M121" s="100">
        <f t="shared" si="24"/>
        <v>146141944515</v>
      </c>
      <c r="N121" s="100">
        <f t="shared" si="24"/>
        <v>71411828007.639999</v>
      </c>
      <c r="O121" s="100">
        <f t="shared" si="24"/>
        <v>71399145943.640015</v>
      </c>
      <c r="P121" s="75">
        <f t="shared" si="10"/>
        <v>0.80570433754027737</v>
      </c>
      <c r="Q121" s="76">
        <f t="shared" si="11"/>
        <v>0.39370503634930243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4158204250</v>
      </c>
      <c r="M122" s="101">
        <v>4158204250</v>
      </c>
      <c r="N122" s="101">
        <v>158204250</v>
      </c>
      <c r="O122" s="101">
        <v>158204250</v>
      </c>
      <c r="P122" s="75">
        <f t="shared" si="10"/>
        <v>0.85455762137379987</v>
      </c>
      <c r="Q122" s="76">
        <f t="shared" si="11"/>
        <v>3.2512748158348877E-2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8638559733</v>
      </c>
      <c r="M123" s="101">
        <v>8577907563</v>
      </c>
      <c r="N123" s="101">
        <v>4964931210.7799997</v>
      </c>
      <c r="O123" s="101">
        <v>4934655656.7800007</v>
      </c>
      <c r="P123" s="75">
        <f t="shared" si="10"/>
        <v>0.49727000365217389</v>
      </c>
      <c r="Q123" s="76">
        <f t="shared" si="11"/>
        <v>0.28782209917565216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178431260512</v>
      </c>
      <c r="M124" s="101">
        <v>146141944515</v>
      </c>
      <c r="N124" s="101">
        <v>71411828007.639999</v>
      </c>
      <c r="O124" s="101">
        <v>71399145943.640015</v>
      </c>
      <c r="P124" s="75">
        <f t="shared" si="10"/>
        <v>0.80570433754027737</v>
      </c>
      <c r="Q124" s="76">
        <f t="shared" si="11"/>
        <v>0.39370503634930243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15189851988.09</v>
      </c>
      <c r="M125" s="100">
        <f t="shared" si="25"/>
        <v>5860593946.75</v>
      </c>
      <c r="N125" s="100">
        <f t="shared" si="25"/>
        <v>2646845321</v>
      </c>
      <c r="O125" s="100">
        <f t="shared" si="25"/>
        <v>2646845321</v>
      </c>
      <c r="P125" s="75">
        <f t="shared" si="10"/>
        <v>0.33940590704004742</v>
      </c>
      <c r="Q125" s="76">
        <f t="shared" si="11"/>
        <v>0.1532873536592472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>
        <v>1375000000</v>
      </c>
      <c r="M126" s="101">
        <v>1123039890</v>
      </c>
      <c r="N126" s="101" t="s">
        <v>25</v>
      </c>
      <c r="O126" s="101" t="s">
        <v>25</v>
      </c>
      <c r="P126" s="75">
        <f t="shared" si="10"/>
        <v>0.81675628363636366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>
        <v>9455341049.8899994</v>
      </c>
      <c r="M127" s="101">
        <v>1575052852.75</v>
      </c>
      <c r="N127" s="101">
        <v>1063600378</v>
      </c>
      <c r="O127" s="101">
        <v>1063600378</v>
      </c>
      <c r="P127" s="75">
        <f t="shared" si="10"/>
        <v>0.16657811118827914</v>
      </c>
      <c r="Q127" s="76">
        <f t="shared" si="11"/>
        <v>0.1124867281228317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4359510938.1999998</v>
      </c>
      <c r="M128" s="101">
        <v>3162501204</v>
      </c>
      <c r="N128" s="101">
        <v>1583244943</v>
      </c>
      <c r="O128" s="101">
        <v>1583244943</v>
      </c>
      <c r="P128" s="75">
        <f t="shared" si="10"/>
        <v>0.49131028803893667</v>
      </c>
      <c r="Q128" s="76">
        <f t="shared" si="11"/>
        <v>0.24596497481096921</v>
      </c>
      <c r="R128" s="130"/>
      <c r="S128" s="127"/>
    </row>
    <row r="129" spans="1:19" s="59" customFormat="1" ht="30" customHeight="1" thickBot="1" x14ac:dyDescent="0.3">
      <c r="A129" s="139" t="s">
        <v>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02">
        <f>+K10+K103</f>
        <v>1189638660902</v>
      </c>
      <c r="L129" s="102">
        <f>+L10+L103</f>
        <v>1143646178262.4502</v>
      </c>
      <c r="M129" s="102">
        <f>+M10+M103</f>
        <v>1068941460842.0701</v>
      </c>
      <c r="N129" s="102">
        <f>+N10+N103</f>
        <v>956039691121.31006</v>
      </c>
      <c r="O129" s="102">
        <f>+O10+O103</f>
        <v>955424203046.05005</v>
      </c>
      <c r="P129" s="77">
        <f t="shared" si="10"/>
        <v>0.89854297441172959</v>
      </c>
      <c r="Q129" s="78">
        <f t="shared" si="11"/>
        <v>0.8036387203459141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1143646178262.45</v>
      </c>
      <c r="M131" s="107">
        <v>1068941460842.0699</v>
      </c>
      <c r="N131" s="107">
        <v>956039691121.31006</v>
      </c>
      <c r="O131" s="107">
        <v>955424203046.05005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3:J103"/>
    <mergeCell ref="A129:J129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2A655-37EB-4285-B29E-2C7534A36C3C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2021-11-04T14:05:34Z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