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A864231B-8E3F-4710-98DE-C66E60756E7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4" l="1"/>
  <c r="P14" i="4"/>
  <c r="P15" i="4"/>
  <c r="P16" i="4"/>
  <c r="P17" i="4"/>
  <c r="P18" i="4"/>
  <c r="P19" i="4"/>
  <c r="P21" i="4"/>
  <c r="P22" i="4"/>
  <c r="P23" i="4"/>
  <c r="P24" i="4"/>
  <c r="P25" i="4"/>
  <c r="P26" i="4"/>
  <c r="P27" i="4"/>
  <c r="Q126" i="4" l="1"/>
  <c r="P126" i="4"/>
  <c r="Q124" i="4"/>
  <c r="P124" i="4"/>
  <c r="Q123" i="4"/>
  <c r="P123" i="4"/>
  <c r="Q122" i="4"/>
  <c r="P122" i="4"/>
  <c r="Q119" i="4"/>
  <c r="P119" i="4"/>
  <c r="Q118" i="4"/>
  <c r="P118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08" i="4"/>
  <c r="P108" i="4"/>
  <c r="Q107" i="4"/>
  <c r="P107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4" i="4"/>
  <c r="P84" i="4"/>
  <c r="Q81" i="4"/>
  <c r="P81" i="4"/>
  <c r="Q80" i="4"/>
  <c r="P80" i="4"/>
  <c r="Q79" i="4"/>
  <c r="P79" i="4"/>
  <c r="Q77" i="4"/>
  <c r="Q76" i="4"/>
  <c r="Q74" i="4"/>
  <c r="P74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Q26" i="4"/>
  <c r="Q25" i="4"/>
  <c r="Q24" i="4"/>
  <c r="Q23" i="4"/>
  <c r="Q22" i="4"/>
  <c r="Q21" i="4"/>
  <c r="Q19" i="4"/>
  <c r="Q18" i="4"/>
  <c r="Q17" i="4"/>
  <c r="Q16" i="4"/>
  <c r="Q15" i="4"/>
  <c r="Q14" i="4"/>
  <c r="Q13" i="4"/>
  <c r="K109" i="4" l="1"/>
  <c r="L109" i="4"/>
  <c r="M109" i="4"/>
  <c r="N109" i="4"/>
  <c r="O109" i="4"/>
  <c r="Q109" i="4" l="1"/>
  <c r="P109" i="4"/>
  <c r="O83" i="4"/>
  <c r="L83" i="4"/>
  <c r="M83" i="4"/>
  <c r="N83" i="4"/>
  <c r="K83" i="4"/>
  <c r="Q83" i="4" l="1"/>
  <c r="P83" i="4"/>
  <c r="O101" i="4"/>
  <c r="N101" i="4"/>
  <c r="M101" i="4"/>
  <c r="L101" i="4"/>
  <c r="K101" i="4"/>
  <c r="O121" i="4" l="1"/>
  <c r="N121" i="4"/>
  <c r="M121" i="4"/>
  <c r="L121" i="4"/>
  <c r="K121" i="4"/>
  <c r="P121" i="4" l="1"/>
  <c r="Q121" i="4"/>
  <c r="O110" i="4"/>
  <c r="N110" i="4"/>
  <c r="M110" i="4"/>
  <c r="L110" i="4"/>
  <c r="K110" i="4"/>
  <c r="O86" i="4"/>
  <c r="N86" i="4"/>
  <c r="M86" i="4"/>
  <c r="L86" i="4"/>
  <c r="K86" i="4"/>
  <c r="K82" i="4" s="1"/>
  <c r="P86" i="4" l="1"/>
  <c r="Q110" i="4"/>
  <c r="P110" i="4"/>
  <c r="Q86" i="4"/>
  <c r="O37" i="4"/>
  <c r="O82" i="4" l="1"/>
  <c r="L106" i="4" l="1"/>
  <c r="O125" i="4"/>
  <c r="N125" i="4"/>
  <c r="M125" i="4"/>
  <c r="L125" i="4"/>
  <c r="K125" i="4"/>
  <c r="O120" i="4"/>
  <c r="N120" i="4"/>
  <c r="Q120" i="4" s="1"/>
  <c r="M120" i="4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K106" i="4"/>
  <c r="N82" i="4"/>
  <c r="Q82" i="4" s="1"/>
  <c r="M82" i="4"/>
  <c r="P82" i="4" s="1"/>
  <c r="L82" i="4"/>
  <c r="O96" i="4"/>
  <c r="N96" i="4"/>
  <c r="M96" i="4"/>
  <c r="L96" i="4"/>
  <c r="K96" i="4"/>
  <c r="O78" i="4"/>
  <c r="N78" i="4"/>
  <c r="M78" i="4"/>
  <c r="L78" i="4"/>
  <c r="K78" i="4"/>
  <c r="O75" i="4"/>
  <c r="O71" i="4" s="1"/>
  <c r="N75" i="4"/>
  <c r="M75" i="4"/>
  <c r="L75" i="4"/>
  <c r="K73" i="4"/>
  <c r="K72" i="4" s="1"/>
  <c r="K75" i="4"/>
  <c r="Q117" i="4" l="1"/>
  <c r="P117" i="4"/>
  <c r="P120" i="4"/>
  <c r="K71" i="4"/>
  <c r="L71" i="4"/>
  <c r="P106" i="4"/>
  <c r="P96" i="4"/>
  <c r="P78" i="4"/>
  <c r="Q78" i="4"/>
  <c r="P125" i="4"/>
  <c r="Q125" i="4"/>
  <c r="Q104" i="4"/>
  <c r="Q106" i="4"/>
  <c r="Q96" i="4"/>
  <c r="Q75" i="4"/>
  <c r="N71" i="4"/>
  <c r="Q71" i="4" s="1"/>
  <c r="P75" i="4"/>
  <c r="M71" i="4"/>
  <c r="K105" i="4"/>
  <c r="K103" i="4" s="1"/>
  <c r="N95" i="4"/>
  <c r="O105" i="4"/>
  <c r="O103" i="4" s="1"/>
  <c r="N105" i="4"/>
  <c r="M105" i="4"/>
  <c r="L105" i="4"/>
  <c r="L103" i="4" s="1"/>
  <c r="M104" i="4"/>
  <c r="P104" i="4" s="1"/>
  <c r="L95" i="4"/>
  <c r="O95" i="4"/>
  <c r="M95" i="4"/>
  <c r="K95" i="4"/>
  <c r="O73" i="4"/>
  <c r="O72" i="4" s="1"/>
  <c r="N73" i="4"/>
  <c r="Q73" i="4" s="1"/>
  <c r="M73" i="4"/>
  <c r="P73" i="4" s="1"/>
  <c r="L73" i="4"/>
  <c r="L72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P71" i="4" l="1"/>
  <c r="P42" i="4"/>
  <c r="Q42" i="4"/>
  <c r="Q20" i="4"/>
  <c r="P20" i="4"/>
  <c r="P37" i="4"/>
  <c r="Q37" i="4"/>
  <c r="Q12" i="4"/>
  <c r="P12" i="4"/>
  <c r="P53" i="4"/>
  <c r="Q53" i="4"/>
  <c r="P105" i="4"/>
  <c r="Q105" i="4"/>
  <c r="Q95" i="4"/>
  <c r="P95" i="4"/>
  <c r="M72" i="4"/>
  <c r="P72" i="4" s="1"/>
  <c r="N72" i="4"/>
  <c r="Q72" i="4" s="1"/>
  <c r="M103" i="4"/>
  <c r="P103" i="4" s="1"/>
  <c r="N103" i="4"/>
  <c r="Q103" i="4" s="1"/>
  <c r="M36" i="4"/>
  <c r="N36" i="4"/>
  <c r="L36" i="4"/>
  <c r="O36" i="4"/>
  <c r="K36" i="4"/>
  <c r="P36" i="4" l="1"/>
  <c r="Q36" i="4"/>
  <c r="L28" i="4"/>
  <c r="L11" i="4" s="1"/>
  <c r="M28" i="4"/>
  <c r="N28" i="4"/>
  <c r="O28" i="4"/>
  <c r="O11" i="4" s="1"/>
  <c r="N11" i="4" l="1"/>
  <c r="M11" i="4"/>
  <c r="L10" i="4"/>
  <c r="K28" i="4"/>
  <c r="K11" i="4" s="1"/>
  <c r="Q28" i="4" l="1"/>
  <c r="P28" i="4"/>
  <c r="P11" i="4"/>
  <c r="Q11" i="4"/>
  <c r="M10" i="4"/>
  <c r="M129" i="4" s="1"/>
  <c r="N10" i="4"/>
  <c r="N129" i="4" s="1"/>
  <c r="O10" i="4"/>
  <c r="O129" i="4" s="1"/>
  <c r="L129" i="4"/>
  <c r="K10" i="4" l="1"/>
  <c r="L133" i="4" l="1"/>
  <c r="O133" i="4"/>
  <c r="K129" i="4" l="1"/>
  <c r="N133" i="4"/>
  <c r="M133" i="4"/>
  <c r="Q129" i="4" l="1"/>
  <c r="P129" i="4"/>
  <c r="K133" i="4"/>
  <c r="P10" i="4"/>
  <c r="Q10" i="4"/>
</calcChain>
</file>

<file path=xl/sharedStrings.xml><?xml version="1.0" encoding="utf-8"?>
<sst xmlns="http://schemas.openxmlformats.org/spreadsheetml/2006/main" count="960" uniqueCount="278">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</sst>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M129" activePane="bottomRight" state="frozen"/>
      <selection pane="topRight" activeCell="I1" sqref="I1"/>
      <selection pane="bottomLeft" activeCell="A10" sqref="A10"/>
      <selection pane="bottomRight" activeCell="Q134" sqref="Q134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275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277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K11+K36+K71+K72+K82+K95</f>
        <v>909179689000</v>
      </c>
      <c r="L10" s="98">
        <f>L11+L36+L71+L72+L82+L95</f>
        <v>875969089365.90002</v>
      </c>
      <c r="M10" s="98">
        <f>M11+M36+M71+M72+M82+M95</f>
        <v>857918749600.48999</v>
      </c>
      <c r="N10" s="98">
        <f>N11+N36+N71+N72+N82+N95</f>
        <v>845483562519.82996</v>
      </c>
      <c r="O10" s="98">
        <f>O11+O36+O71+O72+O82+O95</f>
        <v>845466407136.82996</v>
      </c>
      <c r="P10" s="71">
        <f>+M10/K10</f>
        <v>0.94361847276208788</v>
      </c>
      <c r="Q10" s="72">
        <f>+N10/K10</f>
        <v>0.92994110267660191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22770717991</v>
      </c>
      <c r="M11" s="99">
        <f t="shared" si="0"/>
        <v>15777081552</v>
      </c>
      <c r="N11" s="99">
        <f t="shared" si="0"/>
        <v>15777081552</v>
      </c>
      <c r="O11" s="99">
        <f t="shared" si="0"/>
        <v>15771022268</v>
      </c>
      <c r="P11" s="73">
        <f t="shared" ref="P11:P74" si="1">+M11/K11</f>
        <v>0.58494866504148402</v>
      </c>
      <c r="Q11" s="74">
        <f t="shared" ref="Q11:Q74" si="2">+N11/K11</f>
        <v>0.58494866504148402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15451915222</v>
      </c>
      <c r="M12" s="100">
        <f t="shared" si="3"/>
        <v>10448247990</v>
      </c>
      <c r="N12" s="100">
        <f t="shared" si="3"/>
        <v>10448247990</v>
      </c>
      <c r="O12" s="100">
        <f t="shared" si="3"/>
        <v>10444612941</v>
      </c>
      <c r="P12" s="75">
        <f t="shared" si="1"/>
        <v>0.60347722334752218</v>
      </c>
      <c r="Q12" s="76">
        <f t="shared" si="2"/>
        <v>0.60347722334752218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12682087250</v>
      </c>
      <c r="L13" s="101">
        <v>11055314434</v>
      </c>
      <c r="M13" s="101">
        <v>7847546549</v>
      </c>
      <c r="N13" s="101">
        <v>7847546549</v>
      </c>
      <c r="O13" s="101">
        <v>7847363298</v>
      </c>
      <c r="P13" s="75">
        <f t="shared" si="1"/>
        <v>0.61878982491624157</v>
      </c>
      <c r="Q13" s="76">
        <f t="shared" si="2"/>
        <v>0.61878982491624157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1424485462</v>
      </c>
      <c r="L14" s="101">
        <v>1300000000</v>
      </c>
      <c r="M14" s="101">
        <v>1115725364</v>
      </c>
      <c r="N14" s="101">
        <v>1115725364</v>
      </c>
      <c r="O14" s="101">
        <v>1115725364</v>
      </c>
      <c r="P14" s="75">
        <f t="shared" si="1"/>
        <v>0.78324798235111792</v>
      </c>
      <c r="Q14" s="76">
        <f t="shared" si="2"/>
        <v>0.78324798235111792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642736712</v>
      </c>
      <c r="L15" s="101">
        <v>642736712</v>
      </c>
      <c r="M15" s="101">
        <v>627322677</v>
      </c>
      <c r="N15" s="101">
        <v>627322677</v>
      </c>
      <c r="O15" s="101">
        <v>627184918</v>
      </c>
      <c r="P15" s="75">
        <f t="shared" si="1"/>
        <v>0.97601811953134554</v>
      </c>
      <c r="Q15" s="76">
        <f t="shared" si="2"/>
        <v>0.97601811953134554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437165050</v>
      </c>
      <c r="L16" s="101">
        <v>415063227</v>
      </c>
      <c r="M16" s="101">
        <v>289272282</v>
      </c>
      <c r="N16" s="101">
        <v>289272282</v>
      </c>
      <c r="O16" s="101">
        <v>289105414</v>
      </c>
      <c r="P16" s="75">
        <f t="shared" si="1"/>
        <v>0.66170038524351382</v>
      </c>
      <c r="Q16" s="76">
        <f t="shared" si="2"/>
        <v>0.66170038524351382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50056125</v>
      </c>
      <c r="M17" s="101">
        <v>918312</v>
      </c>
      <c r="N17" s="101">
        <v>918312</v>
      </c>
      <c r="O17" s="101">
        <v>918312</v>
      </c>
      <c r="P17" s="75">
        <f t="shared" si="1"/>
        <v>1.5812515027977952E-2</v>
      </c>
      <c r="Q17" s="76">
        <f t="shared" si="2"/>
        <v>1.5812515027977952E-2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1352550783</v>
      </c>
      <c r="M18" s="101">
        <v>19783906</v>
      </c>
      <c r="N18" s="101">
        <v>19783906</v>
      </c>
      <c r="O18" s="101">
        <v>18136218</v>
      </c>
      <c r="P18" s="75">
        <f t="shared" si="1"/>
        <v>1.3957896588016676E-2</v>
      </c>
      <c r="Q18" s="76">
        <f t="shared" si="2"/>
        <v>1.3957896588016676E-2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636193941</v>
      </c>
      <c r="M19" s="101">
        <v>547678900</v>
      </c>
      <c r="N19" s="101">
        <v>547678900</v>
      </c>
      <c r="O19" s="101">
        <v>546179417</v>
      </c>
      <c r="P19" s="75">
        <f t="shared" si="1"/>
        <v>0.84069368389609933</v>
      </c>
      <c r="Q19" s="76">
        <f t="shared" si="2"/>
        <v>0.84069368389609933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5598040787</v>
      </c>
      <c r="M20" s="100">
        <f t="shared" si="4"/>
        <v>4040895395</v>
      </c>
      <c r="N20" s="100">
        <f t="shared" si="4"/>
        <v>4040895395</v>
      </c>
      <c r="O20" s="111">
        <f t="shared" si="4"/>
        <v>4040895395</v>
      </c>
      <c r="P20" s="75">
        <f t="shared" si="1"/>
        <v>0.6358654043758617</v>
      </c>
      <c r="Q20" s="76">
        <f t="shared" si="2"/>
        <v>0.6358654043758617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1703472007</v>
      </c>
      <c r="M21" s="101">
        <v>1141026118.5</v>
      </c>
      <c r="N21" s="101">
        <v>1141026118.5</v>
      </c>
      <c r="O21" s="101">
        <v>1141026118.5</v>
      </c>
      <c r="P21" s="75">
        <f t="shared" si="1"/>
        <v>0.59298729800599537</v>
      </c>
      <c r="Q21" s="76">
        <f t="shared" si="2"/>
        <v>0.59298729800599537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1203472007</v>
      </c>
      <c r="M22" s="101">
        <v>831419778</v>
      </c>
      <c r="N22" s="101">
        <v>831419778</v>
      </c>
      <c r="O22" s="101">
        <v>831419778</v>
      </c>
      <c r="P22" s="75">
        <f t="shared" si="1"/>
        <v>0.62997654133490855</v>
      </c>
      <c r="Q22" s="76">
        <f t="shared" si="2"/>
        <v>0.62997654133490855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1300000000</v>
      </c>
      <c r="M23" s="101">
        <v>1106281785</v>
      </c>
      <c r="N23" s="101">
        <v>1106281785</v>
      </c>
      <c r="O23" s="101">
        <v>1106281785</v>
      </c>
      <c r="P23" s="75">
        <f t="shared" si="1"/>
        <v>0.75688787534348556</v>
      </c>
      <c r="Q23" s="76">
        <f t="shared" si="2"/>
        <v>0.75688787534348556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502905965</v>
      </c>
      <c r="M24" s="101">
        <v>394486700</v>
      </c>
      <c r="N24" s="101">
        <v>394486700</v>
      </c>
      <c r="O24" s="101">
        <v>394486700</v>
      </c>
      <c r="P24" s="75">
        <f t="shared" si="1"/>
        <v>0.58561866537237361</v>
      </c>
      <c r="Q24" s="76">
        <f t="shared" si="2"/>
        <v>0.58561866537237361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131246797</v>
      </c>
      <c r="M25" s="101">
        <v>69113797</v>
      </c>
      <c r="N25" s="101">
        <v>69113797</v>
      </c>
      <c r="O25" s="101">
        <v>69113797</v>
      </c>
      <c r="P25" s="75">
        <f t="shared" si="1"/>
        <v>0.51686150250256857</v>
      </c>
      <c r="Q25" s="76">
        <f t="shared" si="2"/>
        <v>0.51686150250256857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453472004</v>
      </c>
      <c r="M26" s="101">
        <v>298570745.5</v>
      </c>
      <c r="N26" s="101">
        <v>298570745.5</v>
      </c>
      <c r="O26" s="101">
        <v>298570745.5</v>
      </c>
      <c r="P26" s="75">
        <f t="shared" si="1"/>
        <v>0.59097421762503832</v>
      </c>
      <c r="Q26" s="76">
        <f t="shared" si="2"/>
        <v>0.59097421762503832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303472007</v>
      </c>
      <c r="M27" s="101">
        <v>199996471</v>
      </c>
      <c r="N27" s="101">
        <v>199996471</v>
      </c>
      <c r="O27" s="101">
        <v>199996471</v>
      </c>
      <c r="P27" s="75">
        <f t="shared" si="1"/>
        <v>0.59379272042883235</v>
      </c>
      <c r="Q27" s="76">
        <f t="shared" si="2"/>
        <v>0.59379272042883235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1720761982</v>
      </c>
      <c r="M28" s="100">
        <f>SUM(M29:M34)</f>
        <v>1287938167</v>
      </c>
      <c r="N28" s="100">
        <f>SUM(N29:N34)</f>
        <v>1287938167</v>
      </c>
      <c r="O28" s="100">
        <f>SUM(O29:O34)</f>
        <v>1285513932</v>
      </c>
      <c r="P28" s="75">
        <f t="shared" si="1"/>
        <v>0.48215281346678529</v>
      </c>
      <c r="Q28" s="76">
        <f t="shared" si="2"/>
        <v>0.48215281346678529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900017557</v>
      </c>
      <c r="M29" s="101">
        <v>671686409</v>
      </c>
      <c r="N29" s="101">
        <v>671686409</v>
      </c>
      <c r="O29" s="101">
        <v>671639435</v>
      </c>
      <c r="P29" s="75">
        <f t="shared" si="1"/>
        <v>0.55374242448629862</v>
      </c>
      <c r="Q29" s="76">
        <f t="shared" si="2"/>
        <v>0.55374242448629862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248385266</v>
      </c>
      <c r="L30" s="101">
        <v>200034214</v>
      </c>
      <c r="M30" s="101">
        <v>121913971</v>
      </c>
      <c r="N30" s="101">
        <v>121913971</v>
      </c>
      <c r="O30" s="101">
        <v>119722293</v>
      </c>
      <c r="P30" s="75">
        <f t="shared" si="1"/>
        <v>0.49082609835641378</v>
      </c>
      <c r="Q30" s="76">
        <f t="shared" si="2"/>
        <v>0.49082609835641378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84743966</v>
      </c>
      <c r="L31" s="101">
        <v>84700000</v>
      </c>
      <c r="M31" s="101">
        <v>59167610</v>
      </c>
      <c r="N31" s="101">
        <v>59167610</v>
      </c>
      <c r="O31" s="101">
        <v>58982027</v>
      </c>
      <c r="P31" s="75">
        <f t="shared" si="1"/>
        <v>0.69819260052096221</v>
      </c>
      <c r="Q31" s="76">
        <f t="shared" si="2"/>
        <v>0.69819260052096221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1029238409</v>
      </c>
      <c r="L32" s="101">
        <v>448010211</v>
      </c>
      <c r="M32" s="101">
        <v>372118065</v>
      </c>
      <c r="N32" s="101">
        <v>372118065</v>
      </c>
      <c r="O32" s="101">
        <v>372118065</v>
      </c>
      <c r="P32" s="75">
        <f t="shared" si="1"/>
        <v>0.36154700577249832</v>
      </c>
      <c r="Q32" s="76">
        <f t="shared" si="2"/>
        <v>0.36154700577249832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52665758</v>
      </c>
      <c r="L33" s="101">
        <v>45000000</v>
      </c>
      <c r="M33" s="101">
        <v>20314428</v>
      </c>
      <c r="N33" s="101">
        <v>20314428</v>
      </c>
      <c r="O33" s="101">
        <v>20314428</v>
      </c>
      <c r="P33" s="75">
        <f t="shared" si="1"/>
        <v>0.38572364229524619</v>
      </c>
      <c r="Q33" s="76">
        <f t="shared" si="2"/>
        <v>0.38572364229524619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43196293</v>
      </c>
      <c r="L34" s="101">
        <v>43000000</v>
      </c>
      <c r="M34" s="101">
        <v>42737684</v>
      </c>
      <c r="N34" s="101">
        <v>42737684</v>
      </c>
      <c r="O34" s="101">
        <v>42737684</v>
      </c>
      <c r="P34" s="75">
        <f t="shared" si="1"/>
        <v>0.98938313989119386</v>
      </c>
      <c r="Q34" s="76">
        <f t="shared" si="2"/>
        <v>0.98938313989119386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7873882362.9699993</v>
      </c>
      <c r="M36" s="100">
        <f>M37+M42+M53</f>
        <v>6121269060.5699997</v>
      </c>
      <c r="N36" s="100">
        <f>N37+N42+N53</f>
        <v>2270953120.3899999</v>
      </c>
      <c r="O36" s="100">
        <f>O37+O42+O53</f>
        <v>2270953120.3899999</v>
      </c>
      <c r="P36" s="75">
        <f t="shared" si="1"/>
        <v>0.60028961505092626</v>
      </c>
      <c r="Q36" s="76">
        <f t="shared" si="2"/>
        <v>0.22270374998198031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724432081.39999998</v>
      </c>
      <c r="M37" s="100">
        <f t="shared" si="5"/>
        <v>104583388</v>
      </c>
      <c r="N37" s="100">
        <f t="shared" si="5"/>
        <v>53751175</v>
      </c>
      <c r="O37" s="100">
        <f>SUM(O38:O41)</f>
        <v>53751175</v>
      </c>
      <c r="P37" s="75">
        <f t="shared" si="1"/>
        <v>0.1380605978999839</v>
      </c>
      <c r="Q37" s="76">
        <f t="shared" si="2"/>
        <v>7.0956960758688237E-2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651362966</v>
      </c>
      <c r="L38" s="101">
        <v>638400000</v>
      </c>
      <c r="M38" s="101">
        <v>36974100</v>
      </c>
      <c r="N38" s="101">
        <v>400000</v>
      </c>
      <c r="O38" s="101">
        <v>400000</v>
      </c>
      <c r="P38" s="75">
        <f t="shared" si="1"/>
        <v>5.6764203570026116E-2</v>
      </c>
      <c r="Q38" s="76">
        <f t="shared" si="2"/>
        <v>6.140969334753367E-4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74000000</v>
      </c>
      <c r="L39" s="101">
        <v>64000000</v>
      </c>
      <c r="M39" s="101">
        <v>45611550</v>
      </c>
      <c r="N39" s="101">
        <v>45611550</v>
      </c>
      <c r="O39" s="101">
        <v>45611550</v>
      </c>
      <c r="P39" s="75">
        <f t="shared" si="1"/>
        <v>0.61637229729729726</v>
      </c>
      <c r="Q39" s="76">
        <f t="shared" si="2"/>
        <v>0.61637229729729726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22379563</v>
      </c>
      <c r="L40" s="101">
        <v>12379563</v>
      </c>
      <c r="M40" s="101">
        <v>12379563</v>
      </c>
      <c r="N40" s="101">
        <v>7000000</v>
      </c>
      <c r="O40" s="101">
        <v>7000000</v>
      </c>
      <c r="P40" s="75">
        <f t="shared" si="1"/>
        <v>0.55316375033775234</v>
      </c>
      <c r="Q40" s="76">
        <f t="shared" si="2"/>
        <v>0.31278537476357338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9775471</v>
      </c>
      <c r="L41" s="101">
        <v>9652518.4000000004</v>
      </c>
      <c r="M41" s="101">
        <v>9618175</v>
      </c>
      <c r="N41" s="101">
        <v>739625</v>
      </c>
      <c r="O41" s="101">
        <v>739625</v>
      </c>
      <c r="P41" s="75">
        <f t="shared" si="1"/>
        <v>0.98390911292151551</v>
      </c>
      <c r="Q41" s="76">
        <f t="shared" si="2"/>
        <v>7.5661315961143963E-2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190557285</v>
      </c>
      <c r="L42" s="100">
        <f>SUM(L43:L52)</f>
        <v>160714715.5</v>
      </c>
      <c r="M42" s="100">
        <f>SUM(M43:M52)</f>
        <v>160227568.5</v>
      </c>
      <c r="N42" s="100">
        <f>SUM(N43:N52)</f>
        <v>26284176.5</v>
      </c>
      <c r="O42" s="100">
        <f>SUM(O43:O52)</f>
        <v>26284176.5</v>
      </c>
      <c r="P42" s="75">
        <f t="shared" si="1"/>
        <v>0.84083675153117343</v>
      </c>
      <c r="Q42" s="76">
        <f t="shared" si="2"/>
        <v>0.13793320208146331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2187068</v>
      </c>
      <c r="L43" s="101">
        <v>2187068</v>
      </c>
      <c r="M43" s="101">
        <v>2187068</v>
      </c>
      <c r="N43" s="101">
        <v>1000000</v>
      </c>
      <c r="O43" s="101">
        <v>1000000</v>
      </c>
      <c r="P43" s="75">
        <f t="shared" si="1"/>
        <v>1</v>
      </c>
      <c r="Q43" s="76">
        <f t="shared" si="2"/>
        <v>0.45723315415890131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18433369</v>
      </c>
      <c r="L44" s="101">
        <v>18433369</v>
      </c>
      <c r="M44" s="101">
        <v>18433369</v>
      </c>
      <c r="N44" s="101" t="s">
        <v>25</v>
      </c>
      <c r="O44" s="101" t="s">
        <v>25</v>
      </c>
      <c r="P44" s="75">
        <f t="shared" si="1"/>
        <v>1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 t="s">
        <v>25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 t="e">
        <f t="shared" si="1"/>
        <v>#DIV/0!</v>
      </c>
      <c r="Q45" s="76" t="e">
        <f t="shared" si="2"/>
        <v>#DIV/0!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80914826</v>
      </c>
      <c r="L46" s="101">
        <v>73443594</v>
      </c>
      <c r="M46" s="101">
        <v>72956447</v>
      </c>
      <c r="N46" s="101">
        <v>18455848</v>
      </c>
      <c r="O46" s="101">
        <v>18455848</v>
      </c>
      <c r="P46" s="75">
        <f t="shared" si="1"/>
        <v>0.90164498407251104</v>
      </c>
      <c r="Q46" s="76">
        <f t="shared" si="2"/>
        <v>0.22808981879291196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2381825</v>
      </c>
      <c r="L48" s="101">
        <v>2381825</v>
      </c>
      <c r="M48" s="101">
        <v>2381825</v>
      </c>
      <c r="N48" s="101">
        <v>2381825</v>
      </c>
      <c r="O48" s="101">
        <v>2381825</v>
      </c>
      <c r="P48" s="75">
        <f t="shared" si="1"/>
        <v>1</v>
      </c>
      <c r="Q48" s="76">
        <f t="shared" si="2"/>
        <v>1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5000000</v>
      </c>
      <c r="L49" s="101">
        <v>5000000</v>
      </c>
      <c r="M49" s="101">
        <v>5000000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5000000</v>
      </c>
      <c r="L50" s="101">
        <v>1199096</v>
      </c>
      <c r="M50" s="101">
        <v>1199096</v>
      </c>
      <c r="N50" s="101">
        <v>1199096</v>
      </c>
      <c r="O50" s="101">
        <v>1199096</v>
      </c>
      <c r="P50" s="75">
        <f t="shared" si="1"/>
        <v>0.23981920000000001</v>
      </c>
      <c r="Q50" s="76">
        <f t="shared" si="2"/>
        <v>0.23981920000000001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12833194</v>
      </c>
      <c r="L51" s="101">
        <v>3247407.5</v>
      </c>
      <c r="M51" s="101">
        <v>3247407.5</v>
      </c>
      <c r="N51" s="101">
        <v>3247407.5</v>
      </c>
      <c r="O51" s="101">
        <v>3247407.5</v>
      </c>
      <c r="P51" s="75">
        <f t="shared" si="1"/>
        <v>0.25304748763246315</v>
      </c>
      <c r="Q51" s="76">
        <f t="shared" si="2"/>
        <v>0.25304748763246315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7063796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0.43762475586780819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9249117715</v>
      </c>
      <c r="L53" s="100">
        <f>SUM(L54:L70)</f>
        <v>6988735566.0699997</v>
      </c>
      <c r="M53" s="100">
        <f>SUM(M54:M70)</f>
        <v>5856458104.0699997</v>
      </c>
      <c r="N53" s="100">
        <f>SUM(N54:N70)</f>
        <v>2190917768.8899999</v>
      </c>
      <c r="O53" s="100">
        <f>SUM(O54:O70)</f>
        <v>2190917768.8899999</v>
      </c>
      <c r="P53" s="75">
        <f t="shared" si="1"/>
        <v>0.63319100097213976</v>
      </c>
      <c r="Q53" s="76">
        <f t="shared" si="2"/>
        <v>0.23687856900521673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173753418</v>
      </c>
      <c r="L54" s="112">
        <v>73869421.489999995</v>
      </c>
      <c r="M54" s="112">
        <v>73704660.489999995</v>
      </c>
      <c r="N54" s="112">
        <v>16076637.58</v>
      </c>
      <c r="O54" s="112">
        <v>16076637.58</v>
      </c>
      <c r="P54" s="75">
        <f t="shared" si="1"/>
        <v>0.42419114017083676</v>
      </c>
      <c r="Q54" s="76">
        <f t="shared" si="2"/>
        <v>9.2525590374285469E-2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115715232.90000001</v>
      </c>
      <c r="M55" s="101">
        <v>91907771.900000006</v>
      </c>
      <c r="N55" s="101">
        <v>45497439</v>
      </c>
      <c r="O55" s="101">
        <v>45497439</v>
      </c>
      <c r="P55" s="75">
        <f t="shared" si="1"/>
        <v>0.57462292184076635</v>
      </c>
      <c r="Q55" s="76">
        <f t="shared" si="2"/>
        <v>0.28445767745188949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9065108</v>
      </c>
      <c r="N56" s="101">
        <v>9065107.9199999999</v>
      </c>
      <c r="O56" s="101">
        <v>9065107.9199999999</v>
      </c>
      <c r="P56" s="75">
        <f t="shared" si="1"/>
        <v>0.12065292619456287</v>
      </c>
      <c r="Q56" s="76">
        <f t="shared" si="2"/>
        <v>0.12065292512979518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39782117</v>
      </c>
      <c r="L57" s="101">
        <v>36389182</v>
      </c>
      <c r="M57" s="101">
        <v>36341033</v>
      </c>
      <c r="N57" s="101">
        <v>12101710</v>
      </c>
      <c r="O57" s="101">
        <v>12101710</v>
      </c>
      <c r="P57" s="75">
        <f t="shared" si="1"/>
        <v>0.91350173747666574</v>
      </c>
      <c r="Q57" s="76">
        <f t="shared" si="2"/>
        <v>0.3041997488469505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343805027</v>
      </c>
      <c r="M58" s="101">
        <v>343804943</v>
      </c>
      <c r="N58" s="101">
        <v>196182720</v>
      </c>
      <c r="O58" s="101">
        <v>196182720</v>
      </c>
      <c r="P58" s="75">
        <f t="shared" si="1"/>
        <v>0.99999975567547472</v>
      </c>
      <c r="Q58" s="76">
        <f t="shared" si="2"/>
        <v>0.57062202292929243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69922022</v>
      </c>
      <c r="L59" s="101">
        <v>12635958</v>
      </c>
      <c r="M59" s="101">
        <v>534266</v>
      </c>
      <c r="N59" s="101">
        <v>534266</v>
      </c>
      <c r="O59" s="101">
        <v>534266</v>
      </c>
      <c r="P59" s="75">
        <f t="shared" si="1"/>
        <v>7.6408831540941422E-3</v>
      </c>
      <c r="Q59" s="76">
        <f t="shared" si="2"/>
        <v>7.6408831540941422E-3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503218043</v>
      </c>
      <c r="L60" s="101">
        <v>503218043</v>
      </c>
      <c r="M60" s="101">
        <v>503218043</v>
      </c>
      <c r="N60" s="101">
        <v>309644232</v>
      </c>
      <c r="O60" s="101">
        <v>309644232</v>
      </c>
      <c r="P60" s="75">
        <f t="shared" si="1"/>
        <v>1</v>
      </c>
      <c r="Q60" s="76">
        <f t="shared" si="2"/>
        <v>0.61532815905013172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2982500227</v>
      </c>
      <c r="L61" s="101">
        <v>1546190294</v>
      </c>
      <c r="M61" s="101">
        <v>846126605</v>
      </c>
      <c r="N61" s="101">
        <v>408480896</v>
      </c>
      <c r="O61" s="101">
        <v>408480896</v>
      </c>
      <c r="P61" s="75">
        <f t="shared" si="1"/>
        <v>0.28369707983261117</v>
      </c>
      <c r="Q61" s="76">
        <f t="shared" si="2"/>
        <v>0.13695921706965891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1191828588</v>
      </c>
      <c r="L62" s="101">
        <v>957378670</v>
      </c>
      <c r="M62" s="101">
        <v>877905991</v>
      </c>
      <c r="N62" s="101">
        <v>551466997.79999995</v>
      </c>
      <c r="O62" s="101">
        <v>551466997.79999995</v>
      </c>
      <c r="P62" s="75">
        <f t="shared" si="1"/>
        <v>0.73660423977009015</v>
      </c>
      <c r="Q62" s="76">
        <f t="shared" si="2"/>
        <v>0.46270663697152392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1054206183</v>
      </c>
      <c r="L63" s="101">
        <v>971330864</v>
      </c>
      <c r="M63" s="101">
        <v>971330864</v>
      </c>
      <c r="N63" s="101">
        <v>51415752</v>
      </c>
      <c r="O63" s="101">
        <v>51415752</v>
      </c>
      <c r="P63" s="75">
        <f t="shared" si="1"/>
        <v>0.92138604351175579</v>
      </c>
      <c r="Q63" s="76">
        <f t="shared" si="2"/>
        <v>4.8772007629175516E-2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1036660002.6799999</v>
      </c>
      <c r="M64" s="101">
        <v>1036660002.6799999</v>
      </c>
      <c r="N64" s="101">
        <v>195387093.03</v>
      </c>
      <c r="O64" s="101">
        <v>195387093.03</v>
      </c>
      <c r="P64" s="75">
        <f t="shared" si="1"/>
        <v>0.8944177398033748</v>
      </c>
      <c r="Q64" s="76">
        <f t="shared" si="2"/>
        <v>0.1685776259167483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65477413</v>
      </c>
      <c r="M65" s="101">
        <v>65477413</v>
      </c>
      <c r="N65" s="101">
        <v>16281915.560000001</v>
      </c>
      <c r="O65" s="101">
        <v>16281915.560000001</v>
      </c>
      <c r="P65" s="75">
        <f t="shared" si="1"/>
        <v>0.62394286675911192</v>
      </c>
      <c r="Q65" s="76">
        <f t="shared" si="2"/>
        <v>0.15515251145973333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>
        <v>471646753</v>
      </c>
      <c r="M66" s="101">
        <v>470911330</v>
      </c>
      <c r="N66" s="101">
        <v>347837500</v>
      </c>
      <c r="O66" s="101">
        <v>347837500</v>
      </c>
      <c r="P66" s="75">
        <f t="shared" si="1"/>
        <v>0.90046475847292906</v>
      </c>
      <c r="Q66" s="76">
        <f t="shared" si="2"/>
        <v>0.66512608737897105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95338705</v>
      </c>
      <c r="L67" s="101">
        <v>25338705</v>
      </c>
      <c r="M67" s="101">
        <v>25338705</v>
      </c>
      <c r="N67" s="101" t="s">
        <v>25</v>
      </c>
      <c r="O67" s="101" t="s">
        <v>25</v>
      </c>
      <c r="P67" s="75">
        <f t="shared" si="1"/>
        <v>0.26577563645321173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>
        <v>1814134</v>
      </c>
      <c r="O68" s="101">
        <v>1814134</v>
      </c>
      <c r="P68" s="75">
        <f t="shared" si="1"/>
        <v>0.62133376832220077</v>
      </c>
      <c r="Q68" s="76">
        <f t="shared" si="2"/>
        <v>7.5145514297428495E-2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>
        <v>460000000</v>
      </c>
      <c r="M69" s="101">
        <v>460000000</v>
      </c>
      <c r="N69" s="101" t="s">
        <v>25</v>
      </c>
      <c r="O69" s="101" t="s">
        <v>25</v>
      </c>
      <c r="P69" s="75">
        <f t="shared" si="1"/>
        <v>0.99096863927218026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29131368</v>
      </c>
      <c r="N70" s="101">
        <v>29131368</v>
      </c>
      <c r="O70" s="101">
        <v>29131368</v>
      </c>
      <c r="P70" s="75">
        <f t="shared" si="1"/>
        <v>0.1024267379781128</v>
      </c>
      <c r="Q70" s="76">
        <f t="shared" si="2"/>
        <v>0.1024267379781128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1097896700</v>
      </c>
      <c r="M71" s="100">
        <f t="shared" si="6"/>
        <v>1085065779</v>
      </c>
      <c r="N71" s="100">
        <f t="shared" si="6"/>
        <v>1085065779</v>
      </c>
      <c r="O71" s="100">
        <f t="shared" si="6"/>
        <v>1085065779</v>
      </c>
      <c r="P71" s="75">
        <f t="shared" si="1"/>
        <v>0.24317210297053135</v>
      </c>
      <c r="Q71" s="76">
        <f t="shared" si="2"/>
        <v>0.24317210297053135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55000000</v>
      </c>
      <c r="M75" s="100">
        <f t="shared" si="9"/>
        <v>46374405</v>
      </c>
      <c r="N75" s="100">
        <f t="shared" si="9"/>
        <v>46374405</v>
      </c>
      <c r="O75" s="100">
        <f t="shared" si="9"/>
        <v>46374405</v>
      </c>
      <c r="P75" s="75">
        <f t="shared" ref="P75:P129" si="10">+M75/K75</f>
        <v>0.48152683605553076</v>
      </c>
      <c r="Q75" s="76">
        <f t="shared" ref="Q75:Q129" si="11">+N75/K75</f>
        <v>0.48152683605553076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50544981</v>
      </c>
      <c r="L76" s="101">
        <v>45000000</v>
      </c>
      <c r="M76" s="101">
        <v>42388007</v>
      </c>
      <c r="N76" s="101">
        <v>42388007</v>
      </c>
      <c r="O76" s="101">
        <v>42388007</v>
      </c>
      <c r="P76" s="75"/>
      <c r="Q76" s="76">
        <f t="shared" si="11"/>
        <v>0.83861950605936519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45762019</v>
      </c>
      <c r="L77" s="101">
        <v>10000000</v>
      </c>
      <c r="M77" s="101">
        <v>3986398</v>
      </c>
      <c r="N77" s="101">
        <v>3986398</v>
      </c>
      <c r="O77" s="101">
        <v>3986398</v>
      </c>
      <c r="P77" s="75"/>
      <c r="Q77" s="76">
        <f t="shared" si="11"/>
        <v>8.7111497418852962E-2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1042896700</v>
      </c>
      <c r="M78" s="100">
        <f t="shared" si="12"/>
        <v>1038691374</v>
      </c>
      <c r="N78" s="100">
        <f t="shared" si="12"/>
        <v>1038691374</v>
      </c>
      <c r="O78" s="100">
        <f t="shared" si="12"/>
        <v>1038691374</v>
      </c>
      <c r="P78" s="75">
        <f t="shared" si="10"/>
        <v>0.2379141655733259</v>
      </c>
      <c r="Q78" s="76">
        <f t="shared" si="11"/>
        <v>0.2379141655733259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>
        <v>178801266</v>
      </c>
      <c r="M79" s="101">
        <v>175337235</v>
      </c>
      <c r="N79" s="101">
        <v>175337235</v>
      </c>
      <c r="O79" s="101">
        <v>175337235</v>
      </c>
      <c r="P79" s="75">
        <f t="shared" si="10"/>
        <v>0.1001354854368932</v>
      </c>
      <c r="Q79" s="76">
        <f t="shared" si="11"/>
        <v>0.1001354854368932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>
        <v>863824000</v>
      </c>
      <c r="M80" s="101">
        <v>863354139</v>
      </c>
      <c r="N80" s="101">
        <v>863354139</v>
      </c>
      <c r="O80" s="101">
        <v>863354139</v>
      </c>
      <c r="P80" s="75">
        <f t="shared" si="10"/>
        <v>0.99945606859730685</v>
      </c>
      <c r="Q80" s="76">
        <f t="shared" si="11"/>
        <v>0.99945606859730685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>
        <v>271434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29885670724.529999</v>
      </c>
      <c r="M82" s="100">
        <f>+M86+M83</f>
        <v>20595729589.919998</v>
      </c>
      <c r="N82" s="100">
        <f>+N86+N83</f>
        <v>12026403449.440001</v>
      </c>
      <c r="O82" s="100">
        <f>+O86+O83</f>
        <v>12015307350.440001</v>
      </c>
      <c r="P82" s="75">
        <f t="shared" si="10"/>
        <v>0.41191459179839995</v>
      </c>
      <c r="Q82" s="76">
        <f t="shared" si="11"/>
        <v>0.2405280689888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3762217880.1100001</v>
      </c>
      <c r="M83" s="100">
        <f t="shared" si="13"/>
        <v>2849373824.7399998</v>
      </c>
      <c r="N83" s="100">
        <f t="shared" si="13"/>
        <v>1940580076.0999999</v>
      </c>
      <c r="O83" s="100">
        <f t="shared" si="13"/>
        <v>1940580076.0999999</v>
      </c>
      <c r="P83" s="75">
        <f t="shared" si="10"/>
        <v>0.36368129217428369</v>
      </c>
      <c r="Q83" s="76">
        <f t="shared" si="11"/>
        <v>0.24768693511393383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3762217880.1100001</v>
      </c>
      <c r="M85" s="101">
        <v>2849373824.7399998</v>
      </c>
      <c r="N85" s="101">
        <v>1940580076.0999999</v>
      </c>
      <c r="O85" s="101">
        <v>1940580076.0999999</v>
      </c>
      <c r="P85" s="75">
        <f t="shared" si="10"/>
        <v>0.36569123253131181</v>
      </c>
      <c r="Q85" s="76">
        <f t="shared" si="11"/>
        <v>0.24905581489275819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26123452844.419998</v>
      </c>
      <c r="M86" s="100">
        <f t="shared" si="14"/>
        <v>17746355765.18</v>
      </c>
      <c r="N86" s="100">
        <f t="shared" si="14"/>
        <v>10085823373.34</v>
      </c>
      <c r="O86" s="100">
        <f t="shared" si="14"/>
        <v>10074727274.34</v>
      </c>
      <c r="P86" s="75">
        <f t="shared" si="10"/>
        <v>0.42087693106991808</v>
      </c>
      <c r="Q86" s="76">
        <f t="shared" si="11"/>
        <v>0.23919786376724497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>
        <v>500000000</v>
      </c>
      <c r="N88" s="101">
        <v>500000000</v>
      </c>
      <c r="O88" s="101">
        <v>500000000</v>
      </c>
      <c r="P88" s="114">
        <f t="shared" si="10"/>
        <v>0.5</v>
      </c>
      <c r="Q88" s="115">
        <f t="shared" si="11"/>
        <v>0.5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10556204586</v>
      </c>
      <c r="L90" s="101">
        <v>5557244781</v>
      </c>
      <c r="M90" s="101">
        <v>3551892128</v>
      </c>
      <c r="N90" s="101">
        <v>1844797384.0599999</v>
      </c>
      <c r="O90" s="101">
        <v>1836172384.0599999</v>
      </c>
      <c r="P90" s="114">
        <f t="shared" si="10"/>
        <v>0.33647435487472843</v>
      </c>
      <c r="Q90" s="115">
        <f t="shared" si="11"/>
        <v>0.17475953303393091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26987557339</v>
      </c>
      <c r="L91" s="101">
        <v>17511404836.419998</v>
      </c>
      <c r="M91" s="101">
        <v>13328987743.18</v>
      </c>
      <c r="N91" s="101">
        <v>7626517060.21</v>
      </c>
      <c r="O91" s="101">
        <v>7624045961.21</v>
      </c>
      <c r="P91" s="114">
        <f t="shared" si="10"/>
        <v>0.49389381839008234</v>
      </c>
      <c r="Q91" s="115">
        <f t="shared" si="11"/>
        <v>0.28259382516211801</v>
      </c>
      <c r="R91" s="117"/>
      <c r="S91" s="123"/>
    </row>
    <row r="92" spans="1:19" s="27" customFormat="1" ht="48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200066753</v>
      </c>
      <c r="L92" s="101">
        <v>199884300</v>
      </c>
      <c r="M92" s="101">
        <v>199884300</v>
      </c>
      <c r="N92" s="101">
        <v>114508929.06999999</v>
      </c>
      <c r="O92" s="101">
        <v>114508929.06999999</v>
      </c>
      <c r="P92" s="114">
        <f t="shared" si="10"/>
        <v>0.99908803938053614</v>
      </c>
      <c r="Q92" s="115">
        <f t="shared" si="11"/>
        <v>0.57235361374610805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60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695113420</v>
      </c>
      <c r="L94" s="101">
        <v>165591594</v>
      </c>
      <c r="M94" s="101">
        <v>165591594</v>
      </c>
      <c r="N94" s="101" t="s">
        <v>25</v>
      </c>
      <c r="O94" s="101" t="s">
        <v>25</v>
      </c>
      <c r="P94" s="114">
        <f t="shared" si="10"/>
        <v>0.23822240980471934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335521587.39999998</v>
      </c>
      <c r="M95" s="100">
        <f t="shared" si="15"/>
        <v>334203619</v>
      </c>
      <c r="N95" s="100">
        <f t="shared" si="15"/>
        <v>318658619</v>
      </c>
      <c r="O95" s="100">
        <f t="shared" si="15"/>
        <v>318658619</v>
      </c>
      <c r="P95" s="75">
        <f t="shared" si="10"/>
        <v>9.4321793291315154E-2</v>
      </c>
      <c r="Q95" s="76">
        <f t="shared" si="11"/>
        <v>8.9934550923621057E-2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335521587.39999998</v>
      </c>
      <c r="M96" s="100">
        <f t="shared" si="16"/>
        <v>334203619</v>
      </c>
      <c r="N96" s="100">
        <f t="shared" si="16"/>
        <v>318658619</v>
      </c>
      <c r="O96" s="100">
        <f t="shared" si="16"/>
        <v>318658619</v>
      </c>
      <c r="P96" s="75">
        <f t="shared" si="10"/>
        <v>0.34517037206112611</v>
      </c>
      <c r="Q96" s="76">
        <f t="shared" si="11"/>
        <v>0.32911526933738749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v>331317968.39999998</v>
      </c>
      <c r="M97" s="101">
        <v>330000000</v>
      </c>
      <c r="N97" s="101">
        <v>315978000</v>
      </c>
      <c r="O97" s="101">
        <v>315978000</v>
      </c>
      <c r="P97" s="75">
        <f t="shared" si="10"/>
        <v>0.35739734532638101</v>
      </c>
      <c r="Q97" s="76">
        <f t="shared" si="11"/>
        <v>0.34221120721678555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>
        <v>1132000</v>
      </c>
      <c r="O98" s="101">
        <v>1132000</v>
      </c>
      <c r="P98" s="75">
        <f t="shared" si="10"/>
        <v>3.5617315729317714E-2</v>
      </c>
      <c r="Q98" s="76">
        <f t="shared" si="11"/>
        <v>3.5617315729317714E-2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2620000</v>
      </c>
      <c r="M99" s="101">
        <v>2620000</v>
      </c>
      <c r="N99" s="101">
        <v>1120000</v>
      </c>
      <c r="O99" s="101">
        <v>1120000</v>
      </c>
      <c r="P99" s="75">
        <f t="shared" si="10"/>
        <v>0.26600750953413554</v>
      </c>
      <c r="Q99" s="76">
        <f t="shared" si="11"/>
        <v>0.11371313384665337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451619</v>
      </c>
      <c r="M100" s="101">
        <v>451619</v>
      </c>
      <c r="N100" s="101">
        <v>428619</v>
      </c>
      <c r="O100" s="101">
        <v>428619</v>
      </c>
      <c r="P100" s="75">
        <f t="shared" si="10"/>
        <v>0.13877595294599182</v>
      </c>
      <c r="Q100" s="76">
        <f t="shared" si="11"/>
        <v>0.13170838732594967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0</v>
      </c>
      <c r="M101" s="100">
        <f t="shared" si="17"/>
        <v>0</v>
      </c>
      <c r="N101" s="100">
        <f t="shared" si="17"/>
        <v>0</v>
      </c>
      <c r="O101" s="100">
        <f t="shared" si="17"/>
        <v>0</v>
      </c>
      <c r="P101" s="75">
        <f t="shared" si="10"/>
        <v>0</v>
      </c>
      <c r="Q101" s="76">
        <f t="shared" si="11"/>
        <v>0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 t="s">
        <v>25</v>
      </c>
      <c r="M102" s="101" t="s">
        <v>25</v>
      </c>
      <c r="N102" s="101" t="s">
        <v>25</v>
      </c>
      <c r="O102" s="101" t="s">
        <v>25</v>
      </c>
      <c r="P102" s="75">
        <f t="shared" si="10"/>
        <v>0</v>
      </c>
      <c r="Q102" s="76">
        <f t="shared" si="11"/>
        <v>0</v>
      </c>
      <c r="R102" s="117"/>
      <c r="S102" s="125"/>
    </row>
    <row r="103" spans="1:19" s="45" customFormat="1" ht="30" customHeight="1" thickBot="1" x14ac:dyDescent="0.25">
      <c r="A103" s="137" t="s">
        <v>22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98">
        <f>K104+K105+K120+K121+K125</f>
        <v>280458971902</v>
      </c>
      <c r="L103" s="98">
        <f t="shared" ref="L103:O103" si="18">L104+L105+L120+L121+L125</f>
        <v>237420279536.09</v>
      </c>
      <c r="M103" s="98">
        <f t="shared" si="18"/>
        <v>196802292469.89001</v>
      </c>
      <c r="N103" s="98">
        <f t="shared" si="18"/>
        <v>76519742558.240005</v>
      </c>
      <c r="O103" s="98">
        <f t="shared" si="18"/>
        <v>76519742558.240005</v>
      </c>
      <c r="P103" s="71">
        <f t="shared" si="10"/>
        <v>0.70171508914558134</v>
      </c>
      <c r="Q103" s="72">
        <f t="shared" si="11"/>
        <v>0.27283756350992433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8991980000</v>
      </c>
      <c r="M104" s="99">
        <f t="shared" si="19"/>
        <v>8991980000</v>
      </c>
      <c r="N104" s="99">
        <f t="shared" si="19"/>
        <v>1922645284</v>
      </c>
      <c r="O104" s="99">
        <f t="shared" si="19"/>
        <v>1922645284</v>
      </c>
      <c r="P104" s="73">
        <f t="shared" si="10"/>
        <v>0.96521897810218982</v>
      </c>
      <c r="Q104" s="74">
        <f t="shared" si="11"/>
        <v>0.20638098797767282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29795198516</v>
      </c>
      <c r="M105" s="99">
        <f>M106+M110+M117</f>
        <v>27122153625</v>
      </c>
      <c r="N105" s="99">
        <f>N106+N110+N117</f>
        <v>8393576285</v>
      </c>
      <c r="O105" s="99">
        <f>O106+O110+O117</f>
        <v>8393576285</v>
      </c>
      <c r="P105" s="73">
        <f t="shared" si="10"/>
        <v>0.5383969192408794</v>
      </c>
      <c r="Q105" s="74">
        <f t="shared" si="11"/>
        <v>0.16661935020867299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3996176847</v>
      </c>
      <c r="M106" s="100">
        <f t="shared" ref="M106:O106" si="20">SUM(M107:M108)</f>
        <v>2805316013</v>
      </c>
      <c r="N106" s="100">
        <f t="shared" si="20"/>
        <v>1308576285</v>
      </c>
      <c r="O106" s="100">
        <f t="shared" si="20"/>
        <v>1308576285</v>
      </c>
      <c r="P106" s="75">
        <f t="shared" si="10"/>
        <v>0.32275583205935121</v>
      </c>
      <c r="Q106" s="76">
        <f t="shared" si="11"/>
        <v>0.15055367228544378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3285576847</v>
      </c>
      <c r="M107" s="101">
        <v>2157716013</v>
      </c>
      <c r="N107" s="101">
        <v>976884015</v>
      </c>
      <c r="O107" s="101">
        <v>976884015</v>
      </c>
      <c r="P107" s="75">
        <f t="shared" si="10"/>
        <v>0.38431046185082046</v>
      </c>
      <c r="Q107" s="76">
        <f t="shared" si="11"/>
        <v>0.17399265923663226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710600000</v>
      </c>
      <c r="M108" s="101">
        <v>647600000</v>
      </c>
      <c r="N108" s="101">
        <v>331692270</v>
      </c>
      <c r="O108" s="101">
        <v>331692270</v>
      </c>
      <c r="P108" s="75">
        <f t="shared" si="10"/>
        <v>0.21044787861340364</v>
      </c>
      <c r="Q108" s="76">
        <f t="shared" si="11"/>
        <v>0.10778865746442913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8991980000</v>
      </c>
      <c r="M109" s="100">
        <f t="shared" si="21"/>
        <v>8991980000</v>
      </c>
      <c r="N109" s="100">
        <f t="shared" si="21"/>
        <v>1922645284</v>
      </c>
      <c r="O109" s="100">
        <f t="shared" si="21"/>
        <v>1922645284</v>
      </c>
      <c r="P109" s="75">
        <f t="shared" si="10"/>
        <v>0.96521897810218982</v>
      </c>
      <c r="Q109" s="76">
        <f t="shared" si="11"/>
        <v>0.20638098797767282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24316837612</v>
      </c>
      <c r="M110" s="100">
        <f>SUM(M114:M116)</f>
        <v>24316837612</v>
      </c>
      <c r="N110" s="100">
        <f>SUM(N114:N116)</f>
        <v>7085000000</v>
      </c>
      <c r="O110" s="100">
        <f>SUM(O114:O116)</f>
        <v>7085000000</v>
      </c>
      <c r="P110" s="75">
        <f t="shared" si="10"/>
        <v>0.94676988054820121</v>
      </c>
      <c r="Q110" s="76">
        <f t="shared" si="11"/>
        <v>0.27585267092353216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>
        <v>567980000</v>
      </c>
      <c r="N111" s="101" t="s">
        <v>25</v>
      </c>
      <c r="O111" s="101" t="s">
        <v>25</v>
      </c>
      <c r="P111" s="75">
        <f t="shared" si="10"/>
        <v>0.63674887892376686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7588123751</v>
      </c>
      <c r="M112" s="101">
        <v>7588123751</v>
      </c>
      <c r="N112" s="101">
        <v>1922645284</v>
      </c>
      <c r="O112" s="112">
        <v>1922645284</v>
      </c>
      <c r="P112" s="75">
        <f t="shared" si="10"/>
        <v>1</v>
      </c>
      <c r="Q112" s="76">
        <f t="shared" si="11"/>
        <v>0.253375583621264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>
        <v>835876249</v>
      </c>
      <c r="M113" s="101">
        <v>835876249</v>
      </c>
      <c r="N113" s="101" t="s">
        <v>25</v>
      </c>
      <c r="O113" s="112" t="s">
        <v>25</v>
      </c>
      <c r="P113" s="75">
        <f t="shared" si="10"/>
        <v>1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>
        <v>6035257612</v>
      </c>
      <c r="M114" s="101">
        <v>6035257612</v>
      </c>
      <c r="N114" s="101">
        <v>960000000</v>
      </c>
      <c r="O114" s="112">
        <v>960000000</v>
      </c>
      <c r="P114" s="75">
        <f t="shared" si="10"/>
        <v>0.82347627398007917</v>
      </c>
      <c r="Q114" s="76">
        <f t="shared" si="11"/>
        <v>0.13098649201801063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5044000000</v>
      </c>
      <c r="L115" s="101">
        <v>5023824000</v>
      </c>
      <c r="M115" s="101">
        <v>5023824000</v>
      </c>
      <c r="N115" s="101" t="s">
        <v>25</v>
      </c>
      <c r="O115" s="112" t="s">
        <v>25</v>
      </c>
      <c r="P115" s="75">
        <f t="shared" si="10"/>
        <v>0.996</v>
      </c>
      <c r="Q115" s="76">
        <f t="shared" si="11"/>
        <v>0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13311000000</v>
      </c>
      <c r="L116" s="101">
        <v>13257756000</v>
      </c>
      <c r="M116" s="101">
        <v>13257756000</v>
      </c>
      <c r="N116" s="101">
        <v>6125000000</v>
      </c>
      <c r="O116" s="112">
        <v>6125000000</v>
      </c>
      <c r="P116" s="75">
        <f t="shared" si="10"/>
        <v>0.996</v>
      </c>
      <c r="Q116" s="76">
        <f t="shared" si="11"/>
        <v>0.46014574412140336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1482184057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>
        <v>1482184057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108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12743272446</v>
      </c>
      <c r="M120" s="100">
        <f t="shared" si="23"/>
        <v>12707817730</v>
      </c>
      <c r="N120" s="100">
        <f t="shared" si="23"/>
        <v>4811653096.6000004</v>
      </c>
      <c r="O120" s="100">
        <f t="shared" si="23"/>
        <v>4811653096.6000004</v>
      </c>
      <c r="P120" s="75">
        <f t="shared" si="10"/>
        <v>0.57460060164782467</v>
      </c>
      <c r="Q120" s="76">
        <f t="shared" si="11"/>
        <v>0.21756518884434606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178190476989</v>
      </c>
      <c r="M121" s="100">
        <f t="shared" si="24"/>
        <v>146141944515</v>
      </c>
      <c r="N121" s="100">
        <f t="shared" si="24"/>
        <v>61350292362.639999</v>
      </c>
      <c r="O121" s="100">
        <f t="shared" si="24"/>
        <v>61350292362.639999</v>
      </c>
      <c r="P121" s="75">
        <f t="shared" si="10"/>
        <v>0.80570433754027737</v>
      </c>
      <c r="Q121" s="76">
        <f t="shared" si="11"/>
        <v>0.33823415194033968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4158204250</v>
      </c>
      <c r="M122" s="101">
        <v>4158204250</v>
      </c>
      <c r="N122" s="101">
        <v>158204250</v>
      </c>
      <c r="O122" s="101">
        <v>158204250</v>
      </c>
      <c r="P122" s="75">
        <f t="shared" si="10"/>
        <v>0.85455762137379987</v>
      </c>
      <c r="Q122" s="76">
        <f t="shared" si="11"/>
        <v>3.2512748158348877E-2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8585068196</v>
      </c>
      <c r="M123" s="101">
        <v>8549613480</v>
      </c>
      <c r="N123" s="101">
        <v>4653448846.6000004</v>
      </c>
      <c r="O123" s="101">
        <v>4653448846.6000004</v>
      </c>
      <c r="P123" s="75">
        <f t="shared" si="10"/>
        <v>0.49562976695652172</v>
      </c>
      <c r="Q123" s="76">
        <f t="shared" si="11"/>
        <v>0.26976515052753625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178190476989</v>
      </c>
      <c r="M124" s="101">
        <v>146141944515</v>
      </c>
      <c r="N124" s="101">
        <v>61350292362.639999</v>
      </c>
      <c r="O124" s="101">
        <v>61350292362.639999</v>
      </c>
      <c r="P124" s="75">
        <f t="shared" si="10"/>
        <v>0.80570433754027737</v>
      </c>
      <c r="Q124" s="76">
        <f t="shared" si="11"/>
        <v>0.33823415194033968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7699351585.0900002</v>
      </c>
      <c r="M125" s="100">
        <f t="shared" si="25"/>
        <v>1838396599.8899999</v>
      </c>
      <c r="N125" s="100">
        <f t="shared" si="25"/>
        <v>41575530</v>
      </c>
      <c r="O125" s="100">
        <f t="shared" si="25"/>
        <v>41575530</v>
      </c>
      <c r="P125" s="75">
        <f t="shared" si="10"/>
        <v>0.10646747943201626</v>
      </c>
      <c r="Q125" s="76">
        <f t="shared" si="11"/>
        <v>2.4077731026129127E-3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>
        <v>1124652098</v>
      </c>
      <c r="M126" s="101" t="s">
        <v>25</v>
      </c>
      <c r="N126" s="101" t="s">
        <v>25</v>
      </c>
      <c r="O126" s="101" t="s">
        <v>25</v>
      </c>
      <c r="P126" s="75">
        <f t="shared" si="10"/>
        <v>0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>
        <v>1693300855.8900001</v>
      </c>
      <c r="M127" s="101">
        <v>1063600378.89</v>
      </c>
      <c r="N127" s="101" t="s">
        <v>25</v>
      </c>
      <c r="O127" s="101" t="s">
        <v>25</v>
      </c>
      <c r="P127" s="75">
        <v>0</v>
      </c>
      <c r="Q127" s="76">
        <v>0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>
        <v>4881398631.1999998</v>
      </c>
      <c r="M128" s="101">
        <v>774796221</v>
      </c>
      <c r="N128" s="101">
        <v>41575530</v>
      </c>
      <c r="O128" s="101">
        <v>41575530</v>
      </c>
      <c r="P128" s="75">
        <v>0</v>
      </c>
      <c r="Q128" s="76">
        <v>0</v>
      </c>
      <c r="R128" s="130"/>
      <c r="S128" s="127"/>
    </row>
    <row r="129" spans="1:19" s="59" customFormat="1" ht="30" customHeight="1" thickBot="1" x14ac:dyDescent="0.3">
      <c r="A129" s="139" t="s">
        <v>24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02">
        <f>+K10+K103</f>
        <v>1189638660902</v>
      </c>
      <c r="L129" s="102">
        <f>+L10+L103</f>
        <v>1113389368901.99</v>
      </c>
      <c r="M129" s="102">
        <f>+M10+M103</f>
        <v>1054721042070.38</v>
      </c>
      <c r="N129" s="102">
        <f>+N10+N103</f>
        <v>922003305078.06995</v>
      </c>
      <c r="O129" s="102">
        <f>+O10+O103</f>
        <v>921986149695.06995</v>
      </c>
      <c r="P129" s="77">
        <f t="shared" si="10"/>
        <v>0.88658941301611394</v>
      </c>
      <c r="Q129" s="78">
        <f t="shared" si="11"/>
        <v>0.77502802773658575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1113489368901.99</v>
      </c>
      <c r="M131" s="107">
        <v>1054721042070.38</v>
      </c>
      <c r="N131" s="107">
        <v>922003305078.06995</v>
      </c>
      <c r="O131" s="107">
        <v>921986149695.06995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100000000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3:J103"/>
    <mergeCell ref="A129:J129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4a8b7f-4506-4770-bec9-b5603dd660f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8AECC2-836A-41E0-AE58-6B6A65EC58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2021-09-10T13:15:18Z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