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2362AB51-B8CC-451C-A08E-278369E01D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4" l="1"/>
  <c r="K123" i="4" l="1"/>
  <c r="L90" i="4"/>
  <c r="K90" i="4"/>
  <c r="Q127" i="4" l="1"/>
  <c r="P127" i="4"/>
  <c r="Q126" i="4"/>
  <c r="P126" i="4"/>
  <c r="Q125" i="4"/>
  <c r="P125" i="4"/>
  <c r="Q123" i="4"/>
  <c r="Q122" i="4"/>
  <c r="Q121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7" i="4"/>
  <c r="P107" i="4"/>
  <c r="Q106" i="4"/>
  <c r="P106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5" i="4"/>
  <c r="P85" i="4"/>
  <c r="Q82" i="4"/>
  <c r="P82" i="4"/>
  <c r="Q81" i="4"/>
  <c r="P81" i="4"/>
  <c r="Q80" i="4"/>
  <c r="P80" i="4"/>
  <c r="Q78" i="4"/>
  <c r="P78" i="4"/>
  <c r="Q77" i="4"/>
  <c r="P77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4" i="4" l="1"/>
  <c r="L84" i="4"/>
  <c r="M84" i="4"/>
  <c r="N84" i="4"/>
  <c r="K84" i="4"/>
  <c r="Q84" i="4" l="1"/>
  <c r="P84" i="4"/>
  <c r="O100" i="4"/>
  <c r="N100" i="4"/>
  <c r="M100" i="4"/>
  <c r="L100" i="4"/>
  <c r="K100" i="4"/>
  <c r="O120" i="4" l="1"/>
  <c r="N120" i="4"/>
  <c r="M120" i="4"/>
  <c r="L120" i="4"/>
  <c r="K120" i="4"/>
  <c r="P120" i="4" l="1"/>
  <c r="Q120" i="4"/>
  <c r="O109" i="4"/>
  <c r="N109" i="4"/>
  <c r="M109" i="4"/>
  <c r="L109" i="4"/>
  <c r="O108" i="4"/>
  <c r="N108" i="4"/>
  <c r="Q108" i="4" s="1"/>
  <c r="M108" i="4"/>
  <c r="P108" i="4" s="1"/>
  <c r="L108" i="4"/>
  <c r="K109" i="4"/>
  <c r="K108" i="4"/>
  <c r="O87" i="4"/>
  <c r="N87" i="4"/>
  <c r="M87" i="4"/>
  <c r="L87" i="4"/>
  <c r="K87" i="4"/>
  <c r="P109" i="4" l="1"/>
  <c r="Q109" i="4"/>
  <c r="P87" i="4"/>
  <c r="Q87" i="4"/>
  <c r="O37" i="4"/>
  <c r="O83" i="4" l="1"/>
  <c r="L105" i="4" l="1"/>
  <c r="O124" i="4"/>
  <c r="N124" i="4"/>
  <c r="M124" i="4"/>
  <c r="L124" i="4"/>
  <c r="K124" i="4"/>
  <c r="O119" i="4"/>
  <c r="N119" i="4"/>
  <c r="Q119" i="4" s="1"/>
  <c r="M119" i="4"/>
  <c r="L119" i="4"/>
  <c r="K119" i="4"/>
  <c r="O116" i="4"/>
  <c r="N116" i="4"/>
  <c r="M116" i="4"/>
  <c r="L116" i="4"/>
  <c r="K116" i="4"/>
  <c r="O103" i="4"/>
  <c r="N103" i="4"/>
  <c r="L103" i="4"/>
  <c r="K103" i="4"/>
  <c r="O105" i="4"/>
  <c r="N105" i="4"/>
  <c r="M105" i="4"/>
  <c r="K105" i="4"/>
  <c r="N83" i="4"/>
  <c r="M83" i="4"/>
  <c r="L83" i="4"/>
  <c r="O95" i="4"/>
  <c r="N95" i="4"/>
  <c r="Q95" i="4" s="1"/>
  <c r="M95" i="4"/>
  <c r="P95" i="4" s="1"/>
  <c r="L95" i="4"/>
  <c r="K95" i="4"/>
  <c r="O79" i="4"/>
  <c r="N79" i="4"/>
  <c r="M79" i="4"/>
  <c r="L79" i="4"/>
  <c r="K79" i="4"/>
  <c r="O76" i="4"/>
  <c r="N76" i="4"/>
  <c r="Q76" i="4" s="1"/>
  <c r="M76" i="4"/>
  <c r="L76" i="4"/>
  <c r="K74" i="4"/>
  <c r="K72" i="4" s="1"/>
  <c r="K76" i="4"/>
  <c r="Q124" i="4" l="1"/>
  <c r="O71" i="4"/>
  <c r="P105" i="4"/>
  <c r="P124" i="4"/>
  <c r="P119" i="4"/>
  <c r="Q103" i="4"/>
  <c r="Q105" i="4"/>
  <c r="P83" i="4"/>
  <c r="Q83" i="4"/>
  <c r="P79" i="4"/>
  <c r="Q79" i="4"/>
  <c r="M71" i="4"/>
  <c r="P76" i="4"/>
  <c r="N71" i="4"/>
  <c r="K71" i="4"/>
  <c r="L71" i="4"/>
  <c r="K104" i="4"/>
  <c r="K102" i="4" s="1"/>
  <c r="N94" i="4"/>
  <c r="O104" i="4"/>
  <c r="O102" i="4" s="1"/>
  <c r="N104" i="4"/>
  <c r="M104" i="4"/>
  <c r="L104" i="4"/>
  <c r="L102" i="4" s="1"/>
  <c r="M103" i="4"/>
  <c r="P103" i="4" s="1"/>
  <c r="L94" i="4"/>
  <c r="O94" i="4"/>
  <c r="M94" i="4"/>
  <c r="K94" i="4"/>
  <c r="O74" i="4"/>
  <c r="O72" i="4" s="1"/>
  <c r="N74" i="4"/>
  <c r="N72" i="4" s="1"/>
  <c r="M74" i="4"/>
  <c r="M72" i="4" s="1"/>
  <c r="L74" i="4"/>
  <c r="L72" i="4" s="1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Q104" i="4" l="1"/>
  <c r="P12" i="4"/>
  <c r="P104" i="4"/>
  <c r="Q20" i="4"/>
  <c r="Q12" i="4"/>
  <c r="P94" i="4"/>
  <c r="Q94" i="4"/>
  <c r="Q71" i="4"/>
  <c r="P71" i="4"/>
  <c r="P52" i="4"/>
  <c r="Q52" i="4"/>
  <c r="P41" i="4"/>
  <c r="Q41" i="4"/>
  <c r="Q37" i="4"/>
  <c r="P37" i="4"/>
  <c r="P20" i="4"/>
  <c r="M102" i="4"/>
  <c r="P102" i="4" s="1"/>
  <c r="N102" i="4"/>
  <c r="Q102" i="4" s="1"/>
  <c r="M36" i="4"/>
  <c r="N36" i="4"/>
  <c r="L36" i="4"/>
  <c r="O36" i="4"/>
  <c r="K36" i="4"/>
  <c r="Q36" i="4" l="1"/>
  <c r="P36" i="4"/>
  <c r="L28" i="4"/>
  <c r="L11" i="4" s="1"/>
  <c r="M28" i="4"/>
  <c r="N28" i="4"/>
  <c r="O28" i="4"/>
  <c r="O11" i="4" s="1"/>
  <c r="N11" i="4" l="1"/>
  <c r="M11" i="4"/>
  <c r="M10" i="4" s="1"/>
  <c r="L10" i="4"/>
  <c r="K28" i="4"/>
  <c r="K11" i="4" s="1"/>
  <c r="Q11" i="4" l="1"/>
  <c r="P28" i="4"/>
  <c r="Q28" i="4"/>
  <c r="P11" i="4"/>
  <c r="N10" i="4"/>
  <c r="N128" i="4" s="1"/>
  <c r="O10" i="4"/>
  <c r="O128" i="4" s="1"/>
  <c r="L128" i="4"/>
  <c r="M128" i="4"/>
  <c r="K10" i="4" l="1"/>
  <c r="L132" i="4" l="1"/>
  <c r="O132" i="4"/>
  <c r="K128" i="4" l="1"/>
  <c r="N132" i="4"/>
  <c r="M132" i="4"/>
  <c r="K132" i="4" l="1"/>
  <c r="Q128" i="4"/>
  <c r="P128" i="4"/>
  <c r="P10" i="4"/>
  <c r="Q10" i="4"/>
</calcChain>
</file>

<file path=xl/sharedStrings.xml><?xml version="1.0" encoding="utf-8"?>
<sst xmlns="http://schemas.openxmlformats.org/spreadsheetml/2006/main" count="950" uniqueCount="281">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</sst>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N128" activePane="bottomRight" state="frozen"/>
      <selection pane="topRight" activeCell="I1" sqref="I1"/>
      <selection pane="bottomLeft" activeCell="A10" sqref="A10"/>
      <selection pane="bottomRight" activeCell="O130" sqref="O130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194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280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K11+K36+K71+K72+K83+K94</f>
        <v>888821445000</v>
      </c>
      <c r="L10" s="98">
        <f>L11+L36+L71+L72+L83+L94</f>
        <v>856518128425.71997</v>
      </c>
      <c r="M10" s="98">
        <f>M11+M36+M71+M72+M83+M94</f>
        <v>839864555138.32996</v>
      </c>
      <c r="N10" s="98">
        <f>N11+N36+N71+N72+N83+N94</f>
        <v>817810181572.82996</v>
      </c>
      <c r="O10" s="98">
        <f>O11+O36+O71+O72+O83+O94</f>
        <v>817605321483.44995</v>
      </c>
      <c r="P10" s="71">
        <f>+M10/K10</f>
        <v>0.94491931969342835</v>
      </c>
      <c r="Q10" s="72">
        <f>+N10/K10</f>
        <v>0.92010626675735752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20081697188.550003</v>
      </c>
      <c r="M11" s="99">
        <f t="shared" si="0"/>
        <v>15533217574</v>
      </c>
      <c r="N11" s="99">
        <f t="shared" si="0"/>
        <v>15533217574</v>
      </c>
      <c r="O11" s="99">
        <f t="shared" si="0"/>
        <v>15532844074</v>
      </c>
      <c r="P11" s="73">
        <f t="shared" ref="P11:P74" si="1">+M11/K11</f>
        <v>0.58972897236391753</v>
      </c>
      <c r="Q11" s="74">
        <f t="shared" ref="Q11:Q74" si="2">+N11/K11</f>
        <v>0.58972897236391753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13254590882</v>
      </c>
      <c r="M12" s="100">
        <f t="shared" si="3"/>
        <v>10552862075</v>
      </c>
      <c r="N12" s="100">
        <f t="shared" si="3"/>
        <v>10552862075</v>
      </c>
      <c r="O12" s="100">
        <f t="shared" si="3"/>
        <v>10552862075</v>
      </c>
      <c r="P12" s="75">
        <f t="shared" si="1"/>
        <v>0.65387914862867924</v>
      </c>
      <c r="Q12" s="76">
        <f t="shared" si="2"/>
        <v>0.65387914862867924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9411068151</v>
      </c>
      <c r="M13" s="101">
        <v>8807862584</v>
      </c>
      <c r="N13" s="101">
        <v>8807862584</v>
      </c>
      <c r="O13" s="101">
        <v>8807862584</v>
      </c>
      <c r="P13" s="75">
        <f t="shared" si="1"/>
        <v>0.85001124700258479</v>
      </c>
      <c r="Q13" s="76">
        <f t="shared" si="2"/>
        <v>0.85001124700258479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1261452885</v>
      </c>
      <c r="M14" s="101">
        <v>748099922</v>
      </c>
      <c r="N14" s="101">
        <v>748099922</v>
      </c>
      <c r="O14" s="101">
        <v>748099922</v>
      </c>
      <c r="P14" s="75">
        <f t="shared" si="1"/>
        <v>0.25626591087628853</v>
      </c>
      <c r="Q14" s="76">
        <f t="shared" si="2"/>
        <v>0.25626591087628853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537200252</v>
      </c>
      <c r="N15" s="101">
        <v>537200252</v>
      </c>
      <c r="O15" s="101">
        <v>537200252</v>
      </c>
      <c r="P15" s="75">
        <f t="shared" si="1"/>
        <v>0.94323860669170734</v>
      </c>
      <c r="Q15" s="76">
        <f t="shared" si="2"/>
        <v>0.94323860669170734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229946374</v>
      </c>
      <c r="N16" s="101">
        <v>229946374</v>
      </c>
      <c r="O16" s="101">
        <v>229946374</v>
      </c>
      <c r="P16" s="75">
        <f t="shared" si="1"/>
        <v>0.5936077982609731</v>
      </c>
      <c r="Q16" s="76">
        <f t="shared" si="2"/>
        <v>0.5936077982609731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17681001</v>
      </c>
      <c r="N17" s="101">
        <v>17681001</v>
      </c>
      <c r="O17" s="101">
        <v>17681001</v>
      </c>
      <c r="P17" s="75">
        <f t="shared" si="1"/>
        <v>0.24742471067011554</v>
      </c>
      <c r="Q17" s="76">
        <f t="shared" si="2"/>
        <v>0.24742471067011554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1"/>
        <v>1.0129634267194331E-2</v>
      </c>
      <c r="Q18" s="76">
        <f t="shared" si="2"/>
        <v>1.0129634267194331E-2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199552184</v>
      </c>
      <c r="N19" s="101">
        <v>199552184</v>
      </c>
      <c r="O19" s="101">
        <v>199552184</v>
      </c>
      <c r="P19" s="75">
        <f t="shared" si="1"/>
        <v>0.3363667659248199</v>
      </c>
      <c r="Q19" s="76">
        <f t="shared" si="2"/>
        <v>0.3363667659248199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5048920385.5500011</v>
      </c>
      <c r="M20" s="100">
        <f t="shared" si="4"/>
        <v>3930206608</v>
      </c>
      <c r="N20" s="100">
        <f t="shared" si="4"/>
        <v>3930206608</v>
      </c>
      <c r="O20" s="111">
        <f t="shared" si="4"/>
        <v>3929833108</v>
      </c>
      <c r="P20" s="75">
        <f t="shared" si="1"/>
        <v>0.64220667738915693</v>
      </c>
      <c r="Q20" s="76">
        <f t="shared" si="2"/>
        <v>0.64220667738915693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1177632252</v>
      </c>
      <c r="N21" s="101">
        <v>1177632252</v>
      </c>
      <c r="O21" s="101">
        <v>1177632252</v>
      </c>
      <c r="P21" s="75">
        <f t="shared" si="1"/>
        <v>0.65003097456832015</v>
      </c>
      <c r="Q21" s="76">
        <f t="shared" si="2"/>
        <v>0.65003097456832015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853355420</v>
      </c>
      <c r="N22" s="101">
        <v>853355420</v>
      </c>
      <c r="O22" s="101">
        <v>853355420</v>
      </c>
      <c r="P22" s="75">
        <f t="shared" si="1"/>
        <v>0.66499232375329098</v>
      </c>
      <c r="Q22" s="76">
        <f t="shared" si="2"/>
        <v>0.66499232375329098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1421188088</v>
      </c>
      <c r="L23" s="101">
        <v>1264641823</v>
      </c>
      <c r="M23" s="101">
        <v>895397028</v>
      </c>
      <c r="N23" s="101">
        <v>895397028</v>
      </c>
      <c r="O23" s="101">
        <v>895397028</v>
      </c>
      <c r="P23" s="75">
        <f t="shared" si="1"/>
        <v>0.63003414928707169</v>
      </c>
      <c r="Q23" s="76">
        <f t="shared" si="2"/>
        <v>0.63003414928707169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403368654</v>
      </c>
      <c r="N24" s="101">
        <v>403368654</v>
      </c>
      <c r="O24" s="101">
        <v>403368654</v>
      </c>
      <c r="P24" s="75">
        <f t="shared" si="1"/>
        <v>0.61583922207031261</v>
      </c>
      <c r="Q24" s="76">
        <f t="shared" si="2"/>
        <v>0.61583922207031261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130019326</v>
      </c>
      <c r="L25" s="101">
        <v>130019326</v>
      </c>
      <c r="M25" s="101">
        <v>94388860</v>
      </c>
      <c r="N25" s="101">
        <v>94388860</v>
      </c>
      <c r="O25" s="101">
        <v>94015360</v>
      </c>
      <c r="P25" s="75">
        <f t="shared" si="1"/>
        <v>0.72596023148127997</v>
      </c>
      <c r="Q25" s="76">
        <f t="shared" si="2"/>
        <v>0.72596023148127997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303183447</v>
      </c>
      <c r="N26" s="101">
        <v>303183447</v>
      </c>
      <c r="O26" s="101">
        <v>303183447</v>
      </c>
      <c r="P26" s="75">
        <f t="shared" si="1"/>
        <v>0.61717655874210664</v>
      </c>
      <c r="Q26" s="76">
        <f t="shared" si="2"/>
        <v>0.61717655874210664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202880947</v>
      </c>
      <c r="N27" s="101">
        <v>202880947</v>
      </c>
      <c r="O27" s="101">
        <v>202880947</v>
      </c>
      <c r="P27" s="75">
        <f t="shared" si="1"/>
        <v>0.61949307827656985</v>
      </c>
      <c r="Q27" s="76">
        <f t="shared" si="2"/>
        <v>0.61949307827656985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1778185921</v>
      </c>
      <c r="M28" s="100">
        <f>SUM(M29:M34)</f>
        <v>1050148891</v>
      </c>
      <c r="N28" s="100">
        <f>SUM(N29:N34)</f>
        <v>1050148891</v>
      </c>
      <c r="O28" s="100">
        <f>SUM(O29:O34)</f>
        <v>1050148891</v>
      </c>
      <c r="P28" s="75">
        <f t="shared" si="1"/>
        <v>0.32565462525257916</v>
      </c>
      <c r="Q28" s="76">
        <f t="shared" si="2"/>
        <v>0.32565462525257916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223728180</v>
      </c>
      <c r="N29" s="101">
        <v>223728180</v>
      </c>
      <c r="O29" s="101">
        <v>223728180</v>
      </c>
      <c r="P29" s="75">
        <f t="shared" si="1"/>
        <v>0.33988814515713334</v>
      </c>
      <c r="Q29" s="76">
        <f t="shared" si="2"/>
        <v>0.33988814515713334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23888328</v>
      </c>
      <c r="N31" s="101">
        <v>23888328</v>
      </c>
      <c r="O31" s="101">
        <v>23888328</v>
      </c>
      <c r="P31" s="75">
        <f t="shared" si="1"/>
        <v>0.54853274786012474</v>
      </c>
      <c r="Q31" s="76">
        <f t="shared" si="2"/>
        <v>0.54853274786012474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673858033</v>
      </c>
      <c r="N32" s="101">
        <v>673858033</v>
      </c>
      <c r="O32" s="101">
        <v>673858033</v>
      </c>
      <c r="P32" s="75">
        <f t="shared" si="1"/>
        <v>0.36146047505118883</v>
      </c>
      <c r="Q32" s="76">
        <f t="shared" si="2"/>
        <v>0.36146047505118883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44047180</v>
      </c>
      <c r="M33" s="101">
        <v>30814481</v>
      </c>
      <c r="N33" s="101">
        <v>30814481</v>
      </c>
      <c r="O33" s="101">
        <v>30814481</v>
      </c>
      <c r="P33" s="75">
        <f t="shared" si="1"/>
        <v>0.1755889543040384</v>
      </c>
      <c r="Q33" s="76">
        <f t="shared" si="2"/>
        <v>0.1755889543040384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32290694</v>
      </c>
      <c r="N34" s="101">
        <v>32290694</v>
      </c>
      <c r="O34" s="101">
        <v>32290694</v>
      </c>
      <c r="P34" s="75">
        <f t="shared" si="1"/>
        <v>0.70157983736342711</v>
      </c>
      <c r="Q34" s="76">
        <f t="shared" si="2"/>
        <v>0.70157983736342711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8268997672.0400009</v>
      </c>
      <c r="M36" s="100">
        <f>M37+M41+M52</f>
        <v>7568790110.3800001</v>
      </c>
      <c r="N36" s="100">
        <f>N37+N41+N52</f>
        <v>4088520087.5999999</v>
      </c>
      <c r="O36" s="100">
        <f>O37+O41+O52</f>
        <v>4039128783.2200003</v>
      </c>
      <c r="P36" s="75">
        <f t="shared" si="1"/>
        <v>0.74224250834322736</v>
      </c>
      <c r="Q36" s="76">
        <f t="shared" si="2"/>
        <v>0.40094564137405264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5">SUM(L38:L40)</f>
        <v>12642110</v>
      </c>
      <c r="M37" s="100">
        <f t="shared" si="5"/>
        <v>12609402</v>
      </c>
      <c r="N37" s="100">
        <f t="shared" si="5"/>
        <v>1839468</v>
      </c>
      <c r="O37" s="100">
        <f>SUM(O38:O40)</f>
        <v>1839468</v>
      </c>
      <c r="P37" s="75">
        <f t="shared" si="1"/>
        <v>1.664567915727154E-2</v>
      </c>
      <c r="Q37" s="76">
        <f t="shared" si="2"/>
        <v>2.4282828121482652E-3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737911115</v>
      </c>
      <c r="L38" s="101">
        <v>10800000</v>
      </c>
      <c r="M38" s="101">
        <v>10800000</v>
      </c>
      <c r="N38" s="101">
        <v>800000</v>
      </c>
      <c r="O38" s="101">
        <v>800000</v>
      </c>
      <c r="P38" s="75">
        <f t="shared" si="1"/>
        <v>1.4635909095907845E-2</v>
      </c>
      <c r="Q38" s="76">
        <f t="shared" si="2"/>
        <v>1.0841414145116922E-3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265</v>
      </c>
      <c r="J39" s="17" t="s">
        <v>264</v>
      </c>
      <c r="K39" s="101">
        <v>17574202</v>
      </c>
      <c r="L39" s="101">
        <v>769934</v>
      </c>
      <c r="M39" s="101">
        <v>769934</v>
      </c>
      <c r="N39" s="101" t="s">
        <v>25</v>
      </c>
      <c r="O39" s="101" t="s">
        <v>25</v>
      </c>
      <c r="P39" s="75">
        <f t="shared" si="1"/>
        <v>4.3810467183659323E-2</v>
      </c>
      <c r="Q39" s="76">
        <f t="shared" si="2"/>
        <v>0</v>
      </c>
      <c r="R39" s="117"/>
      <c r="S39" s="123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2032708</v>
      </c>
      <c r="L40" s="101">
        <v>1072176</v>
      </c>
      <c r="M40" s="101">
        <v>1039468</v>
      </c>
      <c r="N40" s="101">
        <v>1039468</v>
      </c>
      <c r="O40" s="101">
        <v>1039468</v>
      </c>
      <c r="P40" s="75">
        <f t="shared" si="1"/>
        <v>0.51137103804383122</v>
      </c>
      <c r="Q40" s="76">
        <f t="shared" si="2"/>
        <v>0.51137103804383122</v>
      </c>
      <c r="R40" s="124"/>
      <c r="S40" s="123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220726642.5</v>
      </c>
      <c r="M41" s="100">
        <f>SUM(M42:M51)</f>
        <v>170245221.28</v>
      </c>
      <c r="N41" s="100">
        <f>SUM(N42:N51)</f>
        <v>19018632.280000001</v>
      </c>
      <c r="O41" s="100">
        <f>SUM(O42:O51)</f>
        <v>19018632.280000001</v>
      </c>
      <c r="P41" s="75">
        <f t="shared" si="1"/>
        <v>0.6718324777742305</v>
      </c>
      <c r="Q41" s="76">
        <f t="shared" si="2"/>
        <v>7.5052531592265104E-2</v>
      </c>
      <c r="R41" s="117"/>
      <c r="S41" s="123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267</v>
      </c>
      <c r="J42" s="17" t="s">
        <v>266</v>
      </c>
      <c r="K42" s="101">
        <v>40928293</v>
      </c>
      <c r="L42" s="101">
        <v>23892221</v>
      </c>
      <c r="M42" s="101">
        <v>8896134</v>
      </c>
      <c r="N42" s="101" t="s">
        <v>25</v>
      </c>
      <c r="O42" s="101" t="s">
        <v>25</v>
      </c>
      <c r="P42" s="75">
        <f t="shared" si="1"/>
        <v>0.21735902838654914</v>
      </c>
      <c r="Q42" s="76">
        <f t="shared" si="2"/>
        <v>0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>
        <v>13357825</v>
      </c>
      <c r="N43" s="101" t="s">
        <v>25</v>
      </c>
      <c r="O43" s="101" t="s">
        <v>25</v>
      </c>
      <c r="P43" s="75">
        <f t="shared" si="1"/>
        <v>0.60087113511388379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269</v>
      </c>
      <c r="J44" s="17" t="s">
        <v>268</v>
      </c>
      <c r="K44" s="101">
        <v>2913600</v>
      </c>
      <c r="L44" s="101">
        <v>2913600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77446029.219999999</v>
      </c>
      <c r="M45" s="101">
        <v>76545108</v>
      </c>
      <c r="N45" s="101">
        <v>4673172</v>
      </c>
      <c r="O45" s="101">
        <v>4673172</v>
      </c>
      <c r="P45" s="75">
        <f t="shared" si="1"/>
        <v>0.94964928035742346</v>
      </c>
      <c r="Q45" s="76">
        <f t="shared" si="2"/>
        <v>5.7977244303926791E-2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10236940.279999999</v>
      </c>
      <c r="O46" s="101">
        <v>10236940.279999999</v>
      </c>
      <c r="P46" s="75">
        <f t="shared" si="1"/>
        <v>0.99842398226301077</v>
      </c>
      <c r="Q46" s="76">
        <f t="shared" si="2"/>
        <v>0.19964430225937546</v>
      </c>
      <c r="R46" s="117"/>
      <c r="S46" s="123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273</v>
      </c>
      <c r="J47" s="17" t="s">
        <v>270</v>
      </c>
      <c r="K47" s="101">
        <v>19829000</v>
      </c>
      <c r="L47" s="101">
        <v>19829000</v>
      </c>
      <c r="M47" s="101">
        <v>10000000</v>
      </c>
      <c r="N47" s="101">
        <v>1971641</v>
      </c>
      <c r="O47" s="101">
        <v>1971641</v>
      </c>
      <c r="P47" s="75">
        <f t="shared" si="1"/>
        <v>0.50431186645821779</v>
      </c>
      <c r="Q47" s="76">
        <f t="shared" si="2"/>
        <v>9.9432195269554699E-2</v>
      </c>
      <c r="R47" s="117"/>
      <c r="S47" s="123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274</v>
      </c>
      <c r="J48" s="17" t="s">
        <v>271</v>
      </c>
      <c r="K48" s="101">
        <v>10142848</v>
      </c>
      <c r="L48" s="101">
        <v>10142848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275</v>
      </c>
      <c r="J49" s="17" t="s">
        <v>272</v>
      </c>
      <c r="K49" s="101">
        <v>1799400</v>
      </c>
      <c r="L49" s="101">
        <v>1799400</v>
      </c>
      <c r="M49" s="101">
        <v>1799400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4962904</v>
      </c>
      <c r="M50" s="101">
        <v>2136879</v>
      </c>
      <c r="N50" s="101">
        <v>2136879</v>
      </c>
      <c r="O50" s="101">
        <v>2136879</v>
      </c>
      <c r="P50" s="75">
        <f t="shared" si="1"/>
        <v>0.13262558032407656</v>
      </c>
      <c r="Q50" s="76">
        <f t="shared" si="2"/>
        <v>0.13262558032407656</v>
      </c>
      <c r="R50" s="117"/>
      <c r="S50" s="123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6314792</v>
      </c>
      <c r="M51" s="101">
        <v>6314792</v>
      </c>
      <c r="N51" s="101" t="s">
        <v>25</v>
      </c>
      <c r="O51" s="101" t="s">
        <v>25</v>
      </c>
      <c r="P51" s="75">
        <f t="shared" si="1"/>
        <v>0.83431878236972834</v>
      </c>
      <c r="Q51" s="76">
        <f t="shared" si="2"/>
        <v>0</v>
      </c>
      <c r="R51" s="124"/>
      <c r="S51" s="123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6">SUM(L53:L70)</f>
        <v>8035628919.5400009</v>
      </c>
      <c r="M52" s="100">
        <f t="shared" si="6"/>
        <v>7385935487.1000004</v>
      </c>
      <c r="N52" s="100">
        <f t="shared" si="6"/>
        <v>4067661987.3199997</v>
      </c>
      <c r="O52" s="100">
        <f t="shared" si="6"/>
        <v>4018270682.9400001</v>
      </c>
      <c r="P52" s="75">
        <f t="shared" si="1"/>
        <v>0.80401892427315269</v>
      </c>
      <c r="Q52" s="76">
        <f t="shared" si="2"/>
        <v>0.44279796663048498</v>
      </c>
      <c r="R52" s="124"/>
      <c r="S52" s="123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132364818.22</v>
      </c>
      <c r="M53" s="101">
        <v>128046589</v>
      </c>
      <c r="N53" s="101">
        <v>21741395.100000001</v>
      </c>
      <c r="O53" s="101">
        <v>21741395.100000001</v>
      </c>
      <c r="P53" s="75">
        <f t="shared" si="1"/>
        <v>0.41402546840833299</v>
      </c>
      <c r="Q53" s="76">
        <f t="shared" si="2"/>
        <v>7.0298563674571102E-2</v>
      </c>
      <c r="R53" s="124"/>
      <c r="S53" s="123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158499976</v>
      </c>
      <c r="M54" s="101">
        <v>112494337</v>
      </c>
      <c r="N54" s="101">
        <v>16067050</v>
      </c>
      <c r="O54" s="101">
        <v>16067050</v>
      </c>
      <c r="P54" s="75">
        <f t="shared" si="1"/>
        <v>0.56641226896435048</v>
      </c>
      <c r="Q54" s="76">
        <f t="shared" si="2"/>
        <v>8.0898065527188881E-2</v>
      </c>
      <c r="R54" s="124"/>
      <c r="S54" s="123"/>
    </row>
    <row r="55" spans="1:19" s="25" customFormat="1" ht="24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74455200</v>
      </c>
      <c r="M55" s="101">
        <v>5416630</v>
      </c>
      <c r="N55" s="101">
        <v>5416630</v>
      </c>
      <c r="O55" s="101">
        <v>5416630</v>
      </c>
      <c r="P55" s="75">
        <f t="shared" si="1"/>
        <v>7.2706442953020131E-2</v>
      </c>
      <c r="Q55" s="76">
        <f t="shared" si="2"/>
        <v>7.2706442953020131E-2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 t="s">
        <v>5</v>
      </c>
      <c r="I56" s="30" t="s">
        <v>259</v>
      </c>
      <c r="J56" s="17" t="s">
        <v>260</v>
      </c>
      <c r="K56" s="101">
        <v>5000000</v>
      </c>
      <c r="L56" s="101" t="s">
        <v>25</v>
      </c>
      <c r="M56" s="101" t="s">
        <v>25</v>
      </c>
      <c r="N56" s="101" t="s">
        <v>25</v>
      </c>
      <c r="O56" s="101" t="s">
        <v>25</v>
      </c>
      <c r="P56" s="75">
        <f t="shared" si="1"/>
        <v>0</v>
      </c>
      <c r="Q56" s="76">
        <f t="shared" si="2"/>
        <v>0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>
        <v>13613700</v>
      </c>
      <c r="O57" s="101">
        <v>13613700</v>
      </c>
      <c r="P57" s="75">
        <f t="shared" si="1"/>
        <v>0.9987584520687951</v>
      </c>
      <c r="Q57" s="76">
        <f t="shared" si="2"/>
        <v>0.35422951002921715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340649693</v>
      </c>
      <c r="N58" s="101">
        <v>220383283</v>
      </c>
      <c r="O58" s="101">
        <v>220383283</v>
      </c>
      <c r="P58" s="75">
        <f t="shared" si="1"/>
        <v>0.99312167650868188</v>
      </c>
      <c r="Q58" s="76">
        <f t="shared" si="2"/>
        <v>0.64249996399511589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1138393319</v>
      </c>
      <c r="L59" s="101">
        <v>814696714</v>
      </c>
      <c r="M59" s="101">
        <v>814066502</v>
      </c>
      <c r="N59" s="101">
        <v>812456673</v>
      </c>
      <c r="O59" s="101">
        <v>812456673</v>
      </c>
      <c r="P59" s="75">
        <f t="shared" si="1"/>
        <v>0.71510126457444534</v>
      </c>
      <c r="Q59" s="76">
        <f t="shared" si="2"/>
        <v>0.71368714085013008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350266706</v>
      </c>
      <c r="O60" s="101">
        <v>350266706</v>
      </c>
      <c r="P60" s="75">
        <f t="shared" si="1"/>
        <v>1</v>
      </c>
      <c r="Q60" s="76">
        <f t="shared" si="2"/>
        <v>0.75412643416407321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1767721630</v>
      </c>
      <c r="L61" s="101">
        <v>1676066693</v>
      </c>
      <c r="M61" s="101">
        <v>1675863693</v>
      </c>
      <c r="N61" s="101">
        <v>1150344022</v>
      </c>
      <c r="O61" s="101">
        <v>1123344022</v>
      </c>
      <c r="P61" s="75">
        <f t="shared" si="1"/>
        <v>0.94803597159129627</v>
      </c>
      <c r="Q61" s="76">
        <f t="shared" si="2"/>
        <v>0.65074953119174084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1490773571</v>
      </c>
      <c r="L62" s="101">
        <v>1003842596.22</v>
      </c>
      <c r="M62" s="101">
        <v>913197892</v>
      </c>
      <c r="N62" s="101">
        <v>587589886</v>
      </c>
      <c r="O62" s="101">
        <v>579289886</v>
      </c>
      <c r="P62" s="75">
        <f t="shared" si="1"/>
        <v>0.61256646197948994</v>
      </c>
      <c r="Q62" s="76">
        <f t="shared" si="2"/>
        <v>0.39415099477907234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126366565</v>
      </c>
      <c r="O63" s="101">
        <v>126366565</v>
      </c>
      <c r="P63" s="75">
        <f t="shared" si="1"/>
        <v>0.99961725611045282</v>
      </c>
      <c r="Q63" s="76">
        <f t="shared" si="2"/>
        <v>0.12091507649203134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928000000</v>
      </c>
      <c r="L64" s="101">
        <v>924604797.10000002</v>
      </c>
      <c r="M64" s="101">
        <v>908168797.10000002</v>
      </c>
      <c r="N64" s="101">
        <v>324573110.22000003</v>
      </c>
      <c r="O64" s="101">
        <v>310713175.83999997</v>
      </c>
      <c r="P64" s="75">
        <f t="shared" si="1"/>
        <v>0.97863016928879309</v>
      </c>
      <c r="Q64" s="76">
        <f t="shared" si="2"/>
        <v>0.34975550670258626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68327614</v>
      </c>
      <c r="M65" s="101">
        <v>68327614</v>
      </c>
      <c r="N65" s="101">
        <v>30980224</v>
      </c>
      <c r="O65" s="101">
        <v>30980224</v>
      </c>
      <c r="P65" s="75">
        <f t="shared" si="1"/>
        <v>0.86490650632911392</v>
      </c>
      <c r="Q65" s="76">
        <f t="shared" si="2"/>
        <v>0.39215473417721519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518241670</v>
      </c>
      <c r="M66" s="101">
        <v>366640325</v>
      </c>
      <c r="N66" s="101">
        <v>250000000</v>
      </c>
      <c r="O66" s="101">
        <v>250000000</v>
      </c>
      <c r="P66" s="75">
        <f t="shared" si="1"/>
        <v>0.70746978914296876</v>
      </c>
      <c r="Q66" s="76">
        <f t="shared" si="2"/>
        <v>0.48240042140957134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276</v>
      </c>
      <c r="J67" s="17" t="s">
        <v>277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7604911</v>
      </c>
      <c r="O68" s="101">
        <v>7604911</v>
      </c>
      <c r="P68" s="75">
        <f t="shared" si="1"/>
        <v>1</v>
      </c>
      <c r="Q68" s="76">
        <f t="shared" si="2"/>
        <v>0.3178834590906997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>
        <v>460000000</v>
      </c>
      <c r="M69" s="101">
        <v>460000000</v>
      </c>
      <c r="N69" s="101">
        <v>128654233</v>
      </c>
      <c r="O69" s="101">
        <v>128654233</v>
      </c>
      <c r="P69" s="75">
        <f t="shared" si="1"/>
        <v>1</v>
      </c>
      <c r="Q69" s="76">
        <f t="shared" si="2"/>
        <v>0.27968311521739131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21603599</v>
      </c>
      <c r="N70" s="101">
        <v>21603599</v>
      </c>
      <c r="O70" s="101">
        <v>21372229</v>
      </c>
      <c r="P70" s="75">
        <f t="shared" si="1"/>
        <v>7.6651147146831078E-2</v>
      </c>
      <c r="Q70" s="76">
        <f t="shared" si="2"/>
        <v>7.6651147146831078E-2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7">L73+L76+L79</f>
        <v>262460322.30000001</v>
      </c>
      <c r="M71" s="100">
        <f t="shared" si="7"/>
        <v>229641221</v>
      </c>
      <c r="N71" s="100">
        <f t="shared" si="7"/>
        <v>229641221</v>
      </c>
      <c r="O71" s="100">
        <f t="shared" si="7"/>
        <v>229641221</v>
      </c>
      <c r="P71" s="75">
        <f t="shared" si="1"/>
        <v>4.7783923304755518E-2</v>
      </c>
      <c r="Q71" s="76">
        <f t="shared" si="2"/>
        <v>4.7783923304755518E-2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8">L74</f>
        <v>773575800000</v>
      </c>
      <c r="M72" s="100">
        <f t="shared" si="8"/>
        <v>773575800000</v>
      </c>
      <c r="N72" s="100">
        <f t="shared" si="8"/>
        <v>773575800000</v>
      </c>
      <c r="O72" s="100">
        <f t="shared" si="8"/>
        <v>773575800000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9">SUM(L75)</f>
        <v>773575800000</v>
      </c>
      <c r="M74" s="100">
        <f t="shared" si="9"/>
        <v>773575800000</v>
      </c>
      <c r="N74" s="100">
        <f t="shared" si="9"/>
        <v>773575800000</v>
      </c>
      <c r="O74" s="100">
        <f t="shared" si="9"/>
        <v>773575800000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ref="P75:P128" si="10">+M75/K75</f>
        <v>1</v>
      </c>
      <c r="Q75" s="76">
        <f t="shared" ref="Q75:Q128" si="11">+N75/K75</f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12">SUM(L77:L78)</f>
        <v>71705218</v>
      </c>
      <c r="M76" s="100">
        <f t="shared" si="12"/>
        <v>40298514</v>
      </c>
      <c r="N76" s="100">
        <f t="shared" si="12"/>
        <v>40298514</v>
      </c>
      <c r="O76" s="100">
        <f t="shared" si="12"/>
        <v>40298514</v>
      </c>
      <c r="P76" s="75">
        <f t="shared" si="10"/>
        <v>0.42847968102073364</v>
      </c>
      <c r="Q76" s="76">
        <f t="shared" si="11"/>
        <v>0.42847968102073364</v>
      </c>
      <c r="R76" s="117"/>
      <c r="S76" s="123"/>
    </row>
    <row r="77" spans="1:19" s="27" customFormat="1" ht="30" customHeight="1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39028455</v>
      </c>
      <c r="N77" s="101">
        <v>39028455</v>
      </c>
      <c r="O77" s="101">
        <v>39028455</v>
      </c>
      <c r="P77" s="75">
        <f t="shared" si="10"/>
        <v>0.7906829469658655</v>
      </c>
      <c r="Q77" s="76">
        <f t="shared" si="11"/>
        <v>0.7906829469658655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10"/>
        <v>2.8419588072060849E-2</v>
      </c>
      <c r="Q78" s="76">
        <f t="shared" si="11"/>
        <v>2.8419588072060849E-2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13">SUM(L80:L82)</f>
        <v>190755104.30000001</v>
      </c>
      <c r="M79" s="100">
        <f t="shared" si="13"/>
        <v>189342707</v>
      </c>
      <c r="N79" s="100">
        <f t="shared" si="13"/>
        <v>189342707</v>
      </c>
      <c r="O79" s="100">
        <f t="shared" si="13"/>
        <v>189342707</v>
      </c>
      <c r="P79" s="75">
        <f t="shared" si="10"/>
        <v>4.4670374202814847E-2</v>
      </c>
      <c r="Q79" s="76">
        <f t="shared" si="11"/>
        <v>4.4670374202814847E-2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189342707</v>
      </c>
      <c r="M81" s="101">
        <v>189342707</v>
      </c>
      <c r="N81" s="101">
        <v>189342707</v>
      </c>
      <c r="O81" s="101">
        <v>189342707</v>
      </c>
      <c r="P81" s="75">
        <f t="shared" si="10"/>
        <v>0.22576706165997348</v>
      </c>
      <c r="Q81" s="76">
        <f t="shared" si="11"/>
        <v>0.22576706165997348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 t="s">
        <v>25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54003601494.340004</v>
      </c>
      <c r="M83" s="100">
        <f>+M87+M84</f>
        <v>42641536024.949997</v>
      </c>
      <c r="N83" s="100">
        <f>+N87+N84</f>
        <v>24067432482.23</v>
      </c>
      <c r="O83" s="100">
        <f>+O87+O84</f>
        <v>23912337197.23</v>
      </c>
      <c r="P83" s="75">
        <f t="shared" si="10"/>
        <v>0.60516198235962437</v>
      </c>
      <c r="Q83" s="76">
        <f t="shared" si="11"/>
        <v>0.34156122196749122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14">SUM(L85:L86)</f>
        <v>2849958446.54</v>
      </c>
      <c r="M84" s="100">
        <f t="shared" si="14"/>
        <v>2612826853.3899999</v>
      </c>
      <c r="N84" s="100">
        <f t="shared" si="14"/>
        <v>2437905694.6999998</v>
      </c>
      <c r="O84" s="100">
        <f t="shared" si="14"/>
        <v>2437905694.6999998</v>
      </c>
      <c r="P84" s="75">
        <f t="shared" si="10"/>
        <v>0.71116487254797889</v>
      </c>
      <c r="Q84" s="76">
        <f t="shared" si="11"/>
        <v>0.66355445268249125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279</v>
      </c>
      <c r="J85" s="17" t="s">
        <v>278</v>
      </c>
      <c r="K85" s="101">
        <v>15000000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2849958446.54</v>
      </c>
      <c r="M86" s="101">
        <v>2612826853.3899999</v>
      </c>
      <c r="N86" s="101">
        <v>2437905694.6999998</v>
      </c>
      <c r="O86" s="101">
        <v>2437905694.6999998</v>
      </c>
      <c r="P86" s="75">
        <f t="shared" si="10"/>
        <v>0.71408027127283058</v>
      </c>
      <c r="Q86" s="76">
        <f t="shared" si="11"/>
        <v>0.66627467394185858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15">SUM(L88:L93)</f>
        <v>51153643047.800003</v>
      </c>
      <c r="M87" s="100">
        <f t="shared" si="15"/>
        <v>40028709171.559998</v>
      </c>
      <c r="N87" s="100">
        <f t="shared" si="15"/>
        <v>21629526787.529999</v>
      </c>
      <c r="O87" s="100">
        <f t="shared" si="15"/>
        <v>21474431502.529999</v>
      </c>
      <c r="P87" s="75">
        <f t="shared" si="10"/>
        <v>0.59933084748833343</v>
      </c>
      <c r="Q87" s="76">
        <f t="shared" si="11"/>
        <v>0.32384862986169488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>
        <v>20</v>
      </c>
      <c r="I88" s="42" t="s">
        <v>263</v>
      </c>
      <c r="J88" s="36" t="s">
        <v>222</v>
      </c>
      <c r="K88" s="101">
        <v>408000000</v>
      </c>
      <c r="L88" s="101">
        <v>294643218</v>
      </c>
      <c r="M88" s="101">
        <v>294643218</v>
      </c>
      <c r="N88" s="101">
        <v>294643217</v>
      </c>
      <c r="O88" s="101">
        <v>294643217</v>
      </c>
      <c r="P88" s="114">
        <f t="shared" si="10"/>
        <v>0.72216475000000002</v>
      </c>
      <c r="Q88" s="115">
        <f t="shared" si="11"/>
        <v>0.7221647475490196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12033055074</v>
      </c>
      <c r="L89" s="101">
        <v>10543782169</v>
      </c>
      <c r="M89" s="101">
        <v>9388766778</v>
      </c>
      <c r="N89" s="101">
        <v>6013307642</v>
      </c>
      <c r="O89" s="101">
        <v>5944690081</v>
      </c>
      <c r="P89" s="114">
        <f t="shared" si="10"/>
        <v>0.7802479686381929</v>
      </c>
      <c r="Q89" s="115">
        <f t="shared" si="11"/>
        <v>0.49973241251035599</v>
      </c>
      <c r="R89" s="117"/>
      <c r="S89" s="123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50101373311+2700000000</f>
        <v>52801373311</v>
      </c>
      <c r="L90" s="101">
        <f>37002602195.8+2700000000</f>
        <v>39702602195.800003</v>
      </c>
      <c r="M90" s="101">
        <v>30042740460.560001</v>
      </c>
      <c r="N90" s="101">
        <v>15196074330.530001</v>
      </c>
      <c r="O90" s="101">
        <v>15109596606.530001</v>
      </c>
      <c r="P90" s="114">
        <f t="shared" si="10"/>
        <v>0.568976497706003</v>
      </c>
      <c r="Q90" s="115">
        <f t="shared" si="11"/>
        <v>0.28779695257214521</v>
      </c>
      <c r="R90" s="117"/>
      <c r="S90" s="123"/>
    </row>
    <row r="91" spans="1:19" s="27" customFormat="1" ht="48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36000000</v>
      </c>
      <c r="L91" s="101">
        <v>35083104</v>
      </c>
      <c r="M91" s="101">
        <v>35083104</v>
      </c>
      <c r="N91" s="101">
        <v>21630630</v>
      </c>
      <c r="O91" s="101">
        <v>21630630</v>
      </c>
      <c r="P91" s="114">
        <f t="shared" si="10"/>
        <v>0.97453066666666666</v>
      </c>
      <c r="Q91" s="115">
        <f t="shared" si="11"/>
        <v>0.60085083333333333</v>
      </c>
      <c r="R91" s="117"/>
      <c r="S91" s="123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 t="s">
        <v>25</v>
      </c>
      <c r="M92" s="101" t="s">
        <v>25</v>
      </c>
      <c r="N92" s="101" t="s">
        <v>25</v>
      </c>
      <c r="O92" s="101" t="s">
        <v>25</v>
      </c>
      <c r="P92" s="114">
        <f t="shared" si="10"/>
        <v>0</v>
      </c>
      <c r="Q92" s="115">
        <f t="shared" si="11"/>
        <v>0</v>
      </c>
      <c r="R92" s="117"/>
      <c r="S92" s="123"/>
    </row>
    <row r="93" spans="1:19" s="27" customFormat="1" ht="60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1034375615</v>
      </c>
      <c r="L93" s="101">
        <v>577532361</v>
      </c>
      <c r="M93" s="101">
        <v>267475611</v>
      </c>
      <c r="N93" s="101">
        <v>103870968</v>
      </c>
      <c r="O93" s="101">
        <v>103870968</v>
      </c>
      <c r="P93" s="114">
        <f t="shared" si="10"/>
        <v>0.25858653966818429</v>
      </c>
      <c r="Q93" s="115">
        <f t="shared" si="11"/>
        <v>0.10041900301371663</v>
      </c>
      <c r="R93" s="117"/>
      <c r="S93" s="123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16">L95+L100</f>
        <v>325571748.49000001</v>
      </c>
      <c r="M94" s="100">
        <f t="shared" si="16"/>
        <v>315570208</v>
      </c>
      <c r="N94" s="100">
        <f t="shared" si="16"/>
        <v>315570208</v>
      </c>
      <c r="O94" s="100">
        <f t="shared" si="16"/>
        <v>315570208</v>
      </c>
      <c r="P94" s="75">
        <f t="shared" si="10"/>
        <v>9.1734805569839997E-2</v>
      </c>
      <c r="Q94" s="76">
        <f t="shared" si="11"/>
        <v>9.1734805569839997E-2</v>
      </c>
      <c r="R94" s="117"/>
      <c r="S94" s="123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17">SUM(L96:L99)</f>
        <v>325571748.49000001</v>
      </c>
      <c r="M95" s="100">
        <f t="shared" si="17"/>
        <v>315570208</v>
      </c>
      <c r="N95" s="100">
        <f t="shared" si="17"/>
        <v>315570208</v>
      </c>
      <c r="O95" s="100">
        <f t="shared" si="17"/>
        <v>315570208</v>
      </c>
      <c r="P95" s="75">
        <f t="shared" si="10"/>
        <v>0.33570334469116314</v>
      </c>
      <c r="Q95" s="76">
        <f t="shared" si="11"/>
        <v>0.33570334469116314</v>
      </c>
      <c r="R95" s="117"/>
      <c r="S95" s="123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315057208</v>
      </c>
      <c r="M96" s="101">
        <v>315057208</v>
      </c>
      <c r="N96" s="101">
        <v>315057208</v>
      </c>
      <c r="O96" s="101">
        <v>315057208</v>
      </c>
      <c r="P96" s="75">
        <f t="shared" si="10"/>
        <v>0.34087370886433466</v>
      </c>
      <c r="Q96" s="76">
        <f t="shared" si="11"/>
        <v>0.34087370886433466</v>
      </c>
      <c r="R96" s="117"/>
      <c r="S96" s="123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 t="s">
        <v>25</v>
      </c>
      <c r="N97" s="101" t="s">
        <v>25</v>
      </c>
      <c r="O97" s="101" t="s">
        <v>25</v>
      </c>
      <c r="P97" s="75">
        <f t="shared" si="10"/>
        <v>0</v>
      </c>
      <c r="Q97" s="76">
        <f t="shared" si="11"/>
        <v>0</v>
      </c>
      <c r="R97" s="117"/>
      <c r="S97" s="123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10"/>
        <v>2.8910582747725389E-2</v>
      </c>
      <c r="Q98" s="76">
        <f t="shared" si="11"/>
        <v>2.8910582747725389E-2</v>
      </c>
      <c r="R98" s="117"/>
      <c r="S98" s="123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f t="shared" si="10"/>
        <v>0.36137346416277732</v>
      </c>
      <c r="Q99" s="76">
        <f t="shared" si="11"/>
        <v>0.36137346416277732</v>
      </c>
      <c r="R99" s="117"/>
      <c r="S99" s="123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18">SUM(L101)</f>
        <v>0</v>
      </c>
      <c r="M100" s="100">
        <f t="shared" si="18"/>
        <v>0</v>
      </c>
      <c r="N100" s="100">
        <f t="shared" si="18"/>
        <v>0</v>
      </c>
      <c r="O100" s="100">
        <f t="shared" si="18"/>
        <v>0</v>
      </c>
      <c r="P100" s="75">
        <f t="shared" si="10"/>
        <v>0</v>
      </c>
      <c r="Q100" s="76">
        <f t="shared" si="11"/>
        <v>0</v>
      </c>
      <c r="R100" s="117"/>
      <c r="S100" s="123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0</v>
      </c>
      <c r="M101" s="101">
        <v>0</v>
      </c>
      <c r="N101" s="101">
        <v>0</v>
      </c>
      <c r="O101" s="101">
        <v>0</v>
      </c>
      <c r="P101" s="75">
        <f t="shared" si="10"/>
        <v>0</v>
      </c>
      <c r="Q101" s="76">
        <f t="shared" si="11"/>
        <v>0</v>
      </c>
      <c r="R101" s="117"/>
      <c r="S101" s="125"/>
    </row>
    <row r="102" spans="1:19" s="45" customFormat="1" ht="30" customHeight="1" thickBot="1" x14ac:dyDescent="0.25">
      <c r="A102" s="155" t="s">
        <v>22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98">
        <f>K103+K104+K119+K120+K124</f>
        <v>296166018225</v>
      </c>
      <c r="L102" s="98">
        <f t="shared" ref="L102:O102" si="19">L103+L104+L119+L120+L124</f>
        <v>96870496072.009995</v>
      </c>
      <c r="M102" s="98">
        <f t="shared" si="19"/>
        <v>73981941757.410004</v>
      </c>
      <c r="N102" s="98">
        <f t="shared" si="19"/>
        <v>5286193321.1300001</v>
      </c>
      <c r="O102" s="98">
        <f t="shared" si="19"/>
        <v>5282543982.1300001</v>
      </c>
      <c r="P102" s="71">
        <f t="shared" si="10"/>
        <v>0.2497988871268994</v>
      </c>
      <c r="Q102" s="72">
        <f t="shared" si="11"/>
        <v>1.7848750348914207E-2</v>
      </c>
      <c r="R102" s="128"/>
      <c r="S102" s="129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20">L108</f>
        <v>2379738256.9200001</v>
      </c>
      <c r="M103" s="99">
        <f t="shared" si="20"/>
        <v>1316833297</v>
      </c>
      <c r="N103" s="99">
        <f t="shared" si="20"/>
        <v>6302412</v>
      </c>
      <c r="O103" s="99">
        <f t="shared" si="20"/>
        <v>6302412</v>
      </c>
      <c r="P103" s="73">
        <f t="shared" si="10"/>
        <v>0.11346044726480041</v>
      </c>
      <c r="Q103" s="74">
        <f t="shared" si="11"/>
        <v>5.430258226277561E-4</v>
      </c>
      <c r="R103" s="130"/>
      <c r="S103" s="127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15390102286.139999</v>
      </c>
      <c r="M104" s="99">
        <f>M105+M109+M116</f>
        <v>6097103792</v>
      </c>
      <c r="N104" s="99">
        <f>N105+N109+N116</f>
        <v>674085347.86000001</v>
      </c>
      <c r="O104" s="99">
        <f>O105+O109+O116</f>
        <v>670436008.86000001</v>
      </c>
      <c r="P104" s="73">
        <f t="shared" si="10"/>
        <v>0.1301895825458004</v>
      </c>
      <c r="Q104" s="74">
        <f t="shared" si="11"/>
        <v>1.4393537166495728E-2</v>
      </c>
      <c r="R104" s="130"/>
      <c r="S104" s="127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3680404212.1400003</v>
      </c>
      <c r="M105" s="100">
        <f t="shared" ref="M105:O105" si="21">SUM(M106:M107)</f>
        <v>1276053686</v>
      </c>
      <c r="N105" s="100">
        <f t="shared" si="21"/>
        <v>662904015.86000001</v>
      </c>
      <c r="O105" s="100">
        <f t="shared" si="21"/>
        <v>659254676.86000001</v>
      </c>
      <c r="P105" s="75">
        <f t="shared" si="10"/>
        <v>0.15121625524801457</v>
      </c>
      <c r="Q105" s="76">
        <f t="shared" si="11"/>
        <v>7.8556148512406443E-2</v>
      </c>
      <c r="R105" s="131"/>
      <c r="S105" s="132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1681388836.9200001</v>
      </c>
      <c r="M106" s="101">
        <v>750201267</v>
      </c>
      <c r="N106" s="101">
        <v>345392845.86000001</v>
      </c>
      <c r="O106" s="101">
        <v>345392845.86000001</v>
      </c>
      <c r="P106" s="75">
        <f t="shared" si="10"/>
        <v>0.23902407430543568</v>
      </c>
      <c r="Q106" s="76">
        <f t="shared" si="11"/>
        <v>0.11004674196772123</v>
      </c>
      <c r="R106" s="131"/>
      <c r="S106" s="132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1999015375.22</v>
      </c>
      <c r="M107" s="101">
        <v>525852419</v>
      </c>
      <c r="N107" s="101">
        <v>317511170</v>
      </c>
      <c r="O107" s="101">
        <v>313861831</v>
      </c>
      <c r="P107" s="75">
        <f t="shared" si="10"/>
        <v>9.9217437547169815E-2</v>
      </c>
      <c r="Q107" s="76">
        <f t="shared" si="11"/>
        <v>5.9907767924528302E-2</v>
      </c>
      <c r="R107" s="131"/>
      <c r="S107" s="132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22">SUM(L110:L112)</f>
        <v>2379738256.9200001</v>
      </c>
      <c r="M108" s="100">
        <f t="shared" si="22"/>
        <v>1316833297</v>
      </c>
      <c r="N108" s="100">
        <f t="shared" si="22"/>
        <v>6302412</v>
      </c>
      <c r="O108" s="100">
        <f t="shared" si="22"/>
        <v>6302412</v>
      </c>
      <c r="P108" s="75">
        <f t="shared" si="10"/>
        <v>0.11346044726480041</v>
      </c>
      <c r="Q108" s="76">
        <f t="shared" si="11"/>
        <v>5.430258226277561E-4</v>
      </c>
      <c r="R108" s="130"/>
      <c r="S108" s="127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11709698074</v>
      </c>
      <c r="M109" s="100">
        <f>SUM(M113:M115)</f>
        <v>4821050106</v>
      </c>
      <c r="N109" s="100">
        <f>SUM(N113:N115)</f>
        <v>11181332</v>
      </c>
      <c r="O109" s="100">
        <f>SUM(O113:O115)</f>
        <v>11181332</v>
      </c>
      <c r="P109" s="75">
        <f t="shared" si="10"/>
        <v>0.20608150440926909</v>
      </c>
      <c r="Q109" s="76">
        <f t="shared" si="11"/>
        <v>4.7795929708171786E-4</v>
      </c>
      <c r="R109" s="130"/>
      <c r="S109" s="127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2604894.92</v>
      </c>
      <c r="M110" s="101">
        <v>30</v>
      </c>
      <c r="N110" s="101">
        <v>30</v>
      </c>
      <c r="O110" s="101">
        <v>30</v>
      </c>
      <c r="P110" s="75">
        <f t="shared" si="10"/>
        <v>3.3632286995515697E-8</v>
      </c>
      <c r="Q110" s="76">
        <f t="shared" si="11"/>
        <v>3.3632286995515697E-8</v>
      </c>
      <c r="R110" s="130"/>
      <c r="S110" s="127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2356018300</v>
      </c>
      <c r="M111" s="101">
        <v>1310530885</v>
      </c>
      <c r="N111" s="101" t="s">
        <v>25</v>
      </c>
      <c r="O111" s="112" t="s">
        <v>25</v>
      </c>
      <c r="P111" s="75">
        <f t="shared" si="10"/>
        <v>0.15557109271130104</v>
      </c>
      <c r="Q111" s="76">
        <f t="shared" si="11"/>
        <v>0</v>
      </c>
      <c r="R111" s="130"/>
      <c r="S111" s="127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21115062</v>
      </c>
      <c r="M112" s="101">
        <v>6302382</v>
      </c>
      <c r="N112" s="101">
        <v>6302382</v>
      </c>
      <c r="O112" s="112">
        <v>6302382</v>
      </c>
      <c r="P112" s="75">
        <f t="shared" si="10"/>
        <v>2.7520117025457403E-3</v>
      </c>
      <c r="Q112" s="76">
        <f t="shared" si="11"/>
        <v>2.7520117025457403E-3</v>
      </c>
      <c r="R112" s="130"/>
      <c r="S112" s="127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7328999568</v>
      </c>
      <c r="M114" s="101">
        <v>3567881553</v>
      </c>
      <c r="N114" s="101">
        <v>10012779</v>
      </c>
      <c r="O114" s="112">
        <v>10012779</v>
      </c>
      <c r="P114" s="75">
        <f t="shared" si="10"/>
        <v>0.48681696725337698</v>
      </c>
      <c r="Q114" s="76">
        <f t="shared" si="11"/>
        <v>1.3661862464183381E-3</v>
      </c>
      <c r="R114" s="130"/>
      <c r="S114" s="127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4380698506</v>
      </c>
      <c r="M115" s="101">
        <v>1253168553</v>
      </c>
      <c r="N115" s="101">
        <v>1168553</v>
      </c>
      <c r="O115" s="112">
        <v>1168553</v>
      </c>
      <c r="P115" s="75">
        <f t="shared" si="10"/>
        <v>9.4145334910975889E-2</v>
      </c>
      <c r="Q115" s="76">
        <f t="shared" si="11"/>
        <v>8.7788520772293595E-5</v>
      </c>
      <c r="R115" s="130"/>
      <c r="S115" s="127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23">SUM(L117:L118)</f>
        <v>0</v>
      </c>
      <c r="M116" s="100">
        <f t="shared" si="23"/>
        <v>0</v>
      </c>
      <c r="N116" s="100">
        <f t="shared" si="23"/>
        <v>0</v>
      </c>
      <c r="O116" s="100">
        <f t="shared" si="23"/>
        <v>0</v>
      </c>
      <c r="P116" s="75">
        <f t="shared" si="10"/>
        <v>0</v>
      </c>
      <c r="Q116" s="76">
        <f t="shared" si="11"/>
        <v>0</v>
      </c>
      <c r="R116" s="131"/>
      <c r="S116" s="132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10"/>
        <v>0</v>
      </c>
      <c r="Q117" s="76">
        <f t="shared" si="11"/>
        <v>0</v>
      </c>
      <c r="R117" s="130"/>
      <c r="S117" s="127"/>
    </row>
    <row r="118" spans="1:19" s="28" customFormat="1" ht="108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24">L121+L122</f>
        <v>13030448198.189999</v>
      </c>
      <c r="M119" s="100">
        <f t="shared" si="24"/>
        <v>5695630384.1900005</v>
      </c>
      <c r="N119" s="100">
        <f t="shared" si="24"/>
        <v>1108724538.71</v>
      </c>
      <c r="O119" s="100">
        <f t="shared" si="24"/>
        <v>1108724538.71</v>
      </c>
      <c r="P119" s="75">
        <f t="shared" si="10"/>
        <v>0.11683344377825643</v>
      </c>
      <c r="Q119" s="76">
        <f t="shared" si="11"/>
        <v>2.2743067460717949E-2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25">L123</f>
        <v>58934043605</v>
      </c>
      <c r="M120" s="100">
        <f t="shared" si="25"/>
        <v>53736545665.400002</v>
      </c>
      <c r="N120" s="100">
        <f t="shared" si="25"/>
        <v>1798768879</v>
      </c>
      <c r="O120" s="100">
        <f t="shared" si="25"/>
        <v>1798768879</v>
      </c>
      <c r="P120" s="75">
        <f t="shared" si="10"/>
        <v>0.31609732744352942</v>
      </c>
      <c r="Q120" s="76">
        <f t="shared" si="11"/>
        <v>1.0580993405882352E-2</v>
      </c>
      <c r="R120" s="130"/>
      <c r="S120" s="127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6964788107</v>
      </c>
      <c r="M121" s="101">
        <v>3897564283</v>
      </c>
      <c r="N121" s="101">
        <v>1104354</v>
      </c>
      <c r="O121" s="101">
        <v>1104354</v>
      </c>
      <c r="P121" s="75"/>
      <c r="Q121" s="76">
        <f t="shared" si="11"/>
        <v>3.110856338028169E-5</v>
      </c>
      <c r="R121" s="130"/>
      <c r="S121" s="127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6065660091.1899996</v>
      </c>
      <c r="M122" s="101">
        <v>1798066101.1900001</v>
      </c>
      <c r="N122" s="101">
        <v>1107620184.71</v>
      </c>
      <c r="O122" s="101">
        <v>1107620184.71</v>
      </c>
      <c r="P122" s="75"/>
      <c r="Q122" s="76">
        <f t="shared" si="11"/>
        <v>8.3593976204528311E-2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f>110000000000+60000000000</f>
        <v>170000000000</v>
      </c>
      <c r="L123" s="101">
        <v>58934043605</v>
      </c>
      <c r="M123" s="101">
        <v>53736545665.400002</v>
      </c>
      <c r="N123" s="101">
        <v>1798768879</v>
      </c>
      <c r="O123" s="101">
        <v>1798768879</v>
      </c>
      <c r="P123" s="75"/>
      <c r="Q123" s="76">
        <f t="shared" si="11"/>
        <v>1.0580993405882352E-2</v>
      </c>
      <c r="R123" s="130"/>
      <c r="S123" s="127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26">SUM(L125:L127)</f>
        <v>7136163725.7599993</v>
      </c>
      <c r="M124" s="100">
        <f t="shared" si="26"/>
        <v>7135828618.8199997</v>
      </c>
      <c r="N124" s="100">
        <f t="shared" si="26"/>
        <v>1698312143.5599999</v>
      </c>
      <c r="O124" s="100">
        <f t="shared" si="26"/>
        <v>1698312143.5599999</v>
      </c>
      <c r="P124" s="75">
        <f t="shared" si="10"/>
        <v>0.37601685423032166</v>
      </c>
      <c r="Q124" s="76">
        <f t="shared" si="11"/>
        <v>8.9491217325253711E-2</v>
      </c>
      <c r="R124" s="130"/>
      <c r="S124" s="127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580322273.20000005</v>
      </c>
      <c r="M125" s="101">
        <v>580000000</v>
      </c>
      <c r="N125" s="101" t="s">
        <v>25</v>
      </c>
      <c r="O125" s="101" t="s">
        <v>25</v>
      </c>
      <c r="P125" s="75">
        <f t="shared" si="10"/>
        <v>0.28999999999999998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6555828618.8199997</v>
      </c>
      <c r="M126" s="101">
        <v>6555828618.8199997</v>
      </c>
      <c r="N126" s="101">
        <v>1698312143.5599999</v>
      </c>
      <c r="O126" s="101">
        <v>1698312143.5599999</v>
      </c>
      <c r="P126" s="75">
        <f t="shared" si="10"/>
        <v>0.98063916369300808</v>
      </c>
      <c r="Q126" s="76">
        <f t="shared" si="11"/>
        <v>0.25403827601126694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12833.74</v>
      </c>
      <c r="M127" s="101" t="s">
        <v>25</v>
      </c>
      <c r="N127" s="101" t="s">
        <v>25</v>
      </c>
      <c r="O127" s="101" t="s">
        <v>25</v>
      </c>
      <c r="P127" s="75">
        <f t="shared" si="10"/>
        <v>0</v>
      </c>
      <c r="Q127" s="76">
        <f t="shared" si="11"/>
        <v>0</v>
      </c>
      <c r="R127" s="130"/>
      <c r="S127" s="127"/>
    </row>
    <row r="128" spans="1:19" s="59" customFormat="1" ht="30" customHeight="1" thickBot="1" x14ac:dyDescent="0.3">
      <c r="A128" s="157" t="s">
        <v>24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02">
        <f>+K10+K102</f>
        <v>1184987463225</v>
      </c>
      <c r="L128" s="102">
        <f>+L10+L102</f>
        <v>953388624497.72998</v>
      </c>
      <c r="M128" s="102">
        <f>+M10+M102</f>
        <v>913846496895.73999</v>
      </c>
      <c r="N128" s="102">
        <f>+N10+N102</f>
        <v>823096374893.95996</v>
      </c>
      <c r="O128" s="102">
        <f>+O10+O102</f>
        <v>822887865465.57996</v>
      </c>
      <c r="P128" s="77">
        <f t="shared" si="10"/>
        <v>0.77118663720598624</v>
      </c>
      <c r="Q128" s="78">
        <f t="shared" si="11"/>
        <v>0.6946034455536465</v>
      </c>
      <c r="R128" s="126"/>
      <c r="S128" s="133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34"/>
    </row>
    <row r="130" spans="1:18" ht="29.25" customHeight="1" x14ac:dyDescent="0.2">
      <c r="K130" s="107">
        <v>1184987463225</v>
      </c>
      <c r="L130" s="107">
        <v>953388624497.72998</v>
      </c>
      <c r="M130" s="107">
        <v>913846496895.73999</v>
      </c>
      <c r="N130" s="107">
        <v>823096374893.95996</v>
      </c>
      <c r="O130" s="107">
        <v>822887865465.57996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27">L130-L128</f>
        <v>0</v>
      </c>
      <c r="M132" s="116">
        <f t="shared" si="27"/>
        <v>0</v>
      </c>
      <c r="N132" s="116">
        <f t="shared" si="27"/>
        <v>0</v>
      </c>
      <c r="O132" s="116">
        <f t="shared" si="27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0:J10"/>
    <mergeCell ref="A102:J102"/>
    <mergeCell ref="A128:J128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0B672-CA6E-4796-9367-C014D0FDAD15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2020-10-05T16:04:22Z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