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Z:\PLANES DE ACCIÓN\PLAN DE ACCIÓN 2022\Seguimiento Plan de Acción 2022\3. Corte a Junio 30 de 2022\"/>
    </mc:Choice>
  </mc:AlternateContent>
  <xr:revisionPtr revIDLastSave="0" documentId="13_ncr:1_{F3DBA792-6439-4D70-8686-E18ED1F44D6A}" xr6:coauthVersionLast="47" xr6:coauthVersionMax="47" xr10:uidLastSave="{00000000-0000-0000-0000-000000000000}"/>
  <bookViews>
    <workbookView xWindow="-120" yWindow="-120" windowWidth="29040" windowHeight="15840" xr2:uid="{00000000-000D-0000-FFFF-FFFF00000000}"/>
  </bookViews>
  <sheets>
    <sheet name="2022" sheetId="1" r:id="rId1"/>
  </sheets>
  <externalReferences>
    <externalReference r:id="rId2"/>
    <externalReference r:id="rId3"/>
  </externalReference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68" i="1" l="1"/>
  <c r="AD34" i="1" l="1"/>
  <c r="Z29" i="1" l="1"/>
  <c r="Z28" i="1"/>
  <c r="Z27" i="1"/>
  <c r="AD26" i="1"/>
  <c r="Z26" i="1"/>
  <c r="AC48" i="1" l="1"/>
  <c r="AC47" i="1"/>
  <c r="AC42" i="1"/>
  <c r="AD7" i="1" l="1"/>
  <c r="AC7" i="1"/>
  <c r="AC5" i="1"/>
  <c r="AD2" i="1"/>
  <c r="AC2" i="1"/>
  <c r="AD48" i="1" l="1"/>
  <c r="AD47" i="1"/>
  <c r="AD42" i="1"/>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<sst xmlns="http://schemas.openxmlformats.org/spreadsheetml/2006/main" count="2613" uniqueCount="697">
  <si>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</si>
  <si>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</si>
  <si>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</si>
  <si>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</si>
  <si>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</si>
  <si>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</si>
  <si>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</si>
  <si>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</si>
  <si>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</si>
  <si>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</si>
  <si>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</si>
  <si>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</si>
  <si>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</si>
  <si>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</si>
  <si>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</si>
  <si>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</si>
  <si>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</si>
  <si>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</si>
  <si>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</si>
  <si>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</si>
  <si>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</si>
  <si>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</si>
  <si>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</si>
  <si>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</si>
  <si>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</si>
  <si>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</si>
  <si>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</si>
  <si>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</si>
  <si>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</si>
  <si>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</si>
  <si>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</si>
  <si>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</si>
  <si>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</si>
  <si>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</si>
  <si>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</si>
  <si>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</si>
  <si>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</si>
  <si>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</si>
  <si>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</si>
  <si>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</si>
  <si>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</si>
  <si>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</si>
  <si>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</si>
  <si>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</si>
  <si>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</si>
  <si>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</si>
  <si>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</si>
  <si>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</si>
  <si>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</si>
  <si>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</si>
  <si>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</si>
  <si>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</si>
  <si>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</si>
  <si>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</si>
  <si>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</si>
  <si>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</si>
  <si>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</si>
  <si>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</si>
  <si>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</si>
  <si>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</si>
  <si>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</si>
  <si>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</si>
  <si>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</si>
  <si>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</si>
  <si>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</si>
  <si>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</si>
  <si>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</si>
  <si>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</si>
  <si>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</si>
  <si>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</si>
  <si>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</si>
  <si>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</si>
  <si>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</si>
  <si>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</si>
  <si>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</si>
  <si>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</si>
  <si>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</si>
  <si>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</si>
  <si>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</si>
  <si>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</si>
  <si>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</si>
  <si>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</si>
  <si>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</si>
  <si>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</si>
  <si>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</si>
  <si>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</si>
  <si>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</si>
  <si>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</si>
  <si>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</si>
  <si>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</si>
  <si>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</si>
  <si>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</si>
  <si>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</si>
  <si>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</si>
  <si>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</si>
  <si>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</si>
  <si>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</si>
  <si>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</si>
  <si>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</si>
  <si>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</si>
  <si>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</si>
  <si>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</si>
  <si>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</si>
  <si>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</si>
  <si>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</si>
  <si>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</si>
  <si>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</si>
  <si>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</si>
  <si>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</si>
  <si>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</si>
  <si>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</si>
  <si>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</si>
  <si>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</si>
  <si>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</si>
  <si>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</si>
  <si>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</si>
  <si>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</si>
  <si>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</si>
  <si>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</si>
  <si>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</si>
  <si>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</si>
  <si>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</si>
  <si>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</si>
  <si>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</si>
  <si>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</si>
  <si>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</si>
  <si>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</si>
  <si>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</si>
  <si>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</si>
  <si>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</si>
  <si>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</si>
  <si>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</si>
  <si>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</si>
  <si>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</si>
  <si>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</si>
  <si>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</si>
  <si>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</si>
  <si>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</si>
  <si>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</si>
  <si>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</si>
  <si>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</si>
  <si>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</si>
  <si>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</si>
  <si>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</si>
  <si>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</si>
  <si>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</si>
  <si>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</si>
  <si>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</si>
  <si>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</si>
  <si>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</si>
  <si>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</si>
  <si>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</si>
  <si>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</si>
  <si>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</si>
  <si>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</si>
  <si>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</si>
  <si>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</si>
  <si>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</si>
  <si>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</si>
  <si>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</si>
  <si>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</si>
  <si>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</si>
  <si>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</si>
  <si>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</si>
  <si>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</si>
  <si>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</si>
  <si>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</si>
  <si>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</si>
  <si>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</si>
  <si>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</si>
  <si>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</si>
  <si>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</si>
  <si>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</si>
  <si>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</si>
  <si>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</si>
  <si>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</si>
  <si>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</si>
  <si>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</si>
  <si>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</si>
  <si>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</si>
  <si>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</si>
  <si>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</si>
  <si>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</si>
  <si>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</si>
  <si>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</si>
  <si>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</si>
  <si>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</si>
  <si>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</si>
  <si>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</si>
  <si>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</si>
  <si>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</si>
  <si>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</si>
  <si>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</si>
  <si>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</si>
  <si>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</si>
  <si>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</si>
  <si>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</si>
  <si>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</si>
  <si>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</si>
  <si>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</si>
  <si>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</si>
  <si>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</si>
  <si>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</si>
  <si>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</si>
  <si>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</si>
  <si>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</si>
  <si>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</si>
  <si>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</si>
  <si>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</si>
  <si>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</si>
  <si>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</si>
  <si>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</si>
  <si>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</si>
  <si>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</si>
  <si>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</si>
  <si>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</si>
  <si>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</si>
  <si>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</si>
  <si>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</si>
  <si>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</si>
  <si>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</si>
  <si>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</si>
  <si>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</si>
  <si>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</si>
  <si>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</si>
  <si>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</si>
  <si>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</si>
  <si>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</si>
  <si>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</si>
  <si>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</si>
  <si>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</si>
  <si>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</si>
  <si>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</si>
  <si>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</si>
  <si>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</si>
  <si>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</si>
  <si>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</si>
  <si>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</si>
  <si>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</si>
  <si>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</si>
  <si>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</si>
  <si>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</si>
  <si>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</si>
  <si>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</si>
  <si>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</si>
  <si>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</si>
  <si>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</si>
  <si>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</si>
  <si>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</si>
  <si>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</si>
  <si>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</si>
  <si>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</si>
  <si>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</si>
  <si>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</si>
  <si>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</si>
  <si>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</si>
  <si>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</si>
  <si>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</si>
  <si>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</si>
  <si>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</si>
  <si>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</si>
  <si>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</si>
  <si>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</si>
  <si>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</si>
  <si>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</si>
  <si>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</si>
  <si>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</si>
  <si>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</si>
  <si>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</si>
  <si>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</si>
  <si>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</si>
  <si>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</si>
  <si>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</si>
  <si>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</si>
  <si>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</si>
  <si>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</si>
  <si>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</si>
  <si>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</si>
  <si>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</si>
  <si>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</si>
  <si>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</si>
  <si>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</si>
  <si>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</si>
  <si>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</si>
  <si>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</si>
  <si>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</si>
  <si>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</si>
  <si>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</si>
  <si>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</si>
  <si>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</si>
  <si>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</si>
  <si>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</si>
  <si>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</si>
  <si>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</si>
  <si>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</si>
  <si>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</si>
  <si>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</si>
  <si>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</si>
  <si>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</si>
  <si>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</si>
  <si>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</si>
  <si>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</si>
  <si>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</si>
  <si>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</si>
  <si>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</si>
  <si>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</si>
  <si>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</si>
  <si>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</si>
  <si>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</si>
  <si>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</si>
  <si>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</si>
  <si>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</si>
  <si>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</si>
  <si>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</si>
  <si>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</si>
  <si>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</si>
  <si>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</si>
  <si>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</si>
  <si>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</si>
  <si>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</si>
  <si>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</si>
  <si>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</si>
  <si>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</si>
  <si>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</si>
  <si>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</si>
  <si>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</si>
  <si>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</si>
  <si>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</si>
  <si>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</si>
  <si>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</si>
  <si>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</si>
  <si>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</si>
  <si>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</si>
  <si>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</si>
  <si>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</si>
  <si>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</si>
  <si>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</si>
  <si>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</si>
  <si>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</si>
  <si>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</si>
  <si>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</si>
  <si>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</si>
  <si>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</si>
  <si>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</si>
  <si>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</si>
  <si>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</si>
  <si>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</si>
  <si>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</si>
  <si>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</si>
  <si>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</si>
  <si>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</si>
  <si>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</si>
  <si>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</si>
  <si>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</si>
  <si>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</si>
  <si>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</si>
  <si>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</si>
  <si>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</si>
  <si>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</si>
  <si>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</si>
  <si>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</si>
  <si>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</si>
  <si>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</si>
  <si>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</si>
  <si>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</si>
  <si>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</si>
  <si>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</si>
  <si>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</si>
  <si>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</si>
  <si>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</si>
  <si>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</si>
  <si>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</si>
  <si>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</si>
  <si>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</si>
  <si>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</si>
  <si>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</si>
  <si>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</si>
  <si>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</si>
  <si>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</si>
  <si>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</si>
  <si>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</si>
  <si>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</si>
  <si>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</si>
  <si>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</si>
  <si>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</si>
  <si>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</si>
  <si>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</si>
  <si>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</si>
  <si>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</si>
  <si>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</si>
  <si>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</si>
  <si>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</si>
  <si>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</si>
  <si>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</si>
  <si>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</si>
  <si>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</si>
  <si>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</si>
  <si>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</si>
  <si>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</si>
  <si>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</si>
  <si>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</si>
  <si>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</si>
  <si>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</si>
  <si>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</si>
  <si>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</si>
  <si>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</si>
  <si>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</si>
  <si>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</si>
  <si>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</si>
  <si>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</si>
  <si>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</si>
  <si>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</si>
  <si>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</si>
  <si>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</si>
  <si>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</si>
  <si>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</si>
  <si>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</si>
  <si>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</si>
  <si>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</si>
  <si>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</si>
  <si>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</si>
  <si>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</si>
  <si>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</si>
  <si>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</si>
  <si>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</si>
  <si>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</si>
  <si>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</si>
  <si>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</si>
  <si>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</si>
  <si>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</si>
  <si>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</si>
  <si>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</si>
  <si>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</si>
  <si>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</si>
  <si>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</si>
  <si>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</si>
  <si>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</si>
  <si>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</si>
  <si>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</si>
  <si>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</si>
  <si>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</si>
  <si>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</si>
  <si>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</si>
  <si>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</si>
  <si>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</si>
  <si>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</si>
  <si>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</si>
  <si>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</si>
  <si>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</si>
  <si>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</si>
  <si>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</si>
  <si>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</si>
  <si>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</si>
  <si>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</si>
  <si>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</si>
  <si>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</si>
  <si>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</si>
  <si>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</si>
  <si>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</si>
  <si>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</si>
  <si>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</si>
  <si>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</si>
  <si>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</si>
  <si>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</si>
  <si>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</si>
  <si>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</si>
  <si>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</si>
  <si>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</si>
  <si>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</si>
  <si>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</si>
  <si>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</si>
  <si>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</si>
  <si>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</si>
  <si>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</si>
  <si>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</si>
  <si>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</si>
  <si>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</si>
  <si>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</si>
  <si>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</si>
  <si>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</si>
  <si>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</si>
  <si>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</si>
  <si>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</si>
  <si>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</si>
  <si>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</si>
  <si>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</si>
  <si>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</si>
  <si>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</si>
  <si>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r>
      <t xml:space="preserve">Avance Cuantitativo Meta 
</t>
    </r>
    <r>
      <rPr>
        <sz val="8"/>
        <color theme="1"/>
        <rFont val="Calibri"/>
        <family val="2"/>
        <scheme val="minor"/>
      </rPr>
      <t>(solo numeros)</t>
    </r>
  </si>
  <si>
    <t>Descripción del Avance o Justificación del Incumplimiento</t>
  </si>
  <si>
    <r>
      <t xml:space="preserve">Evidencia  
</t>
    </r>
    <r>
      <rPr>
        <sz val="8"/>
        <color theme="1"/>
        <rFont val="Calibri"/>
        <family val="2"/>
        <scheme val="minor"/>
      </rPr>
      <t>(medio que soporta y permite comprobar el avance registrado y la ubicacion del mismo - url, carpeta compartida, otro.)</t>
    </r>
  </si>
  <si>
    <t>Ejecución Presupuestal (Compromisos - cifras en pesos )</t>
  </si>
  <si>
    <t>Ejecución Presupuestal (Obligaciones - cifras en pesos)</t>
  </si>
  <si>
    <t>100</t>
  </si>
  <si>
    <t xml:space="preserve"> Base datos conceptos carpeta: \\misdocumentos\sperfiles\maribel.rodriguez\My Documents\SIGECO\PROCESO GESTION LEGAL\INDICADORES\Indicadores GL 2022
Reporte indicador en SIGECO</t>
  </si>
  <si>
    <t>0</t>
  </si>
  <si>
    <t xml:space="preserve">Cuadro de mando BCS - TALENTO HUMANO en la Dirección: 
</t>
  </si>
  <si>
    <t xml:space="preserve">Cuadro de mando BCS - TALENTO HUMANO en la Dirección: </t>
  </si>
  <si>
    <t>Dada la periodicidad de medición, la primera medición del indicador que es igual al indicador descrito en el ID 72,  se realizara en mes de Julio de 2022, para el periodo no aplica el reporte de medición. La diferencia esta en el rubro para esta línea aplica comercialización.</t>
  </si>
  <si>
    <t>Relacion pagos SIIF</t>
  </si>
  <si>
    <t>El giro se realizó en el mes de febrero de 2022</t>
  </si>
  <si>
    <t>Se realizó Monitoreo a 30 de abril de 2022</t>
  </si>
  <si>
    <t>W:\PLAN ANTICORRUPCIÓN\PLAN ANTICORRUPCIÓN 2022\2. Monitoreos Cutrimestrales</t>
  </si>
  <si>
    <t>SERVIDOR: GestiondeConocimiento-Publica (\\servicios.anh.gov.co\sservicios) / CONTRATOS 2021 y CONTRATOS 2022
SECOP II
Rubro: C-2106-1900-2-0-2106002-02</t>
  </si>
  <si>
    <t>SERVIDOR: GestiondeConocimiento-Publica (\\servicios.anh.gov.co\sservicios) / CONTRATOS 2021 y CONTRATOS 2022
Publicada en la página WEB de la ANH</t>
  </si>
  <si>
    <t>SERVIDOR: GestiondeConocimiento-Publica (\\servicios.anh.gov.co\sservicios) / CONTRATOS 2021 y CONTRATOS 2022
SECOP II
Rubro: C-2106-1900-2-0-2106014-02</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</si>
  <si>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</si>
  <si>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</si>
  <si>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</si>
  <si>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Dashboard de Tramites de la GSCYMA</t>
  </si>
  <si>
    <t>Dashboard de Suspendidos de la GSCYMA</t>
  </si>
  <si>
    <t>Tablero de Control de Tramites GSCE</t>
  </si>
  <si>
    <t>1</t>
  </si>
  <si>
    <t>Se suscribió el contrato No. 038 de 2022</t>
  </si>
  <si>
    <t>Secop II  - ANH-01-RE-2022</t>
  </si>
  <si>
    <t>Carpeta de la VPAA - Disco compartido de la ANH - (Promoción)</t>
  </si>
  <si>
    <t>A la fecha no se ha realizado la contratación de la estrategia de comunicaciones, que se encuentra en definición con el Ministerio de Minas</t>
  </si>
  <si>
    <t>Esta actividad se realiza durante el último trimestre de la vigencia</t>
  </si>
  <si>
    <t>15</t>
  </si>
  <si>
    <t>Se realizó la suscripción de 30 contratos en enero de 2022 en el IV ciclo de la Ronda Colombia 2021 del PPAA. Para efecto de reporte se relacionan 15 (corresponden al 100% de la meta de 2022)</t>
  </si>
  <si>
    <t>7</t>
  </si>
  <si>
    <t>Para la ejecución del proyecto de inversión se han suscrito los siguientes contratos: 038, 065, 094, 201, 257, 276 y 284 de 2022</t>
  </si>
  <si>
    <t>Secop II</t>
  </si>
  <si>
    <t>Reporte en la plataforma SINERGIA del Departamento Nacional de Planeación</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</si>
  <si>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</si>
  <si>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</si>
  <si>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</si>
  <si>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</si>
  <si>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</si>
  <si>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</si>
  <si>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</si>
  <si>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</si>
  <si>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</si>
  <si>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</si>
  <si>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</si>
  <si>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</si>
  <si>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Seguimiento SPI , Informe Ejecutivo: https://spi.dnp.gov.co/App_Themes/SeguimientoProyectos/ResumenEjecutivo/2018011000195.pdf?ts=20220512013602</t>
  </si>
  <si>
    <t>El avance corresponde a: 84,3% Fortalecimiento de la Arquitectura Empresarial y la Gestión de TI, 87,5% Fortalecimiento de la seguridad y provacidad de la Información, 82% Uso y apropiación de los Servicios Ciudadanos Digitales.</t>
  </si>
  <si>
    <t>Informe Ejecutivo Política Gobierno Digital</t>
  </si>
  <si>
    <t>Créditos de infraestructura en la nube</t>
  </si>
  <si>
    <t>Mantener la infraestructura de Datacenter de respaldo de aplicaciones críticas en la nube</t>
  </si>
  <si>
    <t>Producto adquirido mediante la Orden de Compra 88578 de 2022</t>
  </si>
  <si>
    <t>Documento orden de compra Tienda Virtual: https://colombiacompra.coupahost.com/order_headers/88578</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</si>
  <si>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</si>
  <si>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</si>
  <si>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Producto adquirido mediante la Orden de Compra 87324 de 2022</t>
  </si>
  <si>
    <t>Documento orden de compra Tienda Virtual: https://colombiacompra.coupahost.com/order_headers/87324</t>
  </si>
  <si>
    <t>Producto obtenido mediante vigencia en el Contrato 641 de 2021</t>
  </si>
  <si>
    <t>Documentos del contrato 641 de 2021.</t>
  </si>
  <si>
    <t>Matriz de seguimiento proyectos OTI 2022</t>
  </si>
  <si>
    <t>Contar con apoyo profesional, técnico, de soporte y desarrollo a servicios, infraestructura, aplicaciones y gestión administrativa.​</t>
  </si>
  <si>
    <t>Se realizó la contratación de 19 contratistas para labores de apoyo a la OTI antes del 29 de enero de 2022.</t>
  </si>
  <si>
    <t>Soporte, mantenimiento y actualizaciones del SGDEA que emplea la entidad por horas.</t>
  </si>
  <si>
    <t>Producto obtenido mediante el Contrato 274 de 2022</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</si>
  <si>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</si>
  <si>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</si>
  <si>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</si>
  <si>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</si>
  <si>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</si>
  <si>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</si>
  <si>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</si>
  <si>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</si>
  <si>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Documento orden de compra Tienda Virtual:https://colombiacompra.coupahost.com/order_headers/88021</t>
  </si>
  <si>
    <t>Reconocer los gasto  en servicios públicos y seguridad, derivados del uso del centro de datos alterno del IPSE. (Con vigencias futuras desde la vigencia 2020)</t>
  </si>
  <si>
    <t>5</t>
  </si>
  <si>
    <t>https://spi.dnp.gov.co/</t>
  </si>
  <si>
    <t>Comunicaciones de aplicaciones radicadas en control.doc</t>
  </si>
  <si>
    <t>20</t>
  </si>
  <si>
    <t>SECOP II</t>
  </si>
  <si>
    <t>Aunque esta actividad se tiene programada para iniciar a partir del 01 de junio de 2022, esta ya presenta un avance y cuenta con una versión inicial y el cronograma de desarrollo de la elaboración y normalización en el SIGC en el Proceso de Gestión Documental</t>
  </si>
  <si>
    <t>Cronograma elaboración y normalización SIC
Borrador Documento SIC V1</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</si>
  <si>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</si>
  <si>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</si>
  <si>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</si>
  <si>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</si>
  <si>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NO SE PRESENTÓ REPORTE</t>
  </si>
  <si>
    <t>El avance presentado hace referencia al promedio de jecución de los Planes 2022, que fueron programados por el grupo de Talento Humano.</t>
  </si>
  <si>
    <t xml:space="preserve">La entidad de los 147 empleos autorizados, 137 se encuantran activos, empleos que se han administrado efectivamente  y se mantiene actualizada para contar con el personal necesario para el cumplimiento eficiente de las funciones de la entidad y el cumplimiento de los objetivos </t>
  </si>
  <si>
    <t>https://www.anh.gov.co/es/atenci%C3%B3n-y-servicios-a-la-ciudadan%C3%ADa/pqrsd/</t>
  </si>
  <si>
    <t>https://www.anh.gov.co/es/atenci%C3%B3n-y-servicios-a-la-ciudadan%C3%ADa/canales-de-atenci%C3%B3n/caracterizaci%C3%B3n-de-usuarios/</t>
  </si>
  <si>
    <t>https://www.anh.gov.co/es/atenci%C3%B3n-y-servicios-a-la-ciudadan%C3%ADa/canales-de-atenci%C3%B3n/encuestas-anh/</t>
  </si>
  <si>
    <t xml:space="preserve">Reuniones convocadas a través de la plataforma Teams, y correos electrónicos insitucionales.
Plataformas:
https://mgaweb.dnp.gov.co/
https://suifp.dnp.gov.co/
</t>
  </si>
  <si>
    <t>Se consolidó información del presupuesto de los poryectos de inversión a programar en la vigencia 2023 en el Anteproyecto,  igualmente, con esta misma información se realizó la proyección del Marco de Gasto de Mediano Plazo MGMP 2023-2026, información que fue presentada en  la reunión de Apoyo Técnico Sectorial de MGMP 2023 – 2026; convocada por el Departamento Nacional de Planeación y Ministerio de Hacienda y Crédito Público.</t>
  </si>
  <si>
    <t xml:space="preserve">
Correos electrónicos remitidos por Cristian Javier Vargas del Campo en calidad de Gerente de Planeación: el martes 3 de mayo de 2022, Asunto: RE: Presentación MGMP 2023-2026; el  martes 12 de abril de 2022, Asunto: RE: ANH - Devolución Anteproyecto de Presupuesto 2023; y el jueves 31 de marzo de 2022, Asunto: Información Anteproyecto de Presupuesto 2023- ANH.
Reunión convocada miércoles, 4 de mayo de 2022 9:00 a. m.-12:00 p. m., a través de la plataforma Teams: Comité de Apoyo Técnico de MGMP 2023-2026.
</t>
  </si>
  <si>
    <t>80.2</t>
  </si>
  <si>
    <t>En la presente vigencia se realizó la medición del FURAG correspondiente a la gestión de la entidad en la vigencia 2021. Se obtuvo un incremento de 11 puntos frente a la última medición, mejorando en todas las dimensiones del modelo.</t>
  </si>
  <si>
    <t>https://www.anh.gov.co/documents/14093/Resultados_FURAG_2021_Publicacion_web.pdf</t>
  </si>
  <si>
    <t>https://sinergiapp.dnp.gov.co/#IndicadorProgEntE/33/1538/5994/80</t>
  </si>
  <si>
    <t>https://sinergiapp.dnp.gov.co/#IndicadorProgEntE/33/1538/5747/80</t>
  </si>
  <si>
    <t>7,6</t>
  </si>
  <si>
    <t>3,16</t>
  </si>
  <si>
    <t>Este proceso se adelantará en los meses de octubre y noviembre de 2022, pues la renovación se requiere en el mes de diciembre (el soporte adquirido en vigencias pasadas se encuentra aún activo)</t>
  </si>
  <si>
    <t>En etapa precontractual estructuración de ficha técnica (el soporte adquirido en vigencias pasadas se encuentra aún activo)</t>
  </si>
  <si>
    <t>Producto obtenido mediante la Orden de Compra 88021 de 2022 (mayo a noviembre de 2022) y con la adición a la orden de compra 62544  (prestación de los del servicio hasta el mes de abril de 2022.)</t>
  </si>
  <si>
    <t>Producto obtenido con vigencia futura - Convenio 670 de 2020</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</si>
  <si>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</si>
  <si>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</si>
  <si>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</si>
  <si>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</si>
  <si>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</si>
  <si>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</si>
  <si>
    <t>Primer semestre, el indicador muestra un cumplimiento del 100 % con respecto a la meta establecida, donde se atendieron 380 solicitudes  contratación, sobre 380 total de solicitudes contratación  discriminado de la siguiente manera: se gestionó la suscripción de 285 contratos,  85 modificaciones y 10  ordenes de compra generadas por CCE derivadas de acuerdos marco,  prueba de la información se encuentra en la Base de Datos de Contratación Administrativa de la OAJ y de acuerdo con lo establecido en la Ley 80 de 1993 y demás normas concordantes</t>
  </si>
  <si>
    <t>Base datos de la contratacion Administrativa de
 la OAJ Y:\BASE DE DATOS DE LA ENTIDAD 2003 A 2021\BASE DE DATOS DE LA ENTIDAD​ y en Plataforma SECO I y SECOP II​</t>
  </si>
  <si>
    <t>107</t>
  </si>
  <si>
    <t>En el segundo trimestre del año 2022 se da un cumplimiento de la meta al 107% por lo siguiente: se resolvieron en total 14 conceptos con un promedio de respuesta de 4,5 días por trámite,  lo que se encuentra dentro del margen de respuesta oportuna establecido por la OAJ en  los Acuerdos de Niveles de Servicio adoptados desde el año 2020, correspondiente a 15 dìas hàbiles.</t>
  </si>
  <si>
    <t>Aplicativo EKOGUI Y Base de datos Estado de 
procesos judiciales Z:\Procesos-   Carpetas de procesos y Reparto, Z:\Conciliaciones, Z:\Arbitraje​ </t>
  </si>
  <si>
    <t>92,6</t>
  </si>
  <si>
    <t>Durante los meses de enero a junio de 2022 la GALC ha recibido un total de 14 solicitudes, de las cuales 13 ya han sido objeto de inicio de procedimiento de incumplimiento y 1 se encuentra en análisis de viabilidad para su inicio.</t>
  </si>
  <si>
    <t>Carpeta compartida:
Seguimiento_ GALC (\\servicios.anh.gov.co\ sservicios) (R:) / 1.PROCESOS Y SOLICITUDES /1. Procesos
Seguimiento_ GALC (\\servicios.anh.gov.co\ sservicios) (R:) / 1.PROCESOS Y SOLICITUDES /2. Solicitudes</t>
  </si>
  <si>
    <t>Durante los meses de Enero a Junio de 2022 la GALC en su calidad de Secretario del Consejo Directivo ha realizado 8 sesiones de Consejo Directivo.</t>
  </si>
  <si>
    <t>Carpeta Compartida:
Seguimiento_GALC: Consejo Directivo</t>
  </si>
  <si>
    <t>(i) Durante los meses de Enero a Junio de 2022 la GALC en su calidad de Secretario del Comité de Contratos de Hidrocarburos ha realizado 3 sesiones de dicho Comité (4 de marzo, 13 de mayo y 3 de junio).
(ii) Durante los meses de Enero a Junio de 2022 la GALC en su calidad de Secretario del Comité de Transferencia de Tecnología ha realizado 1 sesión de dicho Comité. (3 de junio).</t>
  </si>
  <si>
    <t xml:space="preserve">(i) Sesión 1 4 de marzo Comité de Hidrocarburos: https://anhcol-my.sharepoint.com/personal/laura_ramos_anh_gov_co/_layouts/15/onedrive.aspx?id=%2Fpersonal%2Flaura%5Framos%5Fanh%5Fgov%5Fco%2FDocuments%2F2%2E%20Comit%C3%A9%20Contratos%20de%20Hidrocarburos%2F2022%2FSesi%C3%B3n%201%20de%202022%204%20de%20marzo%202022&amp;ga=1 
Sesión 13 de mayo Comité de Hidrocarburos: https://anhcol-my.sharepoint.com/personal/juan_rodriguez_anh_gov_co/_layouts/15/onedrive.aspx?id=%2Fpersonal%2Fjuan%5Frodriguez%5Fanh%5Fgov%5Fco%2FDocuments%2FSesi%C3%B3n%20Extraordinaria%20No%2E%2002%20de%20CCH%20%2D%2013%20de%20mayo%202022&amp;ga=1
Sesión 3 de junio Comité de Hidrocarburos: https://anhcol-my.sharepoint.com/personal/juan_rodriguez_anh_gov_co/_layouts/15/onedrive.aspx?id=%2Fpersonal%2Fjuan%5Frodriguez%5Fanh%5Fgov%5Fco%2FDocuments%2FSesi%C3%B3n%20Ordinaria%20No%2E%2003%20de%202022%20%2D%20Comit%C3%A9%20de%20Contratos%20de%20Hidrocarburos&amp;ga=1
(ii) Sesión 3 de junio Comité Transferencia de Tecnología: Y:\13. COMITE DE TRANSFERENCIA DE TECNOLOGIA\SESION 3 DE JUNIO DE 2022 </t>
  </si>
  <si>
    <t>Durante los meses de Enero a Junio de 2022 la GALC ha recibio 26 solicitudes de inicio de proceso administrativo sancionatorio, de las cuales el personal asignado a dicha ha realizado la siguiente gestión: 18 se encuentran en proceso; 1 terminado; 7 pendientes de iniciar actuaciones correspondientes.</t>
  </si>
  <si>
    <r>
      <t>Carpeta compartida de CITRIX, fiscalización - PAS - base de datos </t>
    </r>
    <r>
      <rPr>
        <sz val="10"/>
        <color rgb="FF000000"/>
        <rFont val="Calibri"/>
        <family val="2"/>
        <scheme val="minor"/>
      </rPr>
      <t>(sancionatorios\\servicios.anh.gov.co\sservicios)(Z:)</t>
    </r>
  </si>
  <si>
    <t>Dada la periodicidad de medición, la primera medición del indicador de percepción  se realizara en mes de Julio de 2022, dado que el reporte es a 30-06-2022, el ejercicio se encuentra en proceso  de medición.</t>
  </si>
  <si>
    <t>51,25%</t>
  </si>
  <si>
    <t>55%</t>
  </si>
  <si>
    <t>El Plan de SST a 30 de junio de 2022, tenía una meta establecida de 73 actividades y su avance fue de 71 actividades, llegando a un cumplimieto del 97% para el Cuatrimestre y del 55% para el año.</t>
  </si>
  <si>
    <t>50 %</t>
  </si>
  <si>
    <t>El PIC para los primeros seis (6) meses del año tenia una meta establecida de Una (10) actividade de Capacitación, la cual se realizaron así: Nueve (9) cursos con ACIPET, se encuentran DOS (2) por iniciar y en ejecución cursos con ACIPET Y BERLITZ, C</t>
  </si>
  <si>
    <t>50%</t>
  </si>
  <si>
    <t>el Plan de Bienestar e Incentivos para los seis (6) meses de 2022,  tenía una meta establecida de cuatro (5) actividad y su avance fue de cuatro (5) actividades ejecutadas. (Celebración del día de niño, Torneo de Bolos, Caminata Ecológica, Clases Virtuales de Rumba, Día del Servidor Público).</t>
  </si>
  <si>
    <t>A la fecha de seguimiento (30/6/2022) se realizó la medición efectiva de las peticiones presentadas de enero a junio de 2022 para un total de 583 solicitudes. A la fecha la entidad ha atendido el 98% de las peticiones para dicho periodo.</t>
  </si>
  <si>
    <t xml:space="preserve">A la fecha de seguimiento se está en proceso de elaboración del documento de caracterización de usuarios ANH 2021-2022. </t>
  </si>
  <si>
    <t xml:space="preserve">Se elaboró el informe de encuesta de satisfacción de usuarios ANH 2022-1. </t>
  </si>
  <si>
    <t>Se realizaron asesorías relacionadas con la justificación y ajustes de proyectos de inversión nuevos para la solicitud de recursos en el anteproyecto de presupuesto del año 2023, atendiendo a observaciones realizadas por el Departamento Nacional de Planeación -DNP a los proyectos de la Vicepresidencia de Contratos de Hidrocarburos - VCH y Oficina de Tecnologías de la Información - OTI, las cuales implicaron devoluaciones a los usuarios formuladores a través del Sistema Unificado de Inversión SUIFP del DNP. Se acompañó el respectivo cargue de información en las plataformas Metodología General Ajustada -MGA y Sistema Unificado de Inversión SUIFP del DNP, y se ayudó a las dependencias en la atención de reuniones convocadas por Oficina de Planeación del Ministerio de Minas y Energía y el DNP.</t>
  </si>
  <si>
    <t>2</t>
  </si>
  <si>
    <t>Se elaboraró informe correspondiente a la ejecución del segundo trimestre de 2022 de los proyectos de inversión, avance financiero y de metas, para ser remitido a la Vicepresidencia Administrativa y Financiera- VAF y posteriomente al Ministerio de Hacienda y Crédito Público.</t>
  </si>
  <si>
    <t>Correo remitido por Patricia Marin a Cristian Javier Vargas del Campo &lt;cristian.vargas@anh.gov.co&gt;, Asunto: Plan de Acción seguimiento Junio 2022 Gestión de Proyectos, jueves 07/07/2022</t>
  </si>
  <si>
    <r>
      <t>Los 5 proyectos de inversión presentaron seguimiento completo en el sistema SPI del DNP al mes de junio de 2022, a este mes se tiene una apropiación agregada de $311.104 millones, frente a la cual se presentó un Avance Financiero agregado de 28,4</t>
    </r>
    <r>
      <rPr>
        <i/>
        <sz val="11"/>
        <rFont val="Calibri"/>
        <family val="2"/>
        <scheme val="minor"/>
      </rPr>
      <t>%</t>
    </r>
    <r>
      <rPr>
        <sz val="11"/>
        <rFont val="Calibri"/>
        <family val="2"/>
        <scheme val="minor"/>
      </rPr>
      <t>, Avance Físico del Producto agregado de 6,5 %; y un Avance Gestión agregado de 62,5 %.</t>
    </r>
  </si>
  <si>
    <r>
      <t xml:space="preserve">- Conv ANH 634/2021 / SGC: 048
    o </t>
    </r>
    <r>
      <rPr>
        <b/>
        <sz val="11"/>
        <color theme="1"/>
        <rFont val="Calibri"/>
        <family val="2"/>
        <scheme val="minor"/>
      </rPr>
      <t>P1 Evaluación de la cuenca paleozoico</t>
    </r>
    <r>
      <rPr>
        <sz val="11"/>
        <rFont val="Calibri"/>
        <family val="2"/>
        <scheme val="minor"/>
      </rPr>
      <t xml:space="preserve"> </t>
    </r>
    <r>
      <rPr>
        <b/>
        <sz val="11"/>
        <color theme="1"/>
        <rFont val="Calibri"/>
        <family val="2"/>
        <scheme val="minor"/>
      </rPr>
      <t>(</t>
    </r>
    <r>
      <rPr>
        <sz val="11"/>
        <rFont val="Calibri"/>
        <family val="2"/>
        <scheme val="minor"/>
      </rPr>
      <t>a</t>
    </r>
    <r>
      <rPr>
        <b/>
        <sz val="11"/>
        <color theme="1"/>
        <rFont val="Calibri"/>
        <family val="2"/>
        <scheme val="minor"/>
      </rPr>
      <t>v</t>
    </r>
    <r>
      <rPr>
        <sz val="11"/>
        <rFont val="Calibri"/>
        <family val="2"/>
        <scheme val="minor"/>
      </rPr>
      <t>a</t>
    </r>
    <r>
      <rPr>
        <b/>
        <sz val="11"/>
        <color theme="1"/>
        <rFont val="Calibri"/>
        <family val="2"/>
        <scheme val="minor"/>
      </rPr>
      <t>n</t>
    </r>
    <r>
      <rPr>
        <sz val="11"/>
        <rFont val="Calibri"/>
        <family val="2"/>
        <scheme val="minor"/>
      </rPr>
      <t>c</t>
    </r>
    <r>
      <rPr>
        <b/>
        <sz val="11"/>
        <color theme="1"/>
        <rFont val="Calibri"/>
        <family val="2"/>
        <scheme val="minor"/>
      </rPr>
      <t>e</t>
    </r>
    <r>
      <rPr>
        <sz val="11"/>
        <rFont val="Calibri"/>
        <family val="2"/>
        <scheme val="minor"/>
      </rPr>
      <t xml:space="preserve"> aprox. </t>
    </r>
    <r>
      <rPr>
        <b/>
        <sz val="11"/>
        <color theme="1"/>
        <rFont val="Calibri"/>
        <family val="2"/>
        <scheme val="minor"/>
      </rPr>
      <t>e</t>
    </r>
    <r>
      <rPr>
        <sz val="11"/>
        <rFont val="Calibri"/>
        <family val="2"/>
        <scheme val="minor"/>
      </rPr>
      <t>j</t>
    </r>
    <r>
      <rPr>
        <b/>
        <sz val="11"/>
        <color theme="1"/>
        <rFont val="Calibri"/>
        <family val="2"/>
        <scheme val="minor"/>
      </rPr>
      <t>e</t>
    </r>
    <r>
      <rPr>
        <sz val="11"/>
        <rFont val="Calibri"/>
        <family val="2"/>
        <scheme val="minor"/>
      </rPr>
      <t>c</t>
    </r>
    <r>
      <rPr>
        <b/>
        <sz val="11"/>
        <color theme="1"/>
        <rFont val="Calibri"/>
        <family val="2"/>
        <scheme val="minor"/>
      </rPr>
      <t>u</t>
    </r>
    <r>
      <rPr>
        <sz val="11"/>
        <rFont val="Calibri"/>
        <family val="2"/>
        <scheme val="minor"/>
      </rPr>
      <t>c</t>
    </r>
    <r>
      <rPr>
        <b/>
        <sz val="11"/>
        <color theme="1"/>
        <rFont val="Calibri"/>
        <family val="2"/>
        <scheme val="minor"/>
      </rPr>
      <t>i</t>
    </r>
    <r>
      <rPr>
        <sz val="11"/>
        <rFont val="Calibri"/>
        <family val="2"/>
        <scheme val="minor"/>
      </rPr>
      <t>ó</t>
    </r>
    <r>
      <rPr>
        <b/>
        <sz val="11"/>
        <color theme="1"/>
        <rFont val="Calibri"/>
        <family val="2"/>
        <scheme val="minor"/>
      </rPr>
      <t>n</t>
    </r>
    <r>
      <rPr>
        <sz val="11"/>
        <rFont val="Calibri"/>
        <family val="2"/>
        <scheme val="minor"/>
      </rPr>
      <t xml:space="preserve"> </t>
    </r>
    <r>
      <rPr>
        <sz val="11"/>
        <color theme="1"/>
        <rFont val="Calibri"/>
        <family val="2"/>
        <scheme val="minor"/>
      </rPr>
      <t>8</t>
    </r>
    <r>
      <rPr>
        <sz val="11"/>
        <rFont val="Calibri"/>
        <family val="2"/>
        <scheme val="minor"/>
      </rPr>
      <t>0</t>
    </r>
    <r>
      <rPr>
        <sz val="11"/>
        <color theme="1"/>
        <rFont val="Calibri"/>
        <family val="2"/>
        <scheme val="minor"/>
      </rPr>
      <t>%</t>
    </r>
    <r>
      <rPr>
        <sz val="11"/>
        <rFont val="Calibri"/>
        <family val="2"/>
        <scheme val="minor"/>
      </rPr>
      <t>)</t>
    </r>
    <r>
      <rPr>
        <sz val="11"/>
        <color theme="1"/>
        <rFont val="Calibri"/>
        <family val="2"/>
        <scheme val="minor"/>
      </rPr>
      <t xml:space="preserve">
    o </t>
    </r>
    <r>
      <rPr>
        <b/>
        <sz val="11"/>
        <color theme="1"/>
        <rFont val="Calibri"/>
        <family val="2"/>
        <scheme val="minor"/>
      </rPr>
      <t>P 2 Integración de  información VMM</t>
    </r>
    <r>
      <rPr>
        <sz val="11"/>
        <rFont val="Calibri"/>
        <family val="2"/>
        <scheme val="minor"/>
      </rPr>
      <t xml:space="preserve"> (avance aprox. ejecución 74%)</t>
    </r>
    <r>
      <rPr>
        <sz val="11"/>
        <color theme="1"/>
        <rFont val="Calibri"/>
        <family val="2"/>
        <scheme val="minor"/>
      </rPr>
      <t xml:space="preserve">
    o </t>
    </r>
    <r>
      <rPr>
        <b/>
        <sz val="11"/>
        <color theme="1"/>
        <rFont val="Calibri"/>
        <family val="2"/>
        <scheme val="minor"/>
      </rPr>
      <t>P 3 Unificación de la información Caguan</t>
    </r>
    <r>
      <rPr>
        <sz val="11"/>
        <rFont val="Calibri"/>
        <family val="2"/>
        <scheme val="minor"/>
      </rPr>
      <t xml:space="preserve"> </t>
    </r>
    <r>
      <rPr>
        <b/>
        <sz val="11"/>
        <color theme="1"/>
        <rFont val="Calibri"/>
        <family val="2"/>
        <scheme val="minor"/>
      </rPr>
      <t>(avance aprox. ejecución 80%)</t>
    </r>
    <r>
      <rPr>
        <sz val="11"/>
        <color theme="1"/>
        <rFont val="Calibri"/>
        <family val="2"/>
        <scheme val="minor"/>
      </rPr>
      <t xml:space="preserve">
    o </t>
    </r>
    <r>
      <rPr>
        <b/>
        <sz val="11"/>
        <color theme="1"/>
        <rFont val="Calibri"/>
        <family val="2"/>
        <scheme val="minor"/>
      </rPr>
      <t>P 4 Unificación de la información VIM SSJ y Chocó</t>
    </r>
    <r>
      <rPr>
        <sz val="11"/>
        <rFont val="Calibri"/>
        <family val="2"/>
        <scheme val="minor"/>
      </rPr>
      <t xml:space="preserve"> </t>
    </r>
    <r>
      <rPr>
        <b/>
        <sz val="11"/>
        <color theme="1"/>
        <rFont val="Calibri"/>
        <family val="2"/>
        <scheme val="minor"/>
      </rPr>
      <t>(avance aprox. ejecución 75%)</t>
    </r>
    <r>
      <rPr>
        <sz val="11"/>
        <color theme="1"/>
        <rFont val="Calibri"/>
        <family val="2"/>
        <scheme val="minor"/>
      </rPr>
      <t xml:space="preserve">
- Cto 213/2022 U. Chocó. PGA-S (avance aprox. ejecución </t>
    </r>
    <r>
      <rPr>
        <sz val="11"/>
        <rFont val="Calibri"/>
        <family val="2"/>
        <scheme val="minor"/>
      </rPr>
      <t>2</t>
    </r>
    <r>
      <rPr>
        <sz val="11"/>
        <color theme="1"/>
        <rFont val="Calibri"/>
        <family val="2"/>
        <scheme val="minor"/>
      </rPr>
      <t xml:space="preserve">0%):
    o Pozo Curvaradó
    o Pozo Tumaco
    o  Pozo </t>
    </r>
    <r>
      <rPr>
        <sz val="11"/>
        <rFont val="Calibri"/>
        <family val="2"/>
        <scheme val="minor"/>
      </rPr>
      <t>Condoto</t>
    </r>
    <r>
      <rPr>
        <sz val="11"/>
        <color theme="1"/>
        <rFont val="Calibri"/>
        <family val="2"/>
        <scheme val="minor"/>
      </rPr>
      <t xml:space="preserve">
    o  Sísmica 2D en Chocó
- </t>
    </r>
    <r>
      <rPr>
        <b/>
        <sz val="11"/>
        <color theme="1"/>
        <rFont val="Calibri"/>
        <family val="2"/>
        <scheme val="minor"/>
      </rPr>
      <t>Cto 212/2022 DIMAR: Piston core y heat flow Pacífico Colombiano</t>
    </r>
    <r>
      <rPr>
        <sz val="11"/>
        <color theme="1"/>
        <rFont val="Calibri"/>
        <family val="2"/>
        <scheme val="minor"/>
      </rPr>
      <t xml:space="preserve"> (avance aprox. ejecución 0%)
- </t>
    </r>
    <r>
      <rPr>
        <b/>
        <sz val="11"/>
        <color theme="1"/>
        <rFont val="Calibri"/>
        <family val="2"/>
        <scheme val="minor"/>
      </rPr>
      <t>Cto 194/2022 U. Nal: Integración cuencas Chocó Offshore y Tumaco Offshore</t>
    </r>
    <r>
      <rPr>
        <sz val="11"/>
        <color theme="1"/>
        <rFont val="Calibri"/>
        <family val="2"/>
        <scheme val="minor"/>
      </rPr>
      <t xml:space="preserve"> (avance aprox. ejecución 30%)
- </t>
    </r>
    <r>
      <rPr>
        <b/>
        <sz val="11"/>
        <color theme="1"/>
        <rFont val="Calibri"/>
        <family val="2"/>
        <scheme val="minor"/>
      </rPr>
      <t>Cto 211/2022 U. Nal: Integración cuencas Atrato - Chocó (avance aprox. ejecución 30%)</t>
    </r>
    <r>
      <rPr>
        <sz val="11"/>
        <color theme="1"/>
        <rFont val="Calibri"/>
        <family val="2"/>
        <scheme val="minor"/>
      </rPr>
      <t xml:space="preserve">
- </t>
    </r>
    <r>
      <rPr>
        <b/>
        <sz val="11"/>
        <color theme="1"/>
        <rFont val="Calibri"/>
        <family val="2"/>
        <scheme val="minor"/>
      </rPr>
      <t>Cto 228/2022 U. Nal: Integración (gravi-magnetometría) y batimetría Chocó Onshore y Offshore (avance aprox. ejecución 35%)</t>
    </r>
    <r>
      <rPr>
        <sz val="11"/>
        <color theme="1"/>
        <rFont val="Calibri"/>
        <family val="2"/>
        <scheme val="minor"/>
      </rPr>
      <t xml:space="preserve">
NOTA: los proyectos señalados en negrilla están directamente asociados con la META.  Los P3 y P4 del convenio 634/2021 se asocian con una sola unidad de la META.</t>
    </r>
  </si>
  <si>
    <r>
      <t xml:space="preserve">- Conv ANH 001/2022 SGC (avance aprox. ejecución 45%)
    o P1 Fortalecimiento BIP
    o P2 Analítica de datos del BIP
    o P3 Sistema Temático de Hidrocarburos (STH) – DTH
    o </t>
    </r>
    <r>
      <rPr>
        <b/>
        <sz val="11"/>
        <color theme="1"/>
        <rFont val="Calibri"/>
        <family val="2"/>
        <scheme val="minor"/>
      </rPr>
      <t xml:space="preserve">P4 Atributos sísmicos imágenes sísmicas 3D caribe colombiano
</t>
    </r>
    <r>
      <rPr>
        <sz val="11"/>
        <color theme="1"/>
        <rFont val="Calibri"/>
        <family val="2"/>
        <scheme val="minor"/>
      </rPr>
      <t xml:space="preserve">
NOTA: el proyecto señalado en negrilla está directamente asociado a la META.</t>
    </r>
  </si>
  <si>
    <t>11</t>
  </si>
  <si>
    <t>La información técnica evaluada para las áreas es presentada en los talleres semanales por la Vicepresidencia Técnica a inversionistas, empresas operadoras y público interesado en general.  Los temas y estadísticas son publicadas en la página Web de la ANH e incluyen dos aspectos: información geológica y geofísica regional (general) y evalaución técnica de áreas.  El presente indicador está referido a este último aspecto.  Las áreas presentadas han sido: Atarraya, Morichito, Rio Ariari, LLA-98, LLA-15, COR-68, Floresanto, Jaraguay, SSJS 1-3, SSJS 7-2, El Miedo (en c. Llanos Orientales).
Nota 1: Los recursos requeridos para lograr este objetivo corresponden a los estudios realizados por el SGC, las universidades (UPTC, U. Nacional de Colombia y U. de Caldas), la información técnica en repositorios (BIP y Litoteca), así como los estudios técnicos realizados y actualizados por el grupo de geólogos y geofísicos de la Gerencia Gestión del Conocimiento - VT.
Nota 2: la evaluación técnica corresponde a las áreas identificadas por la VT, candidatas a ser nominadas por la industria.</t>
  </si>
  <si>
    <r>
      <t xml:space="preserve">- Conv ANH 633/2021 / SGC: 047
    o </t>
    </r>
    <r>
      <rPr>
        <b/>
        <sz val="11"/>
        <color theme="1"/>
        <rFont val="Calibri"/>
        <family val="2"/>
        <scheme val="minor"/>
      </rPr>
      <t>P1 Integración corredores prospectivos VIM y SSJ</t>
    </r>
    <r>
      <rPr>
        <sz val="11"/>
        <rFont val="Calibri"/>
        <family val="2"/>
        <scheme val="minor"/>
      </rPr>
      <t xml:space="preserve"> (avance aprox. ejecución 80%)</t>
    </r>
    <r>
      <rPr>
        <sz val="11"/>
        <color theme="1"/>
        <rFont val="Calibri"/>
        <family val="2"/>
        <scheme val="minor"/>
      </rPr>
      <t xml:space="preserve">
    o </t>
    </r>
    <r>
      <rPr>
        <b/>
        <sz val="11"/>
        <color theme="1"/>
        <rFont val="Calibri"/>
        <family val="2"/>
        <scheme val="minor"/>
      </rPr>
      <t>P2 Integración geoquímico muestras fondo marino Caribe colombiano (avance aprox. ejecución 84%)</t>
    </r>
    <r>
      <rPr>
        <sz val="11"/>
        <color theme="1"/>
        <rFont val="Calibri"/>
        <family val="2"/>
        <scheme val="minor"/>
      </rPr>
      <t xml:space="preserve">
- </t>
    </r>
    <r>
      <rPr>
        <b/>
        <sz val="11"/>
        <color theme="1"/>
        <rFont val="Calibri"/>
        <family val="2"/>
        <scheme val="minor"/>
      </rPr>
      <t>Cto 210/2022 U. Nal: Integración VSM Sector Sur C-2106-1900-2-0-2106014-02 (avance aprox. ejecución 40%)</t>
    </r>
    <r>
      <rPr>
        <sz val="11"/>
        <color theme="1"/>
        <rFont val="Calibri"/>
        <family val="2"/>
        <scheme val="minor"/>
      </rPr>
      <t xml:space="preserve">
NOTA: los proyectos señalados en negrilla están directamente asociados con la META.  El proyecto P2 del convenio 633/2021 se asocia con el cto. 210 para el cumplimiento de una sola unidad en la META.</t>
    </r>
  </si>
  <si>
    <t>- Conv ANH 002/2022 SGC: suministro información técnica para proyectos de cuencas frontera (avance aprox. ejecución 30%)
NOTA: el cumplimiento de la META es el mismo de la actividad de la cadena de valor ID 4 "Integrar la información de geología y geofísica de las áreas de interés"</t>
  </si>
  <si>
    <t>- Cto 246/2022 U. Caldas: Caracterización de rocas a través de análisis de laboratorio para la reducción de riesgos en áreas misionales en el Pacifico C-2106-1900-2-0-2106014-02 (avance aprox. ejecución 45%)
- 12 contratos prestación servicios (Nos. 066; 067; 099; 101; 109; 120; 121; 131; 138; 140; 141 y 178) (avance aprox. ejecución 75%)
NOTA: el cumplimiento de la META es el mismo de la actividad de la cadena de valor ID 4 "Integrar la información de geología y geofísica de las áreas de interés"</t>
  </si>
  <si>
    <t>3,375</t>
  </si>
  <si>
    <t>Se ha participado en los eventos de Ceraweek, International Conference and Exhibition (ICE) y Global ENERGY SHOW, así como en 6 eventos de coordinación y concurrencia (este último de 16 estimados)</t>
  </si>
  <si>
    <t>El indicador de trámites de la GSCYMA muestra un cumplimiento del 91%  respecto a la meta establecida para el mes de Junio (se estableció una meta del 90% en la respuesta de los trámites).  Se respondieron un acumulado de 150 del total de los 184 trámites que se tenían acumulados al corte del 30 de Junio de 2022. Para el mes de Junio, la tendencia del indicador continua respecto al mes anterior, esto se debe a los lineamientos generados por la gerencia por medio de las reuniones semanales donde se realiza seguimiento a cada uno de los tramites allegados y se generan lineamientos a los profesionales para generar soluciones que permitan mejorar la eficiencia en la gestión de los tramites, asimismo, la GSCYMA, implemento un Dashboard ( Tablero de Control) que funciona como herramienta para realizar el seguimiento de los tramites de la GSCYMA. es importante mencionar que la GSCYMA obtuvo una mejora en la eficiencia de la gestión de tramites.</t>
  </si>
  <si>
    <t>Mediante las actividades de seguimiento de la Gerencia de Seguridad, Comunidades y Medio Ambiente - GSCYMA de la Agencia Nacional de Hidrocarburos - ANH, durante el periodo de gobierno se han viabilizado 31 contratos, los cuales en compromisos exploratorios han viabilizado una cifra superior a los USD $394 millones de dólares atendidos en diferentes regiones del país, principalmente en departamentos como Casanare, Putumayo, Meta, Caquetá, La Guajira, Sucre, Boyacá, entre otros.  En el año 2022 la GSCYMA realizó un diagnistico detallado del estado y  contexto actual de los contratos suspendidos, el resultado de este ejercicio se define de la siguiente Manera:
• Conflictividad Social: 12
• Consulta Previa: 5
• Orden Judicial: 10
• Orden Público: 8
• Tramite ambiental: 3
• Obras Civiles: 1
• Ordenamiento Territorial: 2
• Total: 41
Para el mes de Mayo - Junio, se viabilizaron (2) Contratos:
1- UPAR Convenio E&amp;E):Orden Judicial
2- SABANERO (E&amp;P):Conflictividad Social
Como parte de la gestión para lograr el cumplimiento de la meta 2022 de la viabilización de los contratos suspendidos, la GSCYMA ha realizado distintas actividades como gestionar conjuntamente con MME quienes lideran la gestión territorial por medio de la Estrategia Territorial las actividades concernientes a los contratos suspendidos por conflictividad social, por otra parte, se definió la viabilidad de cada uno de los contratos suspendidos que se encuentran definidos entre Largo Plazo, Mediano plazo y corto plazo, asimismo, con la con la articulación institucional por medio de los convenios entre la ANH y las autoridades ambientales se busca la definición de los determinantes que están siendo causales de suspensión de los contratos por aspectos ambientales.</t>
  </si>
  <si>
    <t>El indicador de tiempo de respuestas de las solicitudes de PBC pretende realizar la medición de los tiempos de entrega de la GSCYMA a las solicitudes de PBC, en ese sentido, para el segundo trimestre de 2022, se utilizo la herramienta del Dashboard de tramites para realizar seguimiento y control de los tramites asociados a PBC, en ese orden de ideas, la meta que se propuso la GSCYMA en el trimestre II fue del 90%, el resultado de la gestión de PBC con respecto a la meta planteada fue de un 100% en este periodo, este resultado se basa en los datos obtenidos de los tramites de PBC allegados en el segundo trimestre, de este total, se define cuales de estos tramites cumplieron con la meta de 30 (Es importante resaltar que los tramites allegados entre el 15 - 30 se da plazo de respuesta al mes siguiente para efectos de cumplimiento de tiempos), asimismo, es importante resaltar, que la gestión del primer trimestre se vio un poco afectada debido a que la GSCYMA no contaba con todo el personal a cargo de PBC, para la medicion de los tiempos, la GSCYMA, decidio contabilizar el tiempo de las operadoras como tiempo de espera o de solicitud de información, es decir, estos tiempos no entran en los tiempos de la gestión de tramites de la GSCYMA.</t>
  </si>
  <si>
    <t>​A 30 de junio se verificó que se han ejecutado inversiones para la actividad de pozos exploratorios, Sísmica por un valor de USD  104,168,386 dólares estadounidenses que corresponden a un avance del  36%.</t>
  </si>
  <si>
    <t>Para la vigencia 2022, la GSCE, decidido realizar una modificación en la medición del indicador de tramites, en este sentido, para el seguimiento de la gestión de los tramites se tendrán en cuenta los tramites de tipo (Acreditación, Traslados de inversión, Derechos de Petición, Prorrogas, plazos, Restituciones, Devoluciones de Áreas, Terminaciones y Liquidaciones), para cada uno de estos tramites se realizo, con base en las estadísticas, un tiempo promedio de respuesta a los tramites, con esa base, mensualmente, se determina el numero de tramites allegados a la Gerencia y la medición se realiza con base en el total de tramites atendidos oportunamente de acuerdo con los tiempos establecidos para cada tramite, la GSCE implemento un tablero de control como herramienta de seguimiento y control de la gestión de tramites, para el mes de junio se reporta un cumplimiento de mas del 100% respecto a la meta establecida.
El indicador es calculado con la siguiente formula
(Número de solicitudes atendidas oportunamente / Total de solicitudes con términos cumplidos)*100
(95/95)*100 = 100%
En el numerador van las solicitudes que se contestaron dentro de los términos establecidos, y en el denominador va la suma de las solicitudes que se contestaron dentro de los términos establecidos más las solicitudes que vencieron los términos y ya fueron o no contestadas.
Para este reporte las 95 solicitudes se contestaron en los tiempos establecidos, por lo cual el indicador es 100%
En la BD hay 20 trámites abiertos los cuales aún se encuentran dentro de los términos establecidos para ser contestados, por lo tanto no tienen injerencia en el indicador</t>
  </si>
  <si>
    <t>Si bien continúa la moderada tendencia creciente en el desempeño de este indicador, aún no se obtiene la meta esperada. Es así como durante este mes se cerraron 26 trámites en tiempo (3 Ajustes PTE, 13 Solicitudes de Plazo, 2 modificaciones PEV, 2 Reducción Garantías, 1 modificación área y 5 trámites adicionales referentes a otros temas) y tres (3) más por fuera de la meta. Al respecto, la Gerencia continúa evaluando oportunidades de mejora en sus procedimientos y re-distribuyendo cargas de trabajo, en pro de alcanzar mejores resultados.</t>
  </si>
  <si>
    <t>Seguimiento a la Producción\ESTADISTICAS\INDICADORES\INDICADORES 2022\6. Junio_2022\Soporte Indicadores\BD_Control de Tiempos Trámites_30-jun-2022</t>
  </si>
  <si>
    <t>La gestión adelantada en el segundo trimestre reportó un cumplimiento superior a la meta con un promedio de 11,5 dias, que si bien se ubica por debajo del resultado obtenido en el mismo periodo de  la vigencia anterior (10 dias), continúa siendo un resultado satisfactorio. Al respecto vale la pena anotar que el recurso humano disponible para gestionar los Informes de Verificación - IVEs disminuyó en comparación con el año anterior, explicando así las cifras obtenidas. Durante este trimestre se realizaron 75 IVES a PLEX  para un total acumulado de 161 (158 cumplen y 3 en complementar).</t>
  </si>
  <si>
    <t>Seguimiento a la Producción\ESTADISTICAS\INDICADORES\INDICADORES 2022\6. Junio_2022\Soporte Indicadores\BD_Seguimiento Informes_Consolidado_30-jun-22</t>
  </si>
  <si>
    <t>Al corte 30 de junio del 2022, el indicador reporta un 100% de cumplimiento con la estimación y establecimiento de los Fondos de Abandono correspondientes a 41 áreas devueltas, 5 áreas Suspendidas y 27  Areas de Explotacion/Producción. Dicho resultado refleja la maduración de este procedimiento.</t>
  </si>
  <si>
    <t>Seguimiento a la Producción\ESTADISTICAS\INDICADORES\INDICADORES 2022\6. Junio_2022\Soporte Indicadores\BD_Estimacion_Fondos Abandono_Inventarios_30-Jun-2022</t>
  </si>
  <si>
    <t>A  30 de junio se verificó el siguiente avance en la perforación de pozos:
1. Contrato E&amp;P VIM 8; Pozo Bololo-1, Inició perforación 10-dic-21; T.D: 3-ene-22, A-3
2. Contrato Asociación Fortuna; Pozo Cayena-2, Inició perforación 07-dic-21; T.D:12-ene-22, A-2c
3. Contrato E&amp;P La Loma; Pozo A0101 LHX, Inició perforación 01-dic-21; T.D: 20-ene-22 A3
4. Contrato E&amp;P Platanillo; Pozo Platanillo Central-1, Inició perforación 06-ene-22; T.D: 28-ene-22 A-2a
5. Contrato E&amp;P VIM 21; Pozo Carambolo-1, Inició perforación 13-feb-22; T.D: 16-feb-22 A3
6. Contrato Asociación Cosecha; Pozo Caño Caranal DT-1, Inició perforación 17-feb-22; T.D: 14-mar-22, A3
7. Contrato Asociación Fortuna; Pozo Fidalga-1, Inició perforación 26-feb-22; T.D: 23-mar-22, A3
8. Contrato E&amp;P LLA-61, Pozo Omi-3, Inició perforación 17-mar-22; T.D: 29-mar-22, A3
9. Contrato E&amp;P Guatiquia; Pozo Coralillo SE-1, Inició perforación 02-mar-22; T.D: 01-abr-22, A-2b
10. Contrato E&amp;P GUA 2; Pozo Chinchorro-1G, Inició perforación 02-abr-22; T.D: 16-abr-22, A3
11. Contrato Asociación Cosecha; Pozo Caño Caranal DT-1 ST , Inició perforación 30-mar-22; T.D: 25-abr-22, A3
12. Contrato E&amp;P CPO 13; Pozo Cumare-1, Inició perforación 26-abr-22; T.D: 03-may-22, A-3
13. Contrato E&amp;P CPO 9; Pozo Tejón-1, Inició perforación 29-abr-22; T.D: 14-may-22, A-2b
14. Contrato E&amp;P CPO 5; Pozo Urraca-1X-1, Inició perforación 20-abr-22; T.D: 15-may-22, A-3
15. Contrato E&amp;P VIM 5; Pozo Alboka-1, Inició perforación 5-may-22; T.D: 18-may-22, A-3
16. Contrato E&amp;P CPO 13; Pozo Maute-1, Inició perforación 16-may-22; T.D: 20-may-22, A-3
17. Contrato E&amp;P COL 5; Pozo Gorgon-2 ST, Inició perforación 9-may-22; T.D: 23-may-22, A-3
18. Contrato E&amp;P CPO 13; Pozo Maute-1H, Inició perforación 24-may-22; T.D: 29-may-22, A-3
19. Contrato E&amp;P CPO 11; Pozo Bugalu-1, Inició perforación 23-may-22; T.D: 30-may-22, A-3
20. Contrato Asociación Tapir, Pozo Rio Cravo Sur-1, Inició perforación 23-may-22; T.D: 3-jun-22 A3
21. Contrato E&amp;P SN-9, Pozo Magico-1X, Inició perforación 30-may-22; T.D: 16-jun-22 A3
22. Contrato Asociación Fortuna; Pozo Fidalga-1 ST2, Inició perforación 01-jun-22; T.D: 15-jun-22, A3
23. Contrato E&amp;P Chaza, Pozo Churuco-1 ST1, Inició perforación 14-jun-22; T.D: 18-jun-22 A3
24. Contrato E&amp;P COL 5, Pozo Gorgon-2 ST2, Inició perforación 9-jun-22; T.D: 20-jun-22 A3
25. Contrato E&amp;P VIM 21, Pozo Cornamuza-1; Inició perforación 5-jun-22; T.D: 21-jun-22 A3
26. Convenio de Explotación Magdalena Medio; Pozo Morito-1, Inició perforación 3-jun-22; T.D: 30-jun-22 A3</t>
  </si>
  <si>
    <t>A 30 de junio se verificó el siguiente avance en la adquisición sísmica:
Contrato E&amp;P SN-26
Programa: PILÓN 3D
Total sísmica 3D: 99,1 Km²
Total Km Programa Sísmico:  158,56 Km 2D Equivalente (81,12 Km en 2021 y 77,44 km en 2022)
Fecha de Inicio Topografía: 15-jun-21
Fecha de Inicio Perforación:  8-jul-21
Fecha de Inicio Registro: 28-nov-21
Fecha Fin Registro: 16-ene-22
Avance Sísmica: 100%
Contrato E&amp;P VMM-46
Programa: VMM-46-3D-2021
Total sísmica 3D: 286,18 Km²
Total Km Programa Sísmico:  457,89 Km 2D Equivalente (149,96 km en 2021 y 307,93 km en 2022)
Fecha de Inicio Topografía: 5-oct-21
Fecha de Inicio Perforación:  23-oct-21
Fecha de Inicio Registro: 8-dic-21
Fecha Fin Registro: 27-ene-22
Avance Sísmica: 100%
Contratación Directa ANH
Programa: REPELÓN 2D 2021
Total sísmica 2D: 286 Km
Total Km Programa Sísmico:  286 Km 2D Equivalente (147,20 km en 2021 y 138,8 km en 2022)
Fecha de Inicio Topografía: 13-oct-21
Fecha de Inicio Perforación: 31-oct-21
Fecha de Inicio Registro: 8-nov-21
Fecha de Fin Registro: 28-ene-22
Avance Sísmica:100%
Contrato E&amp;P VIM-43
Programa: VIM-43-3D-2021
Total sísmica 3D: 376,14 Km²
Total Km Programa Sísmico:  601,824 Km 2D Equivalente
Fecha de Inicio Topografía: 13-nov-21
Fecha de Inicio Perforación: 4-dic-21
Fecha de Inicio Registro: 28-ene-22
Fecha de Fin Registro: 27-feb-22
Avance Sísmica: 100%
Contrato E&amp;P VIM-5
Programa: CHARANGO 3D
Total sísmica 3D: 363 Km²
Total Km Programa Sísmico:  580,800 Km 2D Equivalente
Fecha de Inicio Topografía: 7-feb-22
Fecha de Inicio Perforación: 4-mar-22
Fecha de Inicio Registro: 10-may-22
Avance Sísmica: 50,32%</t>
  </si>
  <si>
    <r>
      <rPr>
        <sz val="11"/>
        <color theme="1"/>
        <rFont val="Calibri"/>
        <family val="2"/>
        <scheme val="minor"/>
      </rPr>
      <t xml:space="preserve">Mintrabajo -   Espacio de dialogo con comunidad de la zona rural del municipio de purificación donde se presentan desacuerdos en temas, laborales, ambientales y de servicios.  Visita a territorio Sogamoso, Busbanza, Beteitiva, Tasco, en las denominadas rutas de trabajo, con el fin de socializar con las comunidades, presidentes de juntas de acción comunal y acueductos, el proyecto COR-15
Minminas - Se socializaron las conflictividades y motivadores de las mismas que tienen lugar en el municipio de Puerto Gaitán. Se expuso el decreto 003 de 2021 y se respondieron las inquietudes frente al mismo, en especial la relacionadas con las competencias de los integrantes del PMU en los cuales hay fallas de articulación en el marco de las competencias propias de la Fiscalía. Se elaboraron os contenidos de los documentos expediente municipal y diagnóstico municipal, basados en la caja de herramientas del Departamento Nacional de Planeación “kit de ordenamiento territorial” con el propósito de organizar la estructura que deberán tener en cuenta los nuevos asesores de ordenamiento territorial a la hora de construir los productos a entregar a los municipios de Cabuyaro y Puerto Wilches.
Vice Participación e Igualdad de Derechos -  Se han realizado e implementado en términos generales las siguientes acciones en los departamentos de Meta, Tolima, Casanare. Caquetá, y región Caribe: Jornadas de trabajo virtuales y presenciales y relacionamiento con los actores involucrados en el proceso de implementación de la estrategia de diálogo social, consistentes a la atención, acercamiento y relacionamiento. Las comunidades impactadas especialmente fueron: comunidades étnicas, población civil, administraciones municipales y operadoras. </t>
    </r>
  </si>
  <si>
    <t>Anexo Resumen Ejecutivo Informe mensual DNP 05-jul-2022</t>
  </si>
  <si>
    <t xml:space="preserve">SIC -  Mariaria de Orocue, operadora CEDCO, reunión en la vereda Mariara, la cual fue coordinada por la empresa CEDCO.  Corregimiento el morro, asociación de transportadores Asotransmo La reunión fue convocada con el fin de contribuir a solucionar una protesta en el corregimiento de El Morro de Yopal, en la que se exige desde un pliego petitorio la contratación de varias camionetas por parte de las empresas aliadas de Ecopetrol. Reunión con enlaces municipales de hidrocarburos de alcaldías del departamento del Casanare La reunión se realizó con el fin de escuchar inquietudes de los enlaces de hidrocarburos de los municipios del Casanare y definir acciones conjuntas para el tratamiento de la conflictividad social respecto al sector. Contó con la presencia de representantes de Maní, Tauramena, San Luis de Palenque, Aguazul, Monterrey, Villanueva, entre otros.
UAESPE - Conversatorio laboral Bases normativas a los líderes de JAC y comunidad en general Decreto 1668 de 2016 Resolución 145 de 2017 Resolución 334 de 2021 para la Vereda Samoré Municipio de Toledo Norte de Santander.  Conversatorio laboral Bases normativas a los líderes de JAC y comunidad en general de los municipios de Cimitarra (Veredas San Pedro de la Paz y Tierra Adentro) y Bolívar (Vereda Nutrias) Decreto 1668 de 2016 - Resolución 145 de 2017 - Resolución 334 de 2021
Vice Relaciones Políticas -   Se contribuyó con acciones de prevención, mitigación, atención y reducción de los conflictos a través del diálogo social en doscientos treinta y cuatro (131) espacios que logró concertar y ejecutar en los departamentos del Arauca, Antioquia, Atlántico, Bolívar, Casanare, Caquetá, Cesar, Huila, Magdalena Medio, Meta, Norte de Santander, Santander, Putumayo y Tolima; lo que permitió levantar vías de hecho y dar acompañamiento a las autoridades locales en el seguimiento al Decreto 003, así como avanzar en la capacitación del Decreto 003 a autoridades locales y juntas de acción local ( JAL). </t>
  </si>
  <si>
    <r>
      <t xml:space="preserve">DANCP -  </t>
    </r>
    <r>
      <rPr>
        <sz val="11"/>
        <color theme="1"/>
        <rFont val="Calibri"/>
        <family val="2"/>
        <scheme val="minor"/>
      </rPr>
      <t>Se apoyaron 30 procesos de consulta previa en sus diferentes etapas (Preconsulta y apertura, Análisis e identificación de impactos y Formulación de medidas de manejo, Formulación de acuerdos, Protocolización, Seguimiento de Acuerdos y Cierre) en proyectos de exploración y producción de hidrocarburos en el territorio nacional: La Guajira, Putumayo, Santander, Tolima, Bolívar, Córdoba, Sucre y Meta. Se generaron y actualizaron las fichas técnicas de los proyectos, y se garantizaron los derechos de las comunidades involucradas en las áreas de influencia de los proyectos a los cuales se les realizó el proceso de consulta previa.</t>
    </r>
  </si>
  <si>
    <t>TRUST - Elaboración de 32 Reportes Semanales de Tendencias y Señales, correspondientes a las semanas comprendidas entre el 27 de mayo al 23 de junio de 2022 para Arauca, Casanare, Putumayo, Meta, Caquetá, La Guajira, Valle Medio del Magdalena y Chocó. Desarrollo de dos (2) Análisis Quincenales Proyectos Piloto de Investigación Integral – Magdalena Medio que cubrieron los siguientes períodos: 27 de mayo al 9 de junio de 2022 y 10 al 23 de junio de 2022.  Realización de una visita de campo a Barrancabermeja y Puerto Wilches entre el 11 y el 16 de junio. Durante la visita TRUST participó de la Mesa Territorial de Diálogo llevada a cabo el 12 de junio, donde se reunieron los delegados veredales de Puerto Wilches y miembros de Ecopetrol, el encuentro fue organizado por el Ministerio de Minas y Energía. Asimismo, llevó a cabo múltiples reuniones con líderes veredales de Puerto Wilches, y gremios y autoridades locales en Barrancabermeja.
MEDICIÓN DE PERCEPCIÓN BARÓMETRO - Se revisó y ajustó con el MME y la ANH los instrumentos cuantitativos y cualitativo de licenciamiento social de los PPII en Puerto Wilches para ser aplicados como el segundo monitoreo del presente año. 
Se incluyó un capítulo adicional sobre los espacios de diálogo y participación, con el fin de tener luces sobre los asuntos que se deberían abordar en estos espacios.</t>
  </si>
  <si>
    <t>Mesas y Sub Mesas de Diálogo y seguimiento de los PPII de Puerto Wilches - Durante el mes de junio se llevó a cabo reuniones con MME sobre las submesas, Preparación de la socialización de resultados (Metodología) y la socialización de resultados, lo que permitió generar el “Reporte Inicial: Medición Mesa Territorial de Diálogo y Seguimiento 2022” .</t>
  </si>
  <si>
    <t>TALLERES GESTIÓN DEL CONOCIMIENTO - PPI
Proyecto Finalizado - Preparando entrega de informes y documentos finales</t>
  </si>
  <si>
    <t>Proyecto IAvH PPII: Se adelantó prórroga al Convenio hasta el 30 de septiembre de 2022 se avanza en el desarrollo de los diferentes productos pactados en el convenio y presentando a la supervisión los avances periódicos en los Comités de Coordinación.</t>
  </si>
  <si>
    <t>Proyecto IAvH - Piloto Putumayo: Se llevó a cabo el séptimo Comité de Coordinación donde presentó avance en los diferentes componentes del Convenio según lo pactado. Se adelantó el trámite de prorroga al convenio hasta el 30 de septiembre de 2022. Se prepara informe financiero y técnico para segundo desembolso.</t>
  </si>
  <si>
    <t xml:space="preserve">ANLA - Valle del Magdalena Medio: El mes de junio se realizó la segunda actividad de atención a la conflictividad en el territorio, acompañando a la comunidad que hace parte de la instancia ambiental, líderes sociales y comunales del Corregimiento El Centro de Barrancabermeja, actividad que conto con doce participantes de la comunidad del Corregimiento de San Rafael de Lebrija en el Municipio de Rionegro. Meta: MPRH Se llevó a cabo la toma de muestras en el punto de muestro de la vereda Sabanas del Rosario, en la vereda Santa Bárbara del municipio de Cumaral y vereda La Cecilita del municipio de Acacías, junto con la participación veintiún 21 personas de la comunidad, así mismo se realizó una jornada de toma y análisis de muestras en el río Orotoy. Casanare: Se realizo pedagogía y monitoreo en el Punto No. 3 – Rio Tocaría y Punto No. 5 - caño Mate Morcote, en jurisdicción de la vereda San Nicolás (toma de muestra puntual con multiparámetros y kit de reactivos para analizar in situ 13 parámetros). </t>
  </si>
  <si>
    <t>INVEMAR -El crucero de investigación oceanográfico finalizó  sobre el área CHOOFF-5 para el levantamiento de información océano-biológica, de muestras de agua y sedimento para su evaluación, al igual que muestras biológicas tanto de bentos como de plancton. Se adelanta la etepa de análisis muestras colectadas. Avance del proyecto  63%.</t>
  </si>
  <si>
    <t>Preparando estudios previos para adelantar proceso de contratación</t>
  </si>
  <si>
    <t>CIÉNAGA DE BARBACOAS - Durante el mes de junio se realizó la campaña de campo del componente geológico y geomorfológico local, la construcción del modelo conceptual del funcionamiento hidrológico de los humedales, considerando entradas y salidas del sistema, el modelo hidrogeológico conceptual de aguas subterráneas, así como la caracterización edáfica (identificación de unidades de suelo predominantes).</t>
  </si>
  <si>
    <t>Se encuentra en decisión ejecutiva respecto a lineamiento y temáticas de Ctel para trámitar suscripción de convenio 2022.
El convenio con el IAvH tiene aprobado tres productos y se han realizado dos desembolsos.</t>
  </si>
  <si>
    <t>Se reporta en el último trimestre. Se encuentra en decisión ejecutiva respecto a lineamiento y temáticas de Ctel para trámitar suscripción de convenio 2022</t>
  </si>
  <si>
    <t>Se reporta en el último trimestre.  Han llegado cotizaciones que serviran de base para que através de contrtacion directa se escoja la propuesta mas conveniente para la entidad, con el fin de adelantar el curso de geomecánica de YNC. Para los otros cursos que se tienen programados se esperan decisiones ejecutivas en cuanto a definición de alcances y mecanismos de contratación.</t>
  </si>
  <si>
    <t xml:space="preserve">Durante el mes de junio se publicó en la página web de la ANH la información correspondiente al balance de reservas del país con corte a 31-dic-2021, los años de reservas de crudo (indice R/P), la información de reservas 1P (con probabilidad de recuperación del 90%) para crudo y gas por departamentos y el reporte de cumplimiento en la presentación de los informes de recursos y reservas por parte de las compañías que tenían la obligatoriedad de efectuarlo para la vigencia 2021.  
Los valores de reservas 1P de crudo y gas y los años de reservas de crudo reportados en mayo, no varían en el transcurso del año.
Durante este mismo mes, se elaboró el cronograma de plan de revisiones de los informes IRR 2021 presentados por las compañias, para  verificar el cumplimiento de los requisitos establecidos en la resolución vigente. De igual forma se dio inicio a las revisiones correspondientes. </t>
  </si>
  <si>
    <t>Evidencias: 
La información publicada se encuentra disponible en la siguiente ruta, 
\\servicios.anh.gov.co\sservicios\Grupo Reservas Y Operaciones\2022\IRR CORTE 31-DIC-2021\PUBLICACION WEB
Así mismo, se encuentra en a pagina Web de la ANH con el título "Información sobre reservas 2021" en el enlace, https://www.anh.gov.co/es/operaciones-y-regal%C3%ADas/m%C3%B3dulo-de-gesti%C3%B3n-de-reservas/
El cronograma y plan de de revisiones de informes IRR2021 presentados por las compañias operadoras, se encuentra en la siguiente ruta, 
\\servicios.anh.gov.co\sservicios\Grupo Reservas Y Operaciones\2022\IRR CORTE 31-DIC-2021\PLAN DE REVISIÓN\Revisiones Completitud y Tecnicas</t>
  </si>
  <si>
    <t>El total de regalías recaudadas y transferidas al SGR al corte del 30 de junio de 2022, asciende a $4.726.023.862.040,42</t>
  </si>
  <si>
    <t>Memorandos enviados al MHCP con Radicado 20225210020801 Id: 1151075; 20225210445651 Id: 1198617; 20225210777971 Id: 1247714; 20225210804891 Id: 1255399; 20225210835201 Id: 1263834 y 20225210965531 Id: 1282237.</t>
  </si>
  <si>
    <t>El acumulado de ingresos recaudados por concepto de derechos económicos al corte del 30 de junio de 2022, asciende a la suma de $1.590.809.240.572,02.</t>
  </si>
  <si>
    <t>Ejecución Presupuestal de Ingresos SIIF Nación a junio 30 de 2022 y correo electrónico VAF del 21 de julio de 2022</t>
  </si>
  <si>
    <t>Al cierre del mes de Junio de 2022 se recibieron 149 partidas y se gestionaron 106 aplicaciones de derechos económicos en el mes, por un monto total de $307 mil millones de pesos aproximadamente.</t>
  </si>
  <si>
    <t>29 días hábiles</t>
  </si>
  <si>
    <t xml:space="preserve"> En el segundo trimestre 2022 se realizó medición sobre los recursos interpuestos y resueltos respecto de la definitiva del III trimestre de 2021 y IV trimestre de 2021, los cuales fueron interpuestos al final de marzo de 2022.</t>
  </si>
  <si>
    <t>Base de datos propia de GRDE, de control sobre recursos de reposición.</t>
  </si>
  <si>
    <t>​La producción comercializada promedio día de gas durante el mes de mayo de 2022 fue de 1.078  Millones de pies cúbicos (Mpcpd).  La producción diaria promedio durante los primeros cinco meses del año asciende a  1.078 Mpcpd.</t>
  </si>
  <si>
    <t>La producción promedio diaria de crudo durante el mes de mayo de 2022 fue de 746 mil barriles (kilo barriles).  La producción diaria promedio de crudo durante los primeros cinco meses del año asciende a  746 kbpd.</t>
  </si>
  <si>
    <t>Publicado en el SECOP II bajo el proceso CM-06-2022 en pliego definitivos</t>
  </si>
  <si>
    <t>https://community.secop.gov.co/Public/Tendering/ContractNoticeManagement/Index?currentLanguage=es-CO&amp;Page=login&amp;Country=CO&amp;SkinName=CCE</t>
  </si>
  <si>
    <t>En estructuración de estudios previos.</t>
  </si>
  <si>
    <t>Plan de Adqusiciones de la ANH, Borradores estudios previos</t>
  </si>
  <si>
    <t>Producto en proceso de recepción a través del otrosí 625 de 2021</t>
  </si>
  <si>
    <t>Adelantado mediante Otrosí de adición al Contrato 625 de 2021</t>
  </si>
  <si>
    <t>Compromiso de $127.245.561 para la adquisición de elementos para separación de salas, acompañamiento remoto a visitas en campo y reuniones hibridas. Los otros procesos que completan la meta se encuentran en estudios previos.</t>
  </si>
  <si>
    <t>Los productos programados para el cumplimiento de esta meta se encuentra en etapa de estructuración de estudios previos y de suscripción de compromisos.</t>
  </si>
  <si>
    <t>Otrosí contrato 625 de 2021</t>
  </si>
  <si>
    <t>Se alcanzó la meta con la renovación de la suscripción en la paltaforma zoom del 18 de julio de 2022 al 17 de julio de 2023</t>
  </si>
  <si>
    <t>Factura de renovación de la suscripción</t>
  </si>
  <si>
    <t>En estructuración de estudios previos. (el soporte adquirido en vigencias pasadas se encuentra aún activo)</t>
  </si>
  <si>
    <t xml:space="preserve">En el primer semestre se da un cumplimiento de la meta  al 100% según el reporte en el sistema litigioso del Estado denominado Ekogui, se notificaron 12 demandas,  0 conciliaciones prejudiciales y  57  acciones de tutela, las cuales se atendieron en tiempo conforme a los términos legales. Igualmente se  recibieron  1784  requerimientos judiciales en procesos de restitución de tierras, los cuales se atendieron en los términos legales.  Se atendieron 5 Derechos de petición. 
Se cumplió con los términos procesales acorde con la naturaleza de cada una de las acciones que fueran presentadas a favor o en contra  de la ANH, tanto en etapa  extra judicial como judicial </t>
  </si>
  <si>
    <t>El proceso de diseños se encuentra en Pliegos. La contratación de obra será posterior a la entrega de los diseños contratados.</t>
  </si>
  <si>
    <t>Concurso ANH-05-CM-2022 - SECOP II</t>
  </si>
  <si>
    <t>En el primer cuatrimestre se ha realizada la suscripción de 10 contratos nuevos de los 21 registrados en el PAA 2022 y 12 Otrosiés a contratos existentes. Se tiene contemplado para el segundo cuatrimestre realizar la suscripción de los contratos restantes, previamente a la modificación del PAA conforme con las necesidades actuales del GIT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</si>
</sst>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4" formatCode="_-&quot;$&quot;\ * #,##0.00_-;\-&quot;$&quot;\ * #,##0.00_-;_-&quot;$&quot;\ *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240A]* #,##0_-;\-[$$-240A]* #,##0_-;_-[$$-240A]* &quot;-&quot;_-;_-@_-"/>
    <numFmt numFmtId="168" formatCode="_-[$$-240A]* #,##0.0_-;\-[$$-240A]* #,##0.0_-;_-[$$-240A]* &quot;-&quot;_-;_-@_-"/>
    <numFmt numFmtId="169" formatCode="&quot;$&quot;\ #,##0.00"/>
    <numFmt numFmtId="170" formatCode="#,##0.0"/>
    <numFmt numFmtId="171" formatCode="0.0"/>
    <numFmt numFmtId="172" formatCode="_(&quot;$&quot;* #,##0_);_(&quot;$&quot;* \(#,##0\);_(&quot;$&quot;* &quot;-&quot;??_);_(@_)"/>
    <numFmt numFmtId="173" formatCode="0_);\(0\)"/>
    <numFmt numFmtId="174" formatCode="#,##0.00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
      <sz val="8"/>
      <color theme="1"/>
      <name val="Calibri"/>
      <family val="2"/>
      <scheme val="minor"/>
    </font>
    <font>
      <u/>
      <sz val="11"/>
      <color theme="10"/>
      <name val="Calibri"/>
      <family val="2"/>
      <scheme val="minor"/>
    </font>
    <font>
      <sz val="11"/>
      <name val="Calibri"/>
      <family val="2"/>
    </font>
    <font>
      <sz val="11"/>
      <color rgb="FF000000"/>
      <name val="Calibri"/>
      <family val="2"/>
    </font>
    <font>
      <sz val="11"/>
      <color rgb="FF201F1E"/>
      <name val="Calibri"/>
      <family val="2"/>
      <scheme val="minor"/>
    </font>
    <font>
      <sz val="10"/>
      <color rgb="FF000000"/>
      <name val="Calibri"/>
      <family val="2"/>
      <scheme val="minor"/>
    </font>
    <font>
      <i/>
      <sz val="1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D9E1F2"/>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medium">
        <color rgb="FF8EA9DB"/>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166" fontId="1" fillId="0" borderId="0" applyFont="0" applyFill="0" applyBorder="0" applyAlignment="0" applyProtection="0"/>
  </cellStyleXfs>
  <cellXfs count="87">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7"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7"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49" fontId="18" fillId="0" borderId="0" xfId="0" applyNumberFormat="1" applyFont="1" applyAlignment="1">
      <alignment vertical="center" wrapText="1"/>
    </xf>
    <xf numFmtId="9" fontId="18" fillId="0" borderId="0" xfId="48" applyFont="1" applyBorder="1" applyAlignment="1">
      <alignment vertical="center" wrapText="1"/>
    </xf>
    <xf numFmtId="167"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7" fontId="18" fillId="0" borderId="0" xfId="0" applyNumberFormat="1" applyFont="1" applyFill="1" applyAlignment="1">
      <alignment vertical="center" wrapText="1"/>
    </xf>
    <xf numFmtId="167" fontId="18" fillId="0" borderId="0" xfId="0" applyNumberFormat="1" applyFont="1" applyFill="1" applyBorder="1" applyAlignment="1">
      <alignment vertical="center" wrapText="1"/>
    </xf>
    <xf numFmtId="0" fontId="0" fillId="0" borderId="0" xfId="0" applyAlignment="1">
      <alignment horizontal="center"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165" fontId="18" fillId="0" borderId="0" xfId="49" applyFont="1" applyAlignment="1">
      <alignment vertical="center" wrapText="1"/>
    </xf>
    <xf numFmtId="49" fontId="18" fillId="0" borderId="0" xfId="0" applyNumberFormat="1" applyFont="1" applyAlignment="1">
      <alignment horizontal="center" vertical="center" wrapText="1"/>
    </xf>
    <xf numFmtId="49" fontId="18" fillId="0" borderId="0" xfId="0" applyNumberFormat="1" applyFont="1" applyAlignment="1">
      <alignment vertical="top" wrapText="1"/>
    </xf>
    <xf numFmtId="164" fontId="18" fillId="0" borderId="0" xfId="50" applyFont="1" applyAlignment="1">
      <alignment vertical="center" wrapText="1"/>
    </xf>
    <xf numFmtId="164" fontId="18" fillId="0" borderId="0" xfId="50" applyFont="1" applyBorder="1" applyAlignment="1">
      <alignment vertical="center" wrapText="1"/>
    </xf>
    <xf numFmtId="49" fontId="18" fillId="0" borderId="0" xfId="0" applyNumberFormat="1" applyFont="1" applyAlignment="1">
      <alignment horizontal="center" vertical="top" wrapText="1"/>
    </xf>
    <xf numFmtId="168" fontId="18" fillId="0" borderId="0" xfId="0" applyNumberFormat="1" applyFont="1" applyAlignment="1">
      <alignment vertical="center"/>
    </xf>
    <xf numFmtId="49" fontId="18" fillId="0" borderId="0" xfId="0" applyNumberFormat="1" applyFont="1" applyAlignment="1">
      <alignment horizontal="left" vertical="center" wrapText="1"/>
    </xf>
    <xf numFmtId="3" fontId="18" fillId="0" borderId="0" xfId="0" applyNumberFormat="1" applyFont="1" applyAlignment="1">
      <alignment horizontal="center" vertical="center"/>
    </xf>
    <xf numFmtId="49" fontId="23" fillId="0" borderId="0" xfId="51" applyNumberFormat="1" applyAlignment="1">
      <alignment horizontal="center" vertical="center" wrapText="1"/>
    </xf>
    <xf numFmtId="49" fontId="18" fillId="33" borderId="11" xfId="0" applyNumberFormat="1" applyFont="1" applyFill="1" applyBorder="1" applyAlignment="1">
      <alignment vertical="center" wrapText="1"/>
    </xf>
    <xf numFmtId="167" fontId="18" fillId="33" borderId="10" xfId="0" applyNumberFormat="1" applyFont="1" applyFill="1" applyBorder="1" applyAlignment="1">
      <alignment vertical="center" wrapText="1"/>
    </xf>
    <xf numFmtId="49" fontId="18" fillId="0" borderId="11" xfId="0" applyNumberFormat="1" applyFont="1" applyBorder="1" applyAlignment="1">
      <alignment vertical="center" wrapText="1"/>
    </xf>
    <xf numFmtId="167" fontId="18" fillId="0" borderId="10" xfId="0" applyNumberFormat="1" applyFont="1" applyBorder="1" applyAlignment="1">
      <alignment vertical="center" wrapText="1"/>
    </xf>
    <xf numFmtId="169" fontId="18" fillId="0" borderId="10" xfId="49" applyNumberFormat="1" applyFont="1" applyFill="1" applyBorder="1" applyAlignment="1">
      <alignment vertical="center" wrapText="1"/>
    </xf>
    <xf numFmtId="170" fontId="18" fillId="0" borderId="0" xfId="0" applyNumberFormat="1" applyFont="1" applyAlignment="1">
      <alignment horizontal="center" vertical="center" wrapText="1"/>
    </xf>
    <xf numFmtId="170" fontId="18" fillId="0" borderId="0" xfId="0" applyNumberFormat="1" applyFont="1" applyAlignment="1">
      <alignment horizontal="center" vertical="center"/>
    </xf>
    <xf numFmtId="3" fontId="18" fillId="0" borderId="0" xfId="0" applyNumberFormat="1" applyFont="1" applyAlignment="1">
      <alignment horizontal="center" vertical="center" wrapText="1"/>
    </xf>
    <xf numFmtId="167" fontId="0" fillId="0" borderId="0" xfId="0" applyNumberFormat="1" applyAlignment="1">
      <alignment vertical="center" wrapText="1"/>
    </xf>
    <xf numFmtId="165" fontId="18" fillId="0" borderId="0" xfId="49" applyFont="1" applyAlignment="1">
      <alignment horizontal="right" vertical="center" wrapText="1"/>
    </xf>
    <xf numFmtId="3" fontId="24" fillId="34" borderId="12" xfId="0" applyNumberFormat="1" applyFont="1" applyFill="1" applyBorder="1" applyAlignment="1">
      <alignment horizontal="center" vertical="center" wrapText="1"/>
    </xf>
    <xf numFmtId="0" fontId="24" fillId="34" borderId="12" xfId="0" applyFont="1" applyFill="1" applyBorder="1" applyAlignment="1">
      <alignment vertical="center" wrapText="1"/>
    </xf>
    <xf numFmtId="2" fontId="18" fillId="0" borderId="0" xfId="0" applyNumberFormat="1" applyFont="1" applyAlignment="1">
      <alignment horizontal="center" vertical="center" wrapText="1"/>
    </xf>
    <xf numFmtId="44" fontId="18" fillId="0" borderId="0" xfId="0" applyNumberFormat="1" applyFont="1" applyAlignment="1">
      <alignment vertical="center" wrapText="1"/>
    </xf>
    <xf numFmtId="44" fontId="18" fillId="0" borderId="0" xfId="49" applyNumberFormat="1" applyFont="1" applyAlignment="1">
      <alignment vertical="center" wrapText="1"/>
    </xf>
    <xf numFmtId="165" fontId="18" fillId="0" borderId="0" xfId="49" applyFont="1" applyBorder="1" applyAlignment="1">
      <alignment vertical="center" wrapText="1"/>
    </xf>
    <xf numFmtId="0" fontId="18" fillId="0" borderId="0" xfId="0" applyFont="1" applyAlignment="1">
      <alignment horizontal="center" vertical="center" wrapText="1"/>
    </xf>
    <xf numFmtId="1" fontId="18" fillId="0" borderId="0" xfId="0" applyNumberFormat="1" applyFont="1" applyAlignment="1">
      <alignment vertical="center" wrapText="1"/>
    </xf>
    <xf numFmtId="171" fontId="18" fillId="0" borderId="0" xfId="0" applyNumberFormat="1" applyFont="1" applyAlignment="1">
      <alignment horizontal="center" vertical="center" wrapText="1"/>
    </xf>
    <xf numFmtId="49" fontId="23" fillId="0" borderId="0" xfId="51" applyNumberFormat="1" applyAlignment="1">
      <alignment vertical="center" wrapText="1"/>
    </xf>
    <xf numFmtId="1" fontId="18" fillId="0" borderId="0" xfId="0" applyNumberFormat="1" applyFont="1" applyAlignment="1">
      <alignment horizontal="center" vertical="center" wrapText="1"/>
    </xf>
    <xf numFmtId="0" fontId="0" fillId="36" borderId="0" xfId="0" applyFill="1" applyAlignment="1">
      <alignment vertical="center" wrapText="1"/>
    </xf>
    <xf numFmtId="0" fontId="0" fillId="0" borderId="0" xfId="0" applyFill="1" applyAlignment="1">
      <alignment vertical="center" wrapText="1"/>
    </xf>
    <xf numFmtId="172" fontId="18" fillId="0" borderId="0" xfId="49" applyNumberFormat="1" applyFont="1" applyAlignment="1">
      <alignment horizontal="right" vertical="center" wrapText="1"/>
    </xf>
    <xf numFmtId="172" fontId="18" fillId="0" borderId="0" xfId="0" applyNumberFormat="1" applyFont="1" applyAlignment="1">
      <alignment horizontal="right" vertical="center" wrapText="1"/>
    </xf>
    <xf numFmtId="173" fontId="18" fillId="0" borderId="0" xfId="52" applyNumberFormat="1" applyFont="1" applyAlignment="1">
      <alignment horizontal="center" vertical="center" wrapText="1"/>
    </xf>
    <xf numFmtId="3" fontId="25" fillId="35" borderId="12" xfId="0" applyNumberFormat="1" applyFont="1" applyFill="1" applyBorder="1" applyAlignment="1">
      <alignment horizontal="center" vertical="center" wrapText="1"/>
    </xf>
    <xf numFmtId="0" fontId="25" fillId="35" borderId="12" xfId="0" applyFont="1" applyFill="1" applyBorder="1" applyAlignment="1">
      <alignment vertical="center" wrapText="1"/>
    </xf>
    <xf numFmtId="170" fontId="18" fillId="0" borderId="0" xfId="0" applyNumberFormat="1" applyFont="1" applyAlignment="1">
      <alignment vertical="center" wrapText="1"/>
    </xf>
    <xf numFmtId="0" fontId="23" fillId="0" borderId="0" xfId="51" applyAlignment="1">
      <alignment vertical="center" wrapText="1"/>
    </xf>
    <xf numFmtId="0" fontId="26" fillId="0" borderId="0" xfId="0" applyFont="1" applyAlignment="1">
      <alignment horizontal="left" vertical="center" wrapText="1" indent="1"/>
    </xf>
    <xf numFmtId="167" fontId="18" fillId="0" borderId="11" xfId="0" applyNumberFormat="1" applyFont="1" applyBorder="1" applyAlignment="1">
      <alignment vertical="center" wrapText="1"/>
    </xf>
    <xf numFmtId="174" fontId="18" fillId="0" borderId="0" xfId="0" applyNumberFormat="1" applyFont="1" applyAlignment="1">
      <alignment horizontal="center" vertical="center"/>
    </xf>
    <xf numFmtId="49" fontId="0" fillId="0" borderId="0" xfId="0" applyNumberFormat="1" applyAlignment="1">
      <alignment vertical="top" wrapText="1"/>
    </xf>
    <xf numFmtId="49" fontId="0" fillId="0" borderId="0" xfId="0" applyNumberFormat="1" applyAlignment="1">
      <alignment vertical="center" wrapText="1"/>
    </xf>
    <xf numFmtId="170" fontId="0" fillId="0" borderId="0" xfId="0" applyNumberFormat="1" applyAlignment="1">
      <alignment horizontal="center" vertical="center"/>
    </xf>
    <xf numFmtId="167" fontId="0" fillId="0" borderId="0" xfId="0" applyNumberFormat="1" applyAlignment="1">
      <alignment vertical="center"/>
    </xf>
    <xf numFmtId="3" fontId="0" fillId="0" borderId="0" xfId="0" applyNumberFormat="1" applyAlignment="1">
      <alignment horizontal="center" vertical="center"/>
    </xf>
    <xf numFmtId="2" fontId="18" fillId="37" borderId="0" xfId="48" applyNumberFormat="1" applyFont="1" applyFill="1" applyAlignment="1">
      <alignment horizontal="center" vertical="center" wrapText="1"/>
    </xf>
    <xf numFmtId="4" fontId="18" fillId="37" borderId="0" xfId="0" applyNumberFormat="1" applyFont="1" applyFill="1" applyAlignment="1">
      <alignment horizontal="center" vertical="center" wrapText="1"/>
    </xf>
    <xf numFmtId="9" fontId="18" fillId="37" borderId="0" xfId="48" applyFont="1" applyFill="1" applyAlignment="1">
      <alignment horizontal="center" vertical="center" wrapText="1"/>
    </xf>
    <xf numFmtId="0" fontId="18" fillId="37" borderId="0" xfId="0" applyFont="1" applyFill="1" applyAlignment="1">
      <alignment horizontal="center" vertical="center" wrapText="1"/>
    </xf>
  </cellXfs>
  <cellStyles count="5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51" builtinId="8"/>
    <cellStyle name="Incorrecto" xfId="7" builtinId="27" customBuiltin="1"/>
    <cellStyle name="Millares" xfId="52" builtinId="3"/>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Moneda [0]" xfId="50" builtinId="7"/>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2">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7"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27</xdr:col>
      <xdr:colOff>200026</xdr:colOff>
      <xdr:row>69</xdr:row>
      <xdr:rowOff>0</xdr:rowOff>
    </xdr:from>
    <xdr:to>
      <xdr:col>27</xdr:col>
      <xdr:colOff>3495676</xdr:colOff>
      <xdr:row>69</xdr:row>
      <xdr:rowOff>238095</xdr:rowOff>
    </xdr:to>
    <xdr:pic>
      <xdr:nvPicPr>
        <xdr:cNvPr id="10" name="Imagen 9">
          <a:extLst>
            <a:ext uri="{FF2B5EF4-FFF2-40B4-BE49-F238E27FC236}">
              <a16:creationId xmlns:a16="http://schemas.microsoft.com/office/drawing/2014/main" id="{7B32C915-47F9-493C-A7E1-BBBFD313F220}"/>
            </a:ext>
          </a:extLst>
        </xdr:cNvPr>
        <xdr:cNvPicPr>
          <a:picLocks noChangeAspect="1"/>
        </xdr:cNvPicPr>
      </xdr:nvPicPr>
      <xdr:blipFill>
        <a:blip xmlns:r="http://schemas.openxmlformats.org/officeDocument/2006/relationships" r:embed="rId1"/>
        <a:stretch>
          <a:fillRect/>
        </a:stretch>
      </xdr:blipFill>
      <xdr:spPr>
        <a:xfrm>
          <a:off x="72123301" y="3162300"/>
          <a:ext cx="3295650" cy="238095"/>
        </a:xfrm>
        <a:prstGeom prst="rect">
          <a:avLst/>
        </a:prstGeom>
      </xdr:spPr>
    </xdr:pic>
    <xdr:clientData/>
  </xdr:twoCellAnchor>
  <xdr:oneCellAnchor>
    <xdr:from>
      <xdr:col>27</xdr:col>
      <xdr:colOff>200026</xdr:colOff>
      <xdr:row>69</xdr:row>
      <xdr:rowOff>0</xdr:rowOff>
    </xdr:from>
    <xdr:ext cx="3295650" cy="238095"/>
    <xdr:pic>
      <xdr:nvPicPr>
        <xdr:cNvPr id="11" name="Imagen 10">
          <a:extLst>
            <a:ext uri="{FF2B5EF4-FFF2-40B4-BE49-F238E27FC236}">
              <a16:creationId xmlns:a16="http://schemas.microsoft.com/office/drawing/2014/main" id="{45115C6A-3D9A-40C3-9877-0E8AD33C49C7}"/>
            </a:ext>
          </a:extLst>
        </xdr:cNvPr>
        <xdr:cNvPicPr>
          <a:picLocks noChangeAspect="1"/>
        </xdr:cNvPicPr>
      </xdr:nvPicPr>
      <xdr:blipFill>
        <a:blip xmlns:r="http://schemas.openxmlformats.org/officeDocument/2006/relationships" r:embed="rId1"/>
        <a:stretch>
          <a:fillRect/>
        </a:stretch>
      </xdr:blipFill>
      <xdr:spPr>
        <a:xfrm>
          <a:off x="72123301" y="3162300"/>
          <a:ext cx="3295650" cy="238095"/>
        </a:xfrm>
        <a:prstGeom prst="rect">
          <a:avLst/>
        </a:prstGeom>
      </xdr:spPr>
    </xdr:pic>
    <xdr:clientData/>
  </xdr:oneCellAnchor>
  <xdr:oneCellAnchor>
    <xdr:from>
      <xdr:col>27</xdr:col>
      <xdr:colOff>200026</xdr:colOff>
      <xdr:row>69</xdr:row>
      <xdr:rowOff>0</xdr:rowOff>
    </xdr:from>
    <xdr:ext cx="3295650" cy="238095"/>
    <xdr:pic>
      <xdr:nvPicPr>
        <xdr:cNvPr id="12" name="Imagen 11">
          <a:extLst>
            <a:ext uri="{FF2B5EF4-FFF2-40B4-BE49-F238E27FC236}">
              <a16:creationId xmlns:a16="http://schemas.microsoft.com/office/drawing/2014/main" id="{8E5E4C03-7112-459A-939B-9BC61FD76B22}"/>
            </a:ext>
          </a:extLst>
        </xdr:cNvPr>
        <xdr:cNvPicPr>
          <a:picLocks noChangeAspect="1"/>
        </xdr:cNvPicPr>
      </xdr:nvPicPr>
      <xdr:blipFill>
        <a:blip xmlns:r="http://schemas.openxmlformats.org/officeDocument/2006/relationships" r:embed="rId1"/>
        <a:stretch>
          <a:fillRect/>
        </a:stretch>
      </xdr:blipFill>
      <xdr:spPr>
        <a:xfrm>
          <a:off x="72123301" y="3162300"/>
          <a:ext cx="3295650" cy="238095"/>
        </a:xfrm>
        <a:prstGeom prst="rect">
          <a:avLst/>
        </a:prstGeom>
      </xdr:spPr>
    </xdr:pic>
    <xdr:clientData/>
  </xdr:oneCellAnchor>
  <xdr:oneCellAnchor>
    <xdr:from>
      <xdr:col>27</xdr:col>
      <xdr:colOff>47626</xdr:colOff>
      <xdr:row>69</xdr:row>
      <xdr:rowOff>0</xdr:rowOff>
    </xdr:from>
    <xdr:ext cx="3295650" cy="238095"/>
    <xdr:pic>
      <xdr:nvPicPr>
        <xdr:cNvPr id="13" name="Imagen 12">
          <a:extLst>
            <a:ext uri="{FF2B5EF4-FFF2-40B4-BE49-F238E27FC236}">
              <a16:creationId xmlns:a16="http://schemas.microsoft.com/office/drawing/2014/main" id="{A7911D41-23FE-40A6-9928-5705AA76CFCA}"/>
            </a:ext>
          </a:extLst>
        </xdr:cNvPr>
        <xdr:cNvPicPr>
          <a:picLocks noChangeAspect="1"/>
        </xdr:cNvPicPr>
      </xdr:nvPicPr>
      <xdr:blipFill>
        <a:blip xmlns:r="http://schemas.openxmlformats.org/officeDocument/2006/relationships" r:embed="rId1"/>
        <a:stretch>
          <a:fillRect/>
        </a:stretch>
      </xdr:blipFill>
      <xdr:spPr>
        <a:xfrm>
          <a:off x="71970901" y="3162300"/>
          <a:ext cx="3295650" cy="238095"/>
        </a:xfrm>
        <a:prstGeom prst="rect">
          <a:avLst/>
        </a:prstGeom>
      </xdr:spPr>
    </xdr:pic>
    <xdr:clientData/>
  </xdr:oneCellAnchor>
  <xdr:oneCellAnchor>
    <xdr:from>
      <xdr:col>27</xdr:col>
      <xdr:colOff>57151</xdr:colOff>
      <xdr:row>69</xdr:row>
      <xdr:rowOff>0</xdr:rowOff>
    </xdr:from>
    <xdr:ext cx="3295650" cy="238095"/>
    <xdr:pic>
      <xdr:nvPicPr>
        <xdr:cNvPr id="14" name="Imagen 13">
          <a:extLst>
            <a:ext uri="{FF2B5EF4-FFF2-40B4-BE49-F238E27FC236}">
              <a16:creationId xmlns:a16="http://schemas.microsoft.com/office/drawing/2014/main" id="{30023F4E-7782-4A05-8E1F-3915B2816D7C}"/>
            </a:ext>
          </a:extLst>
        </xdr:cNvPr>
        <xdr:cNvPicPr>
          <a:picLocks noChangeAspect="1"/>
        </xdr:cNvPicPr>
      </xdr:nvPicPr>
      <xdr:blipFill>
        <a:blip xmlns:r="http://schemas.openxmlformats.org/officeDocument/2006/relationships" r:embed="rId1"/>
        <a:stretch>
          <a:fillRect/>
        </a:stretch>
      </xdr:blipFill>
      <xdr:spPr>
        <a:xfrm>
          <a:off x="71980426" y="3162300"/>
          <a:ext cx="3295650" cy="238095"/>
        </a:xfrm>
        <a:prstGeom prst="rect">
          <a:avLst/>
        </a:prstGeom>
      </xdr:spPr>
    </xdr:pic>
    <xdr:clientData/>
  </xdr:oneCellAnchor>
  <xdr:oneCellAnchor>
    <xdr:from>
      <xdr:col>27</xdr:col>
      <xdr:colOff>200026</xdr:colOff>
      <xdr:row>69</xdr:row>
      <xdr:rowOff>0</xdr:rowOff>
    </xdr:from>
    <xdr:ext cx="3295650" cy="238095"/>
    <xdr:pic>
      <xdr:nvPicPr>
        <xdr:cNvPr id="15" name="Imagen 14">
          <a:extLst>
            <a:ext uri="{FF2B5EF4-FFF2-40B4-BE49-F238E27FC236}">
              <a16:creationId xmlns:a16="http://schemas.microsoft.com/office/drawing/2014/main" id="{F7954839-43D8-46A5-849D-5A8489B20950}"/>
            </a:ext>
          </a:extLst>
        </xdr:cNvPr>
        <xdr:cNvPicPr>
          <a:picLocks noChangeAspect="1"/>
        </xdr:cNvPicPr>
      </xdr:nvPicPr>
      <xdr:blipFill>
        <a:blip xmlns:r="http://schemas.openxmlformats.org/officeDocument/2006/relationships" r:embed="rId1"/>
        <a:stretch>
          <a:fillRect/>
        </a:stretch>
      </xdr:blipFill>
      <xdr:spPr>
        <a:xfrm>
          <a:off x="72123301" y="3162300"/>
          <a:ext cx="3295650" cy="238095"/>
        </a:xfrm>
        <a:prstGeom prst="rect">
          <a:avLst/>
        </a:prstGeom>
      </xdr:spPr>
    </xdr:pic>
    <xdr:clientData/>
  </xdr:oneCellAnchor>
  <xdr:oneCellAnchor>
    <xdr:from>
      <xdr:col>27</xdr:col>
      <xdr:colOff>57151</xdr:colOff>
      <xdr:row>69</xdr:row>
      <xdr:rowOff>0</xdr:rowOff>
    </xdr:from>
    <xdr:ext cx="3295650" cy="238095"/>
    <xdr:pic>
      <xdr:nvPicPr>
        <xdr:cNvPr id="21" name="Imagen 20">
          <a:extLst>
            <a:ext uri="{FF2B5EF4-FFF2-40B4-BE49-F238E27FC236}">
              <a16:creationId xmlns:a16="http://schemas.microsoft.com/office/drawing/2014/main" id="{D66099A8-F167-4545-8F97-70CF969B8A57}"/>
            </a:ext>
          </a:extLst>
        </xdr:cNvPr>
        <xdr:cNvPicPr>
          <a:picLocks noChangeAspect="1"/>
        </xdr:cNvPicPr>
      </xdr:nvPicPr>
      <xdr:blipFill>
        <a:blip xmlns:r="http://schemas.openxmlformats.org/officeDocument/2006/relationships" r:embed="rId1"/>
        <a:stretch>
          <a:fillRect/>
        </a:stretch>
      </xdr:blipFill>
      <xdr:spPr>
        <a:xfrm>
          <a:off x="71980426" y="3162300"/>
          <a:ext cx="3295650" cy="238095"/>
        </a:xfrm>
        <a:prstGeom prst="rect">
          <a:avLst/>
        </a:prstGeom>
      </xdr:spPr>
    </xdr:pic>
    <xdr:clientData/>
  </xdr:oneCellAnchor>
  <xdr:oneCellAnchor>
    <xdr:from>
      <xdr:col>27</xdr:col>
      <xdr:colOff>57151</xdr:colOff>
      <xdr:row>69</xdr:row>
      <xdr:rowOff>0</xdr:rowOff>
    </xdr:from>
    <xdr:ext cx="3295650" cy="238095"/>
    <xdr:pic>
      <xdr:nvPicPr>
        <xdr:cNvPr id="23" name="Imagen 22">
          <a:extLst>
            <a:ext uri="{FF2B5EF4-FFF2-40B4-BE49-F238E27FC236}">
              <a16:creationId xmlns:a16="http://schemas.microsoft.com/office/drawing/2014/main" id="{7705918E-32CB-42C6-B9E8-F2D5946A9F0B}"/>
            </a:ext>
          </a:extLst>
        </xdr:cNvPr>
        <xdr:cNvPicPr>
          <a:picLocks noChangeAspect="1"/>
        </xdr:cNvPicPr>
      </xdr:nvPicPr>
      <xdr:blipFill>
        <a:blip xmlns:r="http://schemas.openxmlformats.org/officeDocument/2006/relationships" r:embed="rId1"/>
        <a:stretch>
          <a:fillRect/>
        </a:stretch>
      </xdr:blipFill>
      <xdr:spPr>
        <a:xfrm>
          <a:off x="71980426" y="3162300"/>
          <a:ext cx="3295650" cy="238095"/>
        </a:xfrm>
        <a:prstGeom prst="rect">
          <a:avLst/>
        </a:prstGeom>
      </xdr:spPr>
    </xdr:pic>
    <xdr:clientData/>
  </xdr:oneCellAnchor>
  <xdr:twoCellAnchor editAs="oneCell">
    <xdr:from>
      <xdr:col>27</xdr:col>
      <xdr:colOff>161925</xdr:colOff>
      <xdr:row>69</xdr:row>
      <xdr:rowOff>0</xdr:rowOff>
    </xdr:from>
    <xdr:to>
      <xdr:col>27</xdr:col>
      <xdr:colOff>3457575</xdr:colOff>
      <xdr:row>69</xdr:row>
      <xdr:rowOff>238095</xdr:rowOff>
    </xdr:to>
    <xdr:pic>
      <xdr:nvPicPr>
        <xdr:cNvPr id="25" name="Imagen 24">
          <a:extLst>
            <a:ext uri="{FF2B5EF4-FFF2-40B4-BE49-F238E27FC236}">
              <a16:creationId xmlns:a16="http://schemas.microsoft.com/office/drawing/2014/main" id="{50D956DB-CF25-4DE0-9A15-F7F1085C531F}"/>
            </a:ext>
          </a:extLst>
        </xdr:cNvPr>
        <xdr:cNvPicPr>
          <a:picLocks noChangeAspect="1"/>
        </xdr:cNvPicPr>
      </xdr:nvPicPr>
      <xdr:blipFill>
        <a:blip xmlns:r="http://schemas.openxmlformats.org/officeDocument/2006/relationships" r:embed="rId1"/>
        <a:stretch>
          <a:fillRect/>
        </a:stretch>
      </xdr:blipFill>
      <xdr:spPr>
        <a:xfrm>
          <a:off x="72085200" y="3162300"/>
          <a:ext cx="3295650" cy="2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EAM\2022_SEGUIMIENTO%20ADMON-FINANCIERO%20PROY%20GEOLOGICOS\SEGUIMIENTO%20FINANCIERO%202022\PAGOS\Semaforo%20desembolsos%20vigencia%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S%20DE%20ACCI&#211;N/PLAN%20DE%20ACCI&#211;N%202022/Seguimiento%20Plan%20de%20Acci&#243;n%202022/1.%20Corte%20a%20Abril%2030%20de%202022/09.%20Vicepresidencia%20de%20Contratos%20de%20Hidrocarburos/4_Plan%20de%20Acci&#243;n%20Institucional%20ANH%202022_seguimiento%20Abril%20-%20V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esembolsos 2022"/>
      <sheetName val="Desembolsos RESERVAS 2021"/>
      <sheetName val="Tabla dinamica"/>
    </sheetNames>
    <sheetDataSet>
      <sheetData sheetId="0" refreshError="1">
        <row r="26">
          <cell r="F26">
            <v>3331353628</v>
          </cell>
        </row>
        <row r="35">
          <cell r="F35">
            <v>2605143240</v>
          </cell>
        </row>
        <row r="36">
          <cell r="F36">
            <v>2366300204</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
      <sheetName val="owssvr (16)"/>
      <sheetName val="Hoja2"/>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AD117" totalsRowShown="0" headerRowDxfId="31" dataDxfId="30">
  <autoFilter ref="A1:AD117" xr:uid="{4C3B467A-675C-4910-8A24-AC4AF8B782E4}"/>
  <sortState xmlns:xlrd2="http://schemas.microsoft.com/office/spreadsheetml/2017/richdata2" ref="A2:Y117">
    <sortCondition descending="1" ref="D2:D117"/>
  </sortState>
  <tableColumns count="30">
    <tableColumn id="1" xr3:uid="{E4C82398-DA61-403C-B732-3F745D39FC23}" name="ID" dataDxfId="29"/>
    <tableColumn id="2" xr3:uid="{8DC0734B-78AE-4456-B460-9E2F19922123}" name="Proceso Sistema Integral de Gestión y Control - SGIC" dataDxfId="28"/>
    <tableColumn id="3" xr3:uid="{A3B4D17A-B004-4ED9-96EF-0DA7825B4244}" name="Dimensión MIPG" dataDxfId="27"/>
    <tableColumn id="4" xr3:uid="{F8C36243-76BF-4F04-A52B-E3802AC8A21A}" name="Dependencia" dataDxfId="26"/>
    <tableColumn id="5" xr3:uid="{8659A34E-9899-4583-A11D-EB4571BE920C}" name="Grupo Interno de Trabajo" dataDxfId="25"/>
    <tableColumn id="6" xr3:uid="{90B4B9B7-9E52-4AD4-B165-893016F9A298}" name="Objetivo Estratégico" dataDxfId="24"/>
    <tableColumn id="7" xr3:uid="{B5B397E0-49F5-4CFF-9A41-8C40EE0FAD74}" name="Estrategia" dataDxfId="23"/>
    <tableColumn id="8" xr3:uid="{6C97269B-1AF5-4B25-BAF0-02E65E8E0A42}" name="Indicador Estratégico" dataDxfId="22"/>
    <tableColumn id="9" xr3:uid="{E76C11CB-618E-49A3-BDE1-C6045A47152D}" name="Plan o Programa" dataDxfId="21"/>
    <tableColumn id="10" xr3:uid="{F5411870-1D18-4C9F-B25A-17ADA55FCD51}" name="Fuente Presupuestal" dataDxfId="20"/>
    <tableColumn id="11" xr3:uid="{511F851D-3F58-45E5-ADDC-AFE6737B9541}" name="Proyecto de Inversión DNP" dataDxfId="19"/>
    <tableColumn id="12" xr3:uid="{780C8E99-D610-4173-BB68-C685E203FD79}" name="Producto Cadena de Valor DNP" dataDxfId="18"/>
    <tableColumn id="13" xr3:uid="{D91830BB-5C3A-4A9E-B768-8BC67D4FCB32}" name="Actividad Cadena de Valor DNP" dataDxfId="17"/>
    <tableColumn id="14" xr3:uid="{2C5B8745-5B6F-4641-8C64-998BD2CCEE1B}" name="Nombre Proyecto Interno o Gestión General" dataDxfId="16"/>
    <tableColumn id="15" xr3:uid="{D842461A-37C1-401C-B584-5EA9408F390E}" name="Indicador del Entregable o Producto" dataDxfId="15"/>
    <tableColumn id="16" xr3:uid="{DED01947-A366-4F06-BCA0-DE53A8111C6E}" name="Meta de la Vigencia 2022" dataDxfId="14"/>
    <tableColumn id="17" xr3:uid="{29963600-7F71-472E-AA65-D20B8675A15C}" name="Unidad de Medida" dataDxfId="13"/>
    <tableColumn id="18" xr3:uid="{E852AF60-14E6-4148-8F61-F995C42DD2A2}" name="Descripción del Indicador" dataDxfId="12"/>
    <tableColumn id="19" xr3:uid="{B40A3592-33C7-4B77-8B1D-530B79C1EA7A}" name="Fórmula del Indicador" dataDxfId="11"/>
    <tableColumn id="20" xr3:uid="{8F040C38-4678-4096-BC30-4359D9E70CCE}" name="Presupuesto Programado" dataDxfId="10"/>
    <tableColumn id="21" xr3:uid="{953C47FD-E5B1-47A0-A21B-A35FE2611291}" name="Fecha Inicio" dataDxfId="9"/>
    <tableColumn id="22" xr3:uid="{3437FF22-7013-45BC-8F0E-63988B00AE2D}" name="Fecha Fin" dataDxfId="8"/>
    <tableColumn id="23" xr3:uid="{12BBF6FE-79E9-45B7-A6B6-018A598043A8}" name="Tendencia" dataDxfId="7"/>
    <tableColumn id="24" xr3:uid="{252E16D3-4BC1-4F47-AAC1-95AFFD0F4A9E}" name="Periodicidad de Seguimiento" dataDxfId="6"/>
    <tableColumn id="25" xr3:uid="{0EDEC40D-A567-4FC3-96B6-77E09744C70A}" name="Clasificación General Indicador" dataDxfId="5"/>
    <tableColumn id="26" xr3:uid="{D4FFBF12-0FAF-49F2-965C-0C970C2B90BE}" name="Avance Cuantitativo Meta _x000a_(solo numeros)" dataDxfId="4"/>
    <tableColumn id="27" xr3:uid="{B12ED4A6-305A-4209-A65D-A8350DB288CE}" name="Descripción del Avance o Justificación del Incumplimiento" dataDxfId="3"/>
    <tableColumn id="28" xr3:uid="{E3D09BC5-F2CE-429B-8EB7-EB328238C73D}" name="Evidencia  _x000a_(medio que soporta y permite comprobar el avance registrado y la ubicacion del mismo - url, carpeta compartida, otro.)" dataDxfId="2"/>
    <tableColumn id="29" xr3:uid="{3C00A8A3-A0A6-41EA-B6DC-4DA1D8DC23FD}" name="Ejecución Presupuestal (Compromisos - cifras en pesos )" dataDxfId="1"/>
    <tableColumn id="30" xr3:uid="{3579A22E-0CD2-426F-AB09-89FDF3CD5669}" name="Ejecución Presupuestal (Obligaciones - cifras en pes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nergiapp.dnp.gov.co/" TargetMode="External"/><Relationship Id="rId3" Type="http://schemas.openxmlformats.org/officeDocument/2006/relationships/hyperlink" Target="https://www.anh.gov.co/es/atenci%C3%B3n-y-servicios-a-la-ciudadan%C3%ADa/pqrsd/" TargetMode="External"/><Relationship Id="rId7" Type="http://schemas.openxmlformats.org/officeDocument/2006/relationships/hyperlink" Target="https://sinergiapp.dnp.gov.co/" TargetMode="External"/><Relationship Id="rId12" Type="http://schemas.openxmlformats.org/officeDocument/2006/relationships/table" Target="../tables/table1.xml"/><Relationship Id="rId2" Type="http://schemas.openxmlformats.org/officeDocument/2006/relationships/hyperlink" Target="file:///\\servicios.anh.gov.co" TargetMode="External"/><Relationship Id="rId1" Type="http://schemas.openxmlformats.org/officeDocument/2006/relationships/hyperlink" Target="https://www.anh.gov.co/documents/14093/Resultados_FURAG_2021_Publicacion_web.pdf" TargetMode="External"/><Relationship Id="rId6" Type="http://schemas.openxmlformats.org/officeDocument/2006/relationships/hyperlink" Target="https://spi.dnp.gov.co/" TargetMode="External"/><Relationship Id="rId11" Type="http://schemas.openxmlformats.org/officeDocument/2006/relationships/drawing" Target="../drawings/drawing1.xml"/><Relationship Id="rId5" Type="http://schemas.openxmlformats.org/officeDocument/2006/relationships/hyperlink" Target="https://www.anh.gov.co/es/atenci%C3%B3n-y-servicios-a-la-ciudadan%C3%ADa/canales-de-atenci%C3%B3n/encuestas-anh/" TargetMode="External"/><Relationship Id="rId10" Type="http://schemas.openxmlformats.org/officeDocument/2006/relationships/printerSettings" Target="../printerSettings/printerSettings1.bin"/><Relationship Id="rId4" Type="http://schemas.openxmlformats.org/officeDocument/2006/relationships/hyperlink" Target="https://www.anh.gov.co/es/atenci%C3%B3n-y-servicios-a-la-ciudadan%C3%ADa/canales-de-atenci%C3%B3n/caracterizaci%C3%B3n-de-usuarios/" TargetMode="External"/><Relationship Id="rId9" Type="http://schemas.openxmlformats.org/officeDocument/2006/relationships/hyperlink" Target="https://community.secop.gov.co/Public/Tendering/ContractNoticeManagement/Index?currentLanguage=es-CO&amp;Page=login&amp;Country=CO&amp;SkinName=C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20"/>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5" width="38.7109375" style="1" customWidth="1"/>
    <col min="26" max="26" width="31.5703125" style="1" customWidth="1"/>
    <col min="27" max="27" width="112.85546875" style="1" customWidth="1"/>
    <col min="28" max="28" width="73.7109375" style="1" customWidth="1"/>
    <col min="29" max="30" width="29.85546875" style="1" customWidth="1"/>
    <col min="31" max="16384" width="11.42578125" style="1"/>
  </cols>
  <sheetData>
    <row r="1" spans="1:30"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434</v>
      </c>
      <c r="Q1" s="14" t="s">
        <v>14</v>
      </c>
      <c r="R1" s="14" t="s">
        <v>15</v>
      </c>
      <c r="S1" s="15" t="s">
        <v>21</v>
      </c>
      <c r="T1" s="14" t="s">
        <v>18</v>
      </c>
      <c r="U1" s="14" t="s">
        <v>19</v>
      </c>
      <c r="V1" s="14" t="s">
        <v>20</v>
      </c>
      <c r="W1" s="14" t="s">
        <v>16</v>
      </c>
      <c r="X1" s="14" t="s">
        <v>17</v>
      </c>
      <c r="Y1" s="14" t="s">
        <v>22</v>
      </c>
      <c r="Z1" s="32" t="s">
        <v>488</v>
      </c>
      <c r="AA1" s="32" t="s">
        <v>489</v>
      </c>
      <c r="AB1" s="32" t="s">
        <v>490</v>
      </c>
      <c r="AC1" s="32" t="s">
        <v>491</v>
      </c>
      <c r="AD1" s="32" t="s">
        <v>492</v>
      </c>
    </row>
    <row r="2" spans="1:30" ht="270" x14ac:dyDescent="0.25">
      <c r="A2" s="9">
        <v>1</v>
      </c>
      <c r="B2" s="7" t="s">
        <v>57</v>
      </c>
      <c r="C2" s="7" t="s">
        <v>56</v>
      </c>
      <c r="D2" s="7" t="s">
        <v>58</v>
      </c>
      <c r="E2" s="7" t="s">
        <v>59</v>
      </c>
      <c r="F2" s="7" t="s">
        <v>60</v>
      </c>
      <c r="G2" s="7" t="s">
        <v>61</v>
      </c>
      <c r="H2" s="7" t="s">
        <v>62</v>
      </c>
      <c r="I2" s="7" t="s">
        <v>63</v>
      </c>
      <c r="J2" s="7" t="s">
        <v>64</v>
      </c>
      <c r="K2" s="7" t="s">
        <v>65</v>
      </c>
      <c r="L2" s="7" t="s">
        <v>69</v>
      </c>
      <c r="M2" s="16" t="s">
        <v>67</v>
      </c>
      <c r="N2" s="7" t="s">
        <v>66</v>
      </c>
      <c r="O2" s="7" t="s">
        <v>69</v>
      </c>
      <c r="P2" s="10">
        <v>7</v>
      </c>
      <c r="Q2" s="7" t="s">
        <v>70</v>
      </c>
      <c r="R2" s="6" t="s">
        <v>430</v>
      </c>
      <c r="S2" s="7" t="s">
        <v>71</v>
      </c>
      <c r="T2" s="11">
        <v>201061073640</v>
      </c>
      <c r="U2" s="12">
        <v>44562</v>
      </c>
      <c r="V2" s="12">
        <v>44926</v>
      </c>
      <c r="W2" s="7" t="s">
        <v>30</v>
      </c>
      <c r="X2" s="7" t="s">
        <v>31</v>
      </c>
      <c r="Y2" s="7" t="s">
        <v>32</v>
      </c>
      <c r="Z2" s="36" t="s">
        <v>495</v>
      </c>
      <c r="AA2" s="45" t="s">
        <v>631</v>
      </c>
      <c r="AB2" s="21" t="s">
        <v>503</v>
      </c>
      <c r="AC2" s="46">
        <f>96449356509+5974</f>
        <v>96449362483</v>
      </c>
      <c r="AD2" s="48">
        <f>51969527475.05+5974</f>
        <v>51969533449.050003</v>
      </c>
    </row>
    <row r="3" spans="1:30" ht="105" x14ac:dyDescent="0.25">
      <c r="A3" s="9">
        <v>2</v>
      </c>
      <c r="B3" s="7" t="s">
        <v>57</v>
      </c>
      <c r="C3" s="7" t="s">
        <v>56</v>
      </c>
      <c r="D3" s="7" t="s">
        <v>58</v>
      </c>
      <c r="E3" s="7" t="s">
        <v>59</v>
      </c>
      <c r="F3" s="7" t="s">
        <v>60</v>
      </c>
      <c r="G3" s="7" t="s">
        <v>61</v>
      </c>
      <c r="H3" s="7" t="s">
        <v>62</v>
      </c>
      <c r="I3" s="7" t="s">
        <v>63</v>
      </c>
      <c r="J3" s="7" t="s">
        <v>64</v>
      </c>
      <c r="K3" s="7" t="s">
        <v>65</v>
      </c>
      <c r="L3" s="7" t="s">
        <v>69</v>
      </c>
      <c r="M3" s="16" t="s">
        <v>68</v>
      </c>
      <c r="N3" s="7" t="s">
        <v>66</v>
      </c>
      <c r="O3" s="7" t="s">
        <v>69</v>
      </c>
      <c r="P3" s="10">
        <v>1</v>
      </c>
      <c r="Q3" s="7" t="s">
        <v>37</v>
      </c>
      <c r="R3" s="6" t="s">
        <v>430</v>
      </c>
      <c r="S3" s="7" t="s">
        <v>71</v>
      </c>
      <c r="T3" s="11">
        <v>19438957158</v>
      </c>
      <c r="U3" s="12">
        <v>44562</v>
      </c>
      <c r="V3" s="12">
        <v>44926</v>
      </c>
      <c r="W3" s="7" t="s">
        <v>30</v>
      </c>
      <c r="X3" s="7" t="s">
        <v>31</v>
      </c>
      <c r="Y3" s="7" t="s">
        <v>32</v>
      </c>
      <c r="Z3" s="36" t="s">
        <v>495</v>
      </c>
      <c r="AA3" s="47" t="s">
        <v>632</v>
      </c>
      <c r="AB3" s="21" t="s">
        <v>503</v>
      </c>
      <c r="AC3" s="48">
        <v>19438957158</v>
      </c>
      <c r="AD3" s="76">
        <v>14659967569</v>
      </c>
    </row>
    <row r="4" spans="1:30" ht="190.5" customHeight="1" x14ac:dyDescent="0.25">
      <c r="A4" s="9">
        <v>3</v>
      </c>
      <c r="B4" s="7" t="s">
        <v>57</v>
      </c>
      <c r="C4" s="7" t="s">
        <v>56</v>
      </c>
      <c r="D4" s="7" t="s">
        <v>58</v>
      </c>
      <c r="E4" s="7" t="s">
        <v>59</v>
      </c>
      <c r="F4" s="7" t="s">
        <v>60</v>
      </c>
      <c r="G4" s="7" t="s">
        <v>61</v>
      </c>
      <c r="H4" s="7" t="s">
        <v>62</v>
      </c>
      <c r="I4" s="7" t="s">
        <v>63</v>
      </c>
      <c r="J4" s="7" t="s">
        <v>64</v>
      </c>
      <c r="K4" s="7" t="s">
        <v>65</v>
      </c>
      <c r="L4" s="7" t="s">
        <v>72</v>
      </c>
      <c r="M4" s="7" t="s">
        <v>73</v>
      </c>
      <c r="N4" s="7" t="s">
        <v>74</v>
      </c>
      <c r="O4" s="21" t="s">
        <v>506</v>
      </c>
      <c r="P4" s="19">
        <v>15</v>
      </c>
      <c r="Q4" s="7" t="s">
        <v>70</v>
      </c>
      <c r="R4" s="3" t="s">
        <v>507</v>
      </c>
      <c r="S4" s="21" t="s">
        <v>508</v>
      </c>
      <c r="T4" s="11"/>
      <c r="U4" s="12">
        <v>44562</v>
      </c>
      <c r="V4" s="12">
        <v>44926</v>
      </c>
      <c r="W4" s="7" t="s">
        <v>30</v>
      </c>
      <c r="X4" s="7" t="s">
        <v>31</v>
      </c>
      <c r="Y4" s="7" t="s">
        <v>12</v>
      </c>
      <c r="Z4" s="36" t="s">
        <v>633</v>
      </c>
      <c r="AA4" s="47" t="s">
        <v>634</v>
      </c>
      <c r="AB4" s="21" t="s">
        <v>504</v>
      </c>
      <c r="AC4" s="46">
        <v>0</v>
      </c>
      <c r="AD4" s="46">
        <v>0</v>
      </c>
    </row>
    <row r="5" spans="1:30" ht="125.25" customHeight="1" x14ac:dyDescent="0.25">
      <c r="A5" s="9">
        <v>4</v>
      </c>
      <c r="B5" s="7" t="s">
        <v>57</v>
      </c>
      <c r="C5" s="7" t="s">
        <v>56</v>
      </c>
      <c r="D5" s="7" t="s">
        <v>58</v>
      </c>
      <c r="E5" s="7" t="s">
        <v>59</v>
      </c>
      <c r="F5" s="7" t="s">
        <v>60</v>
      </c>
      <c r="G5" s="7" t="s">
        <v>61</v>
      </c>
      <c r="H5" s="7" t="s">
        <v>62</v>
      </c>
      <c r="I5" s="7" t="s">
        <v>63</v>
      </c>
      <c r="J5" s="7" t="s">
        <v>64</v>
      </c>
      <c r="K5" s="7" t="s">
        <v>65</v>
      </c>
      <c r="L5" s="7" t="s">
        <v>72</v>
      </c>
      <c r="M5" s="7" t="s">
        <v>75</v>
      </c>
      <c r="N5" s="7" t="s">
        <v>78</v>
      </c>
      <c r="O5" s="7" t="s">
        <v>77</v>
      </c>
      <c r="P5" s="19">
        <v>2</v>
      </c>
      <c r="Q5" s="7" t="s">
        <v>70</v>
      </c>
      <c r="R5" s="6" t="s">
        <v>398</v>
      </c>
      <c r="S5" s="7" t="s">
        <v>79</v>
      </c>
      <c r="T5" s="11">
        <v>11582245379</v>
      </c>
      <c r="U5" s="12">
        <v>44562</v>
      </c>
      <c r="V5" s="12">
        <v>44926</v>
      </c>
      <c r="W5" s="7" t="s">
        <v>30</v>
      </c>
      <c r="X5" s="7" t="s">
        <v>31</v>
      </c>
      <c r="Y5" s="7" t="s">
        <v>32</v>
      </c>
      <c r="Z5" s="36" t="s">
        <v>495</v>
      </c>
      <c r="AA5" s="47" t="s">
        <v>635</v>
      </c>
      <c r="AB5" s="21" t="s">
        <v>505</v>
      </c>
      <c r="AC5" s="48">
        <f>+'[1]Tabla desembolsos 2022'!$F$35+'[1]Tabla desembolsos 2022'!$F$36+'[1]Tabla desembolsos 2022'!$F$26</f>
        <v>8302797072</v>
      </c>
      <c r="AD5" s="48">
        <v>2982866066</v>
      </c>
    </row>
    <row r="6" spans="1:30" ht="75" x14ac:dyDescent="0.25">
      <c r="A6" s="9">
        <v>5</v>
      </c>
      <c r="B6" s="7" t="s">
        <v>57</v>
      </c>
      <c r="C6" s="7" t="s">
        <v>56</v>
      </c>
      <c r="D6" s="7" t="s">
        <v>58</v>
      </c>
      <c r="E6" s="7" t="s">
        <v>59</v>
      </c>
      <c r="F6" s="7" t="s">
        <v>60</v>
      </c>
      <c r="G6" s="7" t="s">
        <v>61</v>
      </c>
      <c r="H6" s="7" t="s">
        <v>62</v>
      </c>
      <c r="I6" s="7" t="s">
        <v>63</v>
      </c>
      <c r="J6" s="7" t="s">
        <v>64</v>
      </c>
      <c r="K6" s="7" t="s">
        <v>65</v>
      </c>
      <c r="L6" s="7" t="s">
        <v>72</v>
      </c>
      <c r="M6" s="7" t="s">
        <v>73</v>
      </c>
      <c r="N6" s="7" t="s">
        <v>78</v>
      </c>
      <c r="O6" s="7" t="s">
        <v>77</v>
      </c>
      <c r="P6" s="19">
        <v>2</v>
      </c>
      <c r="Q6" s="7" t="s">
        <v>70</v>
      </c>
      <c r="R6" s="6" t="s">
        <v>398</v>
      </c>
      <c r="S6" s="7" t="s">
        <v>79</v>
      </c>
      <c r="T6" s="11">
        <v>2250000000</v>
      </c>
      <c r="U6" s="12">
        <v>44562</v>
      </c>
      <c r="V6" s="12">
        <v>44926</v>
      </c>
      <c r="W6" s="7" t="s">
        <v>30</v>
      </c>
      <c r="X6" s="7" t="s">
        <v>31</v>
      </c>
      <c r="Y6" s="7" t="s">
        <v>32</v>
      </c>
      <c r="Z6" s="36" t="s">
        <v>495</v>
      </c>
      <c r="AA6" s="45" t="s">
        <v>636</v>
      </c>
      <c r="AB6" s="21" t="s">
        <v>505</v>
      </c>
      <c r="AC6" s="46">
        <v>2250000000</v>
      </c>
      <c r="AD6" s="48">
        <v>900000000</v>
      </c>
    </row>
    <row r="7" spans="1:30" ht="117" customHeight="1" x14ac:dyDescent="0.25">
      <c r="A7" s="9">
        <v>6</v>
      </c>
      <c r="B7" s="7" t="s">
        <v>57</v>
      </c>
      <c r="C7" s="7" t="s">
        <v>56</v>
      </c>
      <c r="D7" s="7" t="s">
        <v>58</v>
      </c>
      <c r="E7" s="7" t="s">
        <v>59</v>
      </c>
      <c r="F7" s="7" t="s">
        <v>60</v>
      </c>
      <c r="G7" s="7" t="s">
        <v>61</v>
      </c>
      <c r="H7" s="7" t="s">
        <v>62</v>
      </c>
      <c r="I7" s="7" t="s">
        <v>63</v>
      </c>
      <c r="J7" s="7" t="s">
        <v>64</v>
      </c>
      <c r="K7" s="7" t="s">
        <v>65</v>
      </c>
      <c r="L7" s="7" t="s">
        <v>72</v>
      </c>
      <c r="M7" s="7" t="s">
        <v>76</v>
      </c>
      <c r="N7" s="7" t="s">
        <v>78</v>
      </c>
      <c r="O7" s="7" t="s">
        <v>77</v>
      </c>
      <c r="P7" s="19">
        <v>2</v>
      </c>
      <c r="Q7" s="7" t="s">
        <v>70</v>
      </c>
      <c r="R7" s="6" t="s">
        <v>398</v>
      </c>
      <c r="S7" s="7" t="s">
        <v>79</v>
      </c>
      <c r="T7" s="11">
        <v>2059843400</v>
      </c>
      <c r="U7" s="12">
        <v>44562</v>
      </c>
      <c r="V7" s="12">
        <v>44926</v>
      </c>
      <c r="W7" s="7" t="s">
        <v>30</v>
      </c>
      <c r="X7" s="7" t="s">
        <v>31</v>
      </c>
      <c r="Y7" s="7" t="s">
        <v>32</v>
      </c>
      <c r="Z7" s="36" t="s">
        <v>495</v>
      </c>
      <c r="AA7" s="47" t="s">
        <v>637</v>
      </c>
      <c r="AB7" s="21" t="s">
        <v>505</v>
      </c>
      <c r="AC7" s="49">
        <f>1867248413+9570</f>
        <v>1867257983</v>
      </c>
      <c r="AD7" s="48">
        <f>516014207.04+9570</f>
        <v>516023777.04000002</v>
      </c>
    </row>
    <row r="8" spans="1:30" ht="60" x14ac:dyDescent="0.25">
      <c r="A8" s="9">
        <v>7</v>
      </c>
      <c r="B8" s="7" t="s">
        <v>80</v>
      </c>
      <c r="C8" s="7" t="s">
        <v>56</v>
      </c>
      <c r="D8" s="7" t="s">
        <v>81</v>
      </c>
      <c r="E8" s="7" t="s">
        <v>24</v>
      </c>
      <c r="F8" s="7" t="s">
        <v>60</v>
      </c>
      <c r="G8" s="7" t="s">
        <v>82</v>
      </c>
      <c r="H8" s="7" t="s">
        <v>83</v>
      </c>
      <c r="I8" s="7" t="s">
        <v>63</v>
      </c>
      <c r="J8" s="7" t="s">
        <v>64</v>
      </c>
      <c r="K8" s="7" t="s">
        <v>84</v>
      </c>
      <c r="L8" s="7" t="s">
        <v>86</v>
      </c>
      <c r="M8" s="7" t="s">
        <v>87</v>
      </c>
      <c r="N8" s="7" t="s">
        <v>85</v>
      </c>
      <c r="O8" s="21" t="s">
        <v>476</v>
      </c>
      <c r="P8" s="10">
        <v>1</v>
      </c>
      <c r="Q8" s="7" t="s">
        <v>37</v>
      </c>
      <c r="R8" s="28" t="s">
        <v>477</v>
      </c>
      <c r="S8" s="27" t="s">
        <v>478</v>
      </c>
      <c r="T8" s="11">
        <v>245000000</v>
      </c>
      <c r="U8" s="12">
        <v>44562</v>
      </c>
      <c r="V8" s="12">
        <v>44926</v>
      </c>
      <c r="W8" s="7" t="s">
        <v>37</v>
      </c>
      <c r="X8" s="7" t="s">
        <v>31</v>
      </c>
      <c r="Y8" s="7" t="s">
        <v>32</v>
      </c>
      <c r="Z8" s="36" t="s">
        <v>512</v>
      </c>
      <c r="AA8" s="36" t="s">
        <v>513</v>
      </c>
      <c r="AB8" s="36" t="s">
        <v>514</v>
      </c>
      <c r="AC8" s="54">
        <v>340120000</v>
      </c>
      <c r="AD8" s="54">
        <v>0</v>
      </c>
    </row>
    <row r="9" spans="1:30" ht="60" x14ac:dyDescent="0.25">
      <c r="A9" s="9">
        <v>8</v>
      </c>
      <c r="B9" s="7" t="s">
        <v>80</v>
      </c>
      <c r="C9" s="7" t="s">
        <v>56</v>
      </c>
      <c r="D9" s="7" t="s">
        <v>81</v>
      </c>
      <c r="E9" s="7" t="s">
        <v>24</v>
      </c>
      <c r="F9" s="7" t="s">
        <v>60</v>
      </c>
      <c r="G9" s="7" t="s">
        <v>82</v>
      </c>
      <c r="H9" s="7" t="s">
        <v>88</v>
      </c>
      <c r="I9" s="7" t="s">
        <v>63</v>
      </c>
      <c r="J9" s="7" t="s">
        <v>64</v>
      </c>
      <c r="K9" s="7" t="s">
        <v>84</v>
      </c>
      <c r="L9" s="7" t="s">
        <v>101</v>
      </c>
      <c r="M9" s="7" t="s">
        <v>97</v>
      </c>
      <c r="N9" s="7" t="s">
        <v>100</v>
      </c>
      <c r="O9" s="7" t="s">
        <v>99</v>
      </c>
      <c r="P9" s="10">
        <v>12</v>
      </c>
      <c r="Q9" s="7" t="s">
        <v>70</v>
      </c>
      <c r="R9" s="6" t="s">
        <v>102</v>
      </c>
      <c r="S9" s="7" t="s">
        <v>103</v>
      </c>
      <c r="T9" s="11">
        <v>5887600000</v>
      </c>
      <c r="U9" s="12">
        <v>44562</v>
      </c>
      <c r="V9" s="12">
        <v>44926</v>
      </c>
      <c r="W9" s="7" t="s">
        <v>30</v>
      </c>
      <c r="X9" s="7" t="s">
        <v>96</v>
      </c>
      <c r="Y9" s="7" t="s">
        <v>32</v>
      </c>
      <c r="Z9" s="36" t="s">
        <v>638</v>
      </c>
      <c r="AA9" s="36" t="s">
        <v>639</v>
      </c>
      <c r="AB9" s="36" t="s">
        <v>515</v>
      </c>
      <c r="AC9" s="54">
        <v>3672361415</v>
      </c>
      <c r="AD9" s="54">
        <v>144680893.59999999</v>
      </c>
    </row>
    <row r="10" spans="1:30" ht="104.25" customHeight="1" x14ac:dyDescent="0.25">
      <c r="A10" s="9">
        <v>9</v>
      </c>
      <c r="B10" s="7" t="s">
        <v>80</v>
      </c>
      <c r="C10" s="7" t="s">
        <v>56</v>
      </c>
      <c r="D10" s="7" t="s">
        <v>81</v>
      </c>
      <c r="E10" s="7" t="s">
        <v>24</v>
      </c>
      <c r="F10" s="7" t="s">
        <v>60</v>
      </c>
      <c r="G10" s="7" t="s">
        <v>82</v>
      </c>
      <c r="H10" s="7" t="s">
        <v>88</v>
      </c>
      <c r="I10" s="7" t="s">
        <v>63</v>
      </c>
      <c r="J10" s="7" t="s">
        <v>64</v>
      </c>
      <c r="K10" s="7" t="s">
        <v>84</v>
      </c>
      <c r="L10" s="7" t="s">
        <v>101</v>
      </c>
      <c r="M10" s="7" t="s">
        <v>98</v>
      </c>
      <c r="N10" s="18" t="s">
        <v>100</v>
      </c>
      <c r="O10" s="27" t="s">
        <v>479</v>
      </c>
      <c r="P10" s="29" t="s">
        <v>480</v>
      </c>
      <c r="Q10" s="27" t="s">
        <v>481</v>
      </c>
      <c r="R10" s="28" t="s">
        <v>482</v>
      </c>
      <c r="S10" s="27" t="s">
        <v>483</v>
      </c>
      <c r="T10" s="30">
        <v>1782911403</v>
      </c>
      <c r="U10" s="12">
        <v>44562</v>
      </c>
      <c r="V10" s="12">
        <v>44926</v>
      </c>
      <c r="W10" s="7" t="s">
        <v>30</v>
      </c>
      <c r="X10" s="7" t="s">
        <v>96</v>
      </c>
      <c r="Y10" s="7" t="s">
        <v>32</v>
      </c>
      <c r="Z10" s="36" t="s">
        <v>495</v>
      </c>
      <c r="AA10" s="36" t="s">
        <v>516</v>
      </c>
      <c r="AB10" s="36"/>
      <c r="AC10" s="54">
        <v>0</v>
      </c>
      <c r="AD10" s="54">
        <v>0</v>
      </c>
    </row>
    <row r="11" spans="1:30" ht="60" x14ac:dyDescent="0.25">
      <c r="A11" s="9">
        <v>11</v>
      </c>
      <c r="B11" s="7" t="s">
        <v>80</v>
      </c>
      <c r="C11" s="7" t="s">
        <v>56</v>
      </c>
      <c r="D11" s="7" t="s">
        <v>81</v>
      </c>
      <c r="E11" s="7" t="s">
        <v>24</v>
      </c>
      <c r="F11" s="7" t="s">
        <v>60</v>
      </c>
      <c r="G11" s="7" t="s">
        <v>82</v>
      </c>
      <c r="H11" s="7" t="s">
        <v>90</v>
      </c>
      <c r="I11" s="7" t="s">
        <v>63</v>
      </c>
      <c r="J11" s="7" t="s">
        <v>35</v>
      </c>
      <c r="K11" s="7" t="s">
        <v>24</v>
      </c>
      <c r="L11" s="7" t="s">
        <v>24</v>
      </c>
      <c r="M11" s="7" t="s">
        <v>24</v>
      </c>
      <c r="N11" s="7" t="s">
        <v>431</v>
      </c>
      <c r="O11" s="7" t="s">
        <v>91</v>
      </c>
      <c r="P11" s="19">
        <v>4</v>
      </c>
      <c r="Q11" s="1" t="s">
        <v>70</v>
      </c>
      <c r="R11" s="6" t="s">
        <v>432</v>
      </c>
      <c r="S11" s="7" t="s">
        <v>484</v>
      </c>
      <c r="T11" s="11">
        <v>0</v>
      </c>
      <c r="U11" s="34">
        <v>44562</v>
      </c>
      <c r="V11" s="34">
        <v>44926</v>
      </c>
      <c r="W11" s="7" t="s">
        <v>30</v>
      </c>
      <c r="X11" s="7" t="s">
        <v>34</v>
      </c>
      <c r="Y11" s="7" t="s">
        <v>12</v>
      </c>
      <c r="Z11" s="36" t="s">
        <v>495</v>
      </c>
      <c r="AA11" s="36" t="s">
        <v>517</v>
      </c>
      <c r="AB11" s="36"/>
      <c r="AC11" s="54">
        <v>0</v>
      </c>
      <c r="AD11" s="54">
        <v>0</v>
      </c>
    </row>
    <row r="12" spans="1:30" ht="90" x14ac:dyDescent="0.25">
      <c r="A12" s="9">
        <v>12</v>
      </c>
      <c r="B12" s="7" t="s">
        <v>80</v>
      </c>
      <c r="C12" s="7" t="s">
        <v>56</v>
      </c>
      <c r="D12" s="7" t="s">
        <v>81</v>
      </c>
      <c r="E12" s="7" t="s">
        <v>24</v>
      </c>
      <c r="F12" s="7" t="s">
        <v>60</v>
      </c>
      <c r="G12" s="7" t="s">
        <v>82</v>
      </c>
      <c r="H12" s="7" t="s">
        <v>92</v>
      </c>
      <c r="I12" s="7" t="s">
        <v>63</v>
      </c>
      <c r="J12" s="7" t="s">
        <v>35</v>
      </c>
      <c r="K12" s="7" t="s">
        <v>24</v>
      </c>
      <c r="L12" s="7" t="s">
        <v>24</v>
      </c>
      <c r="M12" s="7" t="s">
        <v>24</v>
      </c>
      <c r="N12" s="7" t="s">
        <v>93</v>
      </c>
      <c r="O12" s="7" t="s">
        <v>94</v>
      </c>
      <c r="P12" s="19">
        <v>15</v>
      </c>
      <c r="Q12" s="7" t="s">
        <v>70</v>
      </c>
      <c r="R12" s="3" t="s">
        <v>95</v>
      </c>
      <c r="S12" s="7" t="s">
        <v>94</v>
      </c>
      <c r="T12" s="11">
        <v>0</v>
      </c>
      <c r="U12" s="12">
        <v>44562</v>
      </c>
      <c r="V12" s="12">
        <v>44926</v>
      </c>
      <c r="W12" s="7" t="s">
        <v>30</v>
      </c>
      <c r="X12" s="7" t="s">
        <v>96</v>
      </c>
      <c r="Y12" s="7" t="s">
        <v>12</v>
      </c>
      <c r="Z12" s="36" t="s">
        <v>518</v>
      </c>
      <c r="AA12" s="36" t="s">
        <v>519</v>
      </c>
      <c r="AB12" s="36"/>
      <c r="AC12" s="54">
        <v>0</v>
      </c>
      <c r="AD12" s="54">
        <v>0</v>
      </c>
    </row>
    <row r="13" spans="1:30" ht="60" x14ac:dyDescent="0.25">
      <c r="A13" s="9">
        <v>13</v>
      </c>
      <c r="B13" s="7" t="s">
        <v>80</v>
      </c>
      <c r="C13" s="7" t="s">
        <v>56</v>
      </c>
      <c r="D13" s="7" t="s">
        <v>81</v>
      </c>
      <c r="E13" s="7" t="s">
        <v>24</v>
      </c>
      <c r="F13" s="7" t="s">
        <v>60</v>
      </c>
      <c r="G13" s="7" t="s">
        <v>82</v>
      </c>
      <c r="H13" s="21" t="s">
        <v>88</v>
      </c>
      <c r="I13" s="21" t="s">
        <v>63</v>
      </c>
      <c r="J13" s="21" t="s">
        <v>64</v>
      </c>
      <c r="K13" s="21" t="s">
        <v>84</v>
      </c>
      <c r="L13" s="18" t="s">
        <v>24</v>
      </c>
      <c r="M13" s="18" t="s">
        <v>24</v>
      </c>
      <c r="N13" s="21" t="s">
        <v>100</v>
      </c>
      <c r="O13" s="27" t="s">
        <v>485</v>
      </c>
      <c r="P13" s="19">
        <v>20</v>
      </c>
      <c r="Q13" s="18" t="s">
        <v>70</v>
      </c>
      <c r="R13" s="28" t="s">
        <v>486</v>
      </c>
      <c r="S13" s="27" t="s">
        <v>487</v>
      </c>
      <c r="T13" s="31">
        <v>0</v>
      </c>
      <c r="U13" s="12">
        <v>44562</v>
      </c>
      <c r="V13" s="12">
        <v>44926</v>
      </c>
      <c r="W13" s="7" t="s">
        <v>30</v>
      </c>
      <c r="X13" s="7" t="s">
        <v>96</v>
      </c>
      <c r="Y13" s="7" t="s">
        <v>12</v>
      </c>
      <c r="Z13" s="36" t="s">
        <v>520</v>
      </c>
      <c r="AA13" s="36" t="s">
        <v>521</v>
      </c>
      <c r="AB13" s="36" t="s">
        <v>522</v>
      </c>
      <c r="AC13" s="54">
        <v>4412862410</v>
      </c>
      <c r="AD13" s="54">
        <v>184059591</v>
      </c>
    </row>
    <row r="14" spans="1:30" ht="60" x14ac:dyDescent="0.25">
      <c r="A14" s="9">
        <v>14</v>
      </c>
      <c r="B14" s="7" t="s">
        <v>308</v>
      </c>
      <c r="C14" s="7" t="s">
        <v>309</v>
      </c>
      <c r="D14" s="7" t="s">
        <v>284</v>
      </c>
      <c r="E14" s="7" t="s">
        <v>310</v>
      </c>
      <c r="F14" s="7" t="s">
        <v>60</v>
      </c>
      <c r="G14" s="7" t="s">
        <v>286</v>
      </c>
      <c r="H14" s="7" t="s">
        <v>333</v>
      </c>
      <c r="I14" s="7" t="s">
        <v>63</v>
      </c>
      <c r="J14" s="7" t="s">
        <v>64</v>
      </c>
      <c r="K14" s="7" t="s">
        <v>311</v>
      </c>
      <c r="L14" s="7" t="s">
        <v>86</v>
      </c>
      <c r="M14" s="7" t="s">
        <v>399</v>
      </c>
      <c r="N14" s="7" t="s">
        <v>312</v>
      </c>
      <c r="O14" s="7" t="s">
        <v>313</v>
      </c>
      <c r="P14" s="19">
        <v>1</v>
      </c>
      <c r="Q14" s="18" t="s">
        <v>37</v>
      </c>
      <c r="R14" s="6" t="s">
        <v>314</v>
      </c>
      <c r="S14" s="7" t="s">
        <v>377</v>
      </c>
      <c r="T14" s="11">
        <v>15533980582</v>
      </c>
      <c r="U14" s="12">
        <v>44621</v>
      </c>
      <c r="V14" s="12">
        <v>44926</v>
      </c>
      <c r="W14" s="7" t="s">
        <v>33</v>
      </c>
      <c r="X14" s="7" t="s">
        <v>34</v>
      </c>
      <c r="Y14" s="7" t="s">
        <v>32</v>
      </c>
      <c r="Z14" s="36" t="s">
        <v>495</v>
      </c>
      <c r="AA14" s="21" t="s">
        <v>666</v>
      </c>
      <c r="AB14" s="21"/>
      <c r="AC14" s="68">
        <v>4338259060</v>
      </c>
      <c r="AD14" s="69">
        <v>2169129530</v>
      </c>
    </row>
    <row r="15" spans="1:30" ht="75" x14ac:dyDescent="0.25">
      <c r="A15" s="9">
        <v>15</v>
      </c>
      <c r="B15" s="7" t="s">
        <v>308</v>
      </c>
      <c r="C15" s="7" t="s">
        <v>309</v>
      </c>
      <c r="D15" s="7" t="s">
        <v>284</v>
      </c>
      <c r="E15" s="7" t="s">
        <v>310</v>
      </c>
      <c r="F15" s="7" t="s">
        <v>60</v>
      </c>
      <c r="G15" s="7" t="s">
        <v>286</v>
      </c>
      <c r="H15" s="7" t="s">
        <v>333</v>
      </c>
      <c r="I15" s="7" t="s">
        <v>63</v>
      </c>
      <c r="J15" s="7" t="s">
        <v>64</v>
      </c>
      <c r="K15" s="7" t="s">
        <v>311</v>
      </c>
      <c r="L15" s="7" t="s">
        <v>86</v>
      </c>
      <c r="M15" s="7" t="s">
        <v>315</v>
      </c>
      <c r="N15" s="7" t="s">
        <v>312</v>
      </c>
      <c r="O15" s="7" t="s">
        <v>316</v>
      </c>
      <c r="P15" s="19">
        <v>1</v>
      </c>
      <c r="Q15" s="18" t="s">
        <v>37</v>
      </c>
      <c r="R15" s="6" t="s">
        <v>400</v>
      </c>
      <c r="S15" s="7" t="s">
        <v>378</v>
      </c>
      <c r="T15" s="11">
        <v>466019418</v>
      </c>
      <c r="U15" s="12">
        <v>44621</v>
      </c>
      <c r="V15" s="12">
        <v>44926</v>
      </c>
      <c r="W15" s="7" t="s">
        <v>33</v>
      </c>
      <c r="X15" s="7" t="s">
        <v>34</v>
      </c>
      <c r="Y15" s="7" t="s">
        <v>32</v>
      </c>
      <c r="Z15" s="36" t="s">
        <v>495</v>
      </c>
      <c r="AA15" s="21" t="s">
        <v>667</v>
      </c>
      <c r="AB15" s="21"/>
      <c r="AC15" s="21"/>
      <c r="AD15" s="21"/>
    </row>
    <row r="16" spans="1:30" ht="60" x14ac:dyDescent="0.25">
      <c r="A16" s="9">
        <v>16</v>
      </c>
      <c r="B16" s="7" t="s">
        <v>308</v>
      </c>
      <c r="C16" s="7" t="s">
        <v>309</v>
      </c>
      <c r="D16" s="7" t="s">
        <v>284</v>
      </c>
      <c r="E16" s="7" t="s">
        <v>310</v>
      </c>
      <c r="F16" s="7" t="s">
        <v>60</v>
      </c>
      <c r="G16" s="7" t="s">
        <v>286</v>
      </c>
      <c r="H16" s="7" t="s">
        <v>333</v>
      </c>
      <c r="I16" s="7" t="s">
        <v>63</v>
      </c>
      <c r="J16" s="7" t="s">
        <v>64</v>
      </c>
      <c r="K16" s="7" t="s">
        <v>311</v>
      </c>
      <c r="L16" s="7" t="s">
        <v>317</v>
      </c>
      <c r="M16" s="7" t="s">
        <v>318</v>
      </c>
      <c r="N16" s="7" t="s">
        <v>319</v>
      </c>
      <c r="O16" s="7" t="s">
        <v>375</v>
      </c>
      <c r="P16" s="19">
        <v>2</v>
      </c>
      <c r="Q16" s="18" t="s">
        <v>37</v>
      </c>
      <c r="R16" s="6" t="s">
        <v>376</v>
      </c>
      <c r="S16" s="7" t="s">
        <v>379</v>
      </c>
      <c r="T16" s="11">
        <v>1000000000</v>
      </c>
      <c r="U16" s="12">
        <v>44621</v>
      </c>
      <c r="V16" s="12">
        <v>44926</v>
      </c>
      <c r="W16" s="7" t="s">
        <v>33</v>
      </c>
      <c r="X16" s="7" t="s">
        <v>34</v>
      </c>
      <c r="Y16" s="7" t="s">
        <v>32</v>
      </c>
      <c r="Z16" s="36" t="s">
        <v>495</v>
      </c>
      <c r="AA16" s="21" t="s">
        <v>668</v>
      </c>
      <c r="AB16" s="21"/>
      <c r="AC16" s="21"/>
      <c r="AD16" s="21"/>
    </row>
    <row r="17" spans="1:31" ht="60.75" thickBot="1" x14ac:dyDescent="0.3">
      <c r="A17" s="9">
        <v>17</v>
      </c>
      <c r="B17" s="7" t="s">
        <v>283</v>
      </c>
      <c r="C17" s="7" t="s">
        <v>56</v>
      </c>
      <c r="D17" s="7" t="s">
        <v>284</v>
      </c>
      <c r="E17" s="7" t="s">
        <v>285</v>
      </c>
      <c r="F17" s="7" t="s">
        <v>60</v>
      </c>
      <c r="G17" s="7" t="s">
        <v>286</v>
      </c>
      <c r="H17" s="7" t="s">
        <v>287</v>
      </c>
      <c r="I17" s="7" t="s">
        <v>63</v>
      </c>
      <c r="J17" s="7" t="s">
        <v>35</v>
      </c>
      <c r="K17" s="7" t="s">
        <v>24</v>
      </c>
      <c r="L17" s="7" t="s">
        <v>24</v>
      </c>
      <c r="M17" s="7" t="s">
        <v>24</v>
      </c>
      <c r="N17" s="7" t="s">
        <v>286</v>
      </c>
      <c r="O17" s="7" t="s">
        <v>287</v>
      </c>
      <c r="P17" s="10">
        <v>1070</v>
      </c>
      <c r="Q17" s="7" t="s">
        <v>288</v>
      </c>
      <c r="R17" s="6" t="s">
        <v>289</v>
      </c>
      <c r="S17" s="7" t="s">
        <v>290</v>
      </c>
      <c r="T17" s="11">
        <v>0</v>
      </c>
      <c r="U17" s="12">
        <v>44562</v>
      </c>
      <c r="V17" s="12">
        <v>44926</v>
      </c>
      <c r="W17" s="7" t="s">
        <v>33</v>
      </c>
      <c r="X17" s="7" t="s">
        <v>96</v>
      </c>
      <c r="Y17" s="7" t="s">
        <v>12</v>
      </c>
      <c r="Z17" s="55">
        <v>1111.8723196156218</v>
      </c>
      <c r="AA17" s="56" t="s">
        <v>679</v>
      </c>
      <c r="AB17" s="21" t="s">
        <v>523</v>
      </c>
      <c r="AC17" s="21"/>
      <c r="AD17" s="21"/>
    </row>
    <row r="18" spans="1:31" ht="120.75" thickBot="1" x14ac:dyDescent="0.3">
      <c r="A18" s="9">
        <v>18</v>
      </c>
      <c r="B18" s="7" t="s">
        <v>283</v>
      </c>
      <c r="C18" s="7" t="s">
        <v>56</v>
      </c>
      <c r="D18" s="7" t="s">
        <v>284</v>
      </c>
      <c r="E18" s="7" t="s">
        <v>285</v>
      </c>
      <c r="F18" s="7" t="s">
        <v>60</v>
      </c>
      <c r="G18" s="7" t="s">
        <v>286</v>
      </c>
      <c r="H18" s="7" t="s">
        <v>291</v>
      </c>
      <c r="I18" s="7" t="s">
        <v>63</v>
      </c>
      <c r="J18" s="7" t="s">
        <v>35</v>
      </c>
      <c r="K18" s="7" t="s">
        <v>24</v>
      </c>
      <c r="L18" s="7" t="s">
        <v>24</v>
      </c>
      <c r="M18" s="7" t="s">
        <v>24</v>
      </c>
      <c r="N18" s="7" t="s">
        <v>286</v>
      </c>
      <c r="O18" s="7" t="s">
        <v>292</v>
      </c>
      <c r="P18" s="10">
        <v>865</v>
      </c>
      <c r="Q18" s="7" t="s">
        <v>293</v>
      </c>
      <c r="R18" s="6" t="s">
        <v>294</v>
      </c>
      <c r="S18" s="7" t="s">
        <v>295</v>
      </c>
      <c r="T18" s="11">
        <v>0</v>
      </c>
      <c r="U18" s="12">
        <v>44562</v>
      </c>
      <c r="V18" s="12">
        <v>44926</v>
      </c>
      <c r="W18" s="7" t="s">
        <v>33</v>
      </c>
      <c r="X18" s="7" t="s">
        <v>96</v>
      </c>
      <c r="Y18" s="7" t="s">
        <v>12</v>
      </c>
      <c r="Z18" s="71">
        <v>746.18496774193625</v>
      </c>
      <c r="AA18" s="72" t="s">
        <v>680</v>
      </c>
      <c r="AB18" s="21" t="s">
        <v>523</v>
      </c>
      <c r="AC18" s="21"/>
      <c r="AD18" s="21"/>
    </row>
    <row r="19" spans="1:31" ht="90" x14ac:dyDescent="0.25">
      <c r="A19" s="9">
        <v>19</v>
      </c>
      <c r="B19" s="7" t="s">
        <v>296</v>
      </c>
      <c r="C19" s="7" t="s">
        <v>36</v>
      </c>
      <c r="D19" s="7" t="s">
        <v>284</v>
      </c>
      <c r="E19" s="18" t="s">
        <v>297</v>
      </c>
      <c r="F19" s="7" t="s">
        <v>60</v>
      </c>
      <c r="G19" s="7" t="s">
        <v>298</v>
      </c>
      <c r="H19" s="7" t="s">
        <v>299</v>
      </c>
      <c r="I19" s="7" t="s">
        <v>63</v>
      </c>
      <c r="J19" s="7" t="s">
        <v>35</v>
      </c>
      <c r="K19" s="7" t="s">
        <v>24</v>
      </c>
      <c r="L19" s="7" t="s">
        <v>24</v>
      </c>
      <c r="M19" s="7" t="s">
        <v>24</v>
      </c>
      <c r="N19" s="7" t="s">
        <v>300</v>
      </c>
      <c r="O19" s="7" t="s">
        <v>307</v>
      </c>
      <c r="P19" s="10">
        <v>6.7430000000000003</v>
      </c>
      <c r="Q19" s="7" t="s">
        <v>301</v>
      </c>
      <c r="R19" s="6" t="s">
        <v>401</v>
      </c>
      <c r="S19" s="7" t="s">
        <v>402</v>
      </c>
      <c r="T19" s="11">
        <v>2463763833</v>
      </c>
      <c r="U19" s="12">
        <v>44562</v>
      </c>
      <c r="V19" s="12">
        <v>44926</v>
      </c>
      <c r="W19" s="7" t="s">
        <v>30</v>
      </c>
      <c r="X19" s="7" t="s">
        <v>96</v>
      </c>
      <c r="Y19" s="7" t="s">
        <v>12</v>
      </c>
      <c r="Z19" s="83">
        <v>4.7300000000000004</v>
      </c>
      <c r="AA19" s="21" t="s">
        <v>671</v>
      </c>
      <c r="AB19" s="21" t="s">
        <v>672</v>
      </c>
      <c r="AC19" s="35">
        <v>401724144</v>
      </c>
      <c r="AD19" s="35">
        <v>235532279</v>
      </c>
    </row>
    <row r="20" spans="1:31" ht="60" x14ac:dyDescent="0.25">
      <c r="A20" s="9">
        <v>20</v>
      </c>
      <c r="B20" s="7" t="s">
        <v>296</v>
      </c>
      <c r="C20" s="7" t="s">
        <v>36</v>
      </c>
      <c r="D20" s="7" t="s">
        <v>284</v>
      </c>
      <c r="E20" s="18" t="s">
        <v>297</v>
      </c>
      <c r="F20" s="7" t="s">
        <v>60</v>
      </c>
      <c r="G20" s="7" t="s">
        <v>298</v>
      </c>
      <c r="H20" s="7" t="s">
        <v>302</v>
      </c>
      <c r="I20" s="7" t="s">
        <v>63</v>
      </c>
      <c r="J20" s="7" t="s">
        <v>35</v>
      </c>
      <c r="K20" s="7" t="s">
        <v>24</v>
      </c>
      <c r="L20" s="7" t="s">
        <v>24</v>
      </c>
      <c r="M20" s="7" t="s">
        <v>24</v>
      </c>
      <c r="N20" s="7" t="s">
        <v>303</v>
      </c>
      <c r="O20" s="7" t="s">
        <v>302</v>
      </c>
      <c r="P20" s="10">
        <v>294207.90000000002</v>
      </c>
      <c r="Q20" s="7" t="s">
        <v>304</v>
      </c>
      <c r="R20" s="6" t="s">
        <v>305</v>
      </c>
      <c r="S20" s="7" t="s">
        <v>306</v>
      </c>
      <c r="T20" s="11">
        <v>672000000</v>
      </c>
      <c r="U20" s="12">
        <v>44562</v>
      </c>
      <c r="V20" s="12">
        <v>44926</v>
      </c>
      <c r="W20" s="7" t="s">
        <v>30</v>
      </c>
      <c r="X20" s="7" t="s">
        <v>89</v>
      </c>
      <c r="Y20" s="7" t="s">
        <v>12</v>
      </c>
      <c r="Z20" s="84">
        <v>1590809.24</v>
      </c>
      <c r="AA20" s="21" t="s">
        <v>673</v>
      </c>
      <c r="AB20" s="21" t="s">
        <v>674</v>
      </c>
      <c r="AC20" s="35">
        <v>327679148</v>
      </c>
      <c r="AD20" s="35">
        <v>179875102.98999998</v>
      </c>
    </row>
    <row r="21" spans="1:31" ht="60" x14ac:dyDescent="0.25">
      <c r="A21" s="9">
        <v>21</v>
      </c>
      <c r="B21" s="21" t="s">
        <v>296</v>
      </c>
      <c r="C21" s="21" t="s">
        <v>36</v>
      </c>
      <c r="D21" s="21" t="s">
        <v>284</v>
      </c>
      <c r="E21" s="21" t="s">
        <v>297</v>
      </c>
      <c r="F21" s="21" t="s">
        <v>60</v>
      </c>
      <c r="G21" s="21" t="s">
        <v>298</v>
      </c>
      <c r="H21" s="21" t="s">
        <v>435</v>
      </c>
      <c r="I21" s="7" t="s">
        <v>27</v>
      </c>
      <c r="J21" s="21" t="s">
        <v>35</v>
      </c>
      <c r="K21" s="21" t="s">
        <v>24</v>
      </c>
      <c r="L21" s="21" t="s">
        <v>24</v>
      </c>
      <c r="M21" s="21" t="s">
        <v>24</v>
      </c>
      <c r="N21" s="21" t="s">
        <v>303</v>
      </c>
      <c r="O21" s="21" t="s">
        <v>436</v>
      </c>
      <c r="P21" s="22">
        <v>0.9</v>
      </c>
      <c r="Q21" s="21" t="s">
        <v>29</v>
      </c>
      <c r="R21" s="3" t="s">
        <v>437</v>
      </c>
      <c r="S21" s="21" t="s">
        <v>438</v>
      </c>
      <c r="T21" s="23">
        <v>672000000</v>
      </c>
      <c r="U21" s="24">
        <v>44562</v>
      </c>
      <c r="V21" s="24">
        <v>44926</v>
      </c>
      <c r="W21" s="21" t="s">
        <v>33</v>
      </c>
      <c r="X21" s="21" t="s">
        <v>439</v>
      </c>
      <c r="Y21" s="21" t="s">
        <v>32</v>
      </c>
      <c r="Z21" s="85">
        <v>0.71</v>
      </c>
      <c r="AA21" s="21" t="s">
        <v>675</v>
      </c>
      <c r="AB21" s="21" t="s">
        <v>566</v>
      </c>
      <c r="AC21" s="35">
        <v>327679148</v>
      </c>
      <c r="AD21" s="35">
        <v>179875102.98999998</v>
      </c>
    </row>
    <row r="22" spans="1:31" ht="90" x14ac:dyDescent="0.25">
      <c r="A22" s="9">
        <v>22</v>
      </c>
      <c r="B22" s="21" t="s">
        <v>296</v>
      </c>
      <c r="C22" s="21" t="s">
        <v>36</v>
      </c>
      <c r="D22" s="21" t="s">
        <v>284</v>
      </c>
      <c r="E22" s="21" t="s">
        <v>297</v>
      </c>
      <c r="F22" s="21" t="s">
        <v>60</v>
      </c>
      <c r="G22" s="21" t="s">
        <v>298</v>
      </c>
      <c r="H22" s="21" t="s">
        <v>440</v>
      </c>
      <c r="I22" s="7" t="s">
        <v>27</v>
      </c>
      <c r="J22" s="21" t="s">
        <v>35</v>
      </c>
      <c r="K22" s="21" t="s">
        <v>24</v>
      </c>
      <c r="L22" s="21" t="s">
        <v>24</v>
      </c>
      <c r="M22" s="21" t="s">
        <v>24</v>
      </c>
      <c r="N22" s="21" t="s">
        <v>300</v>
      </c>
      <c r="O22" s="21" t="s">
        <v>445</v>
      </c>
      <c r="P22" s="25">
        <v>85</v>
      </c>
      <c r="Q22" s="21" t="s">
        <v>441</v>
      </c>
      <c r="R22" s="3" t="s">
        <v>442</v>
      </c>
      <c r="S22" s="21" t="s">
        <v>443</v>
      </c>
      <c r="T22" s="23">
        <v>2463763833</v>
      </c>
      <c r="U22" s="24">
        <v>44562</v>
      </c>
      <c r="V22" s="24">
        <v>44926</v>
      </c>
      <c r="W22" s="21" t="s">
        <v>33</v>
      </c>
      <c r="X22" s="21" t="s">
        <v>444</v>
      </c>
      <c r="Y22" s="21" t="s">
        <v>32</v>
      </c>
      <c r="Z22" s="86" t="s">
        <v>676</v>
      </c>
      <c r="AA22" s="21" t="s">
        <v>677</v>
      </c>
      <c r="AB22" s="21" t="s">
        <v>678</v>
      </c>
      <c r="AC22" s="35">
        <v>401724144</v>
      </c>
      <c r="AD22" s="35">
        <v>235532279</v>
      </c>
    </row>
    <row r="23" spans="1:31" ht="195" x14ac:dyDescent="0.25">
      <c r="A23" s="9">
        <v>23</v>
      </c>
      <c r="B23" s="7" t="s">
        <v>308</v>
      </c>
      <c r="C23" s="7" t="s">
        <v>320</v>
      </c>
      <c r="D23" s="7" t="s">
        <v>284</v>
      </c>
      <c r="E23" s="7" t="s">
        <v>310</v>
      </c>
      <c r="F23" s="7" t="s">
        <v>60</v>
      </c>
      <c r="G23" s="7" t="s">
        <v>286</v>
      </c>
      <c r="H23" s="7" t="s">
        <v>333</v>
      </c>
      <c r="I23" s="7" t="s">
        <v>63</v>
      </c>
      <c r="J23" s="7" t="s">
        <v>35</v>
      </c>
      <c r="K23" s="7" t="s">
        <v>24</v>
      </c>
      <c r="L23" s="7" t="s">
        <v>24</v>
      </c>
      <c r="M23" s="7" t="s">
        <v>24</v>
      </c>
      <c r="N23" s="7" t="s">
        <v>286</v>
      </c>
      <c r="O23" s="7" t="s">
        <v>321</v>
      </c>
      <c r="P23" s="19">
        <v>1782</v>
      </c>
      <c r="Q23" s="18" t="s">
        <v>322</v>
      </c>
      <c r="R23" s="6" t="s">
        <v>323</v>
      </c>
      <c r="S23" s="7" t="s">
        <v>324</v>
      </c>
      <c r="T23" s="11">
        <v>0</v>
      </c>
      <c r="U23" s="12">
        <v>44563</v>
      </c>
      <c r="V23" s="12" t="s">
        <v>325</v>
      </c>
      <c r="W23" s="7" t="s">
        <v>33</v>
      </c>
      <c r="X23" s="7" t="s">
        <v>34</v>
      </c>
      <c r="Y23" s="7" t="s">
        <v>12</v>
      </c>
      <c r="Z23" s="70">
        <v>2039</v>
      </c>
      <c r="AA23" s="21" t="s">
        <v>669</v>
      </c>
      <c r="AB23" s="21" t="s">
        <v>670</v>
      </c>
      <c r="AC23" s="21"/>
      <c r="AD23" s="21"/>
    </row>
    <row r="24" spans="1:31" ht="195" x14ac:dyDescent="0.25">
      <c r="A24" s="9">
        <v>24</v>
      </c>
      <c r="B24" s="7" t="s">
        <v>308</v>
      </c>
      <c r="C24" s="7" t="s">
        <v>320</v>
      </c>
      <c r="D24" s="7" t="s">
        <v>284</v>
      </c>
      <c r="E24" s="7" t="s">
        <v>310</v>
      </c>
      <c r="F24" s="7" t="s">
        <v>60</v>
      </c>
      <c r="G24" s="7" t="s">
        <v>286</v>
      </c>
      <c r="H24" s="7" t="s">
        <v>333</v>
      </c>
      <c r="I24" s="7" t="s">
        <v>63</v>
      </c>
      <c r="J24" s="7" t="s">
        <v>35</v>
      </c>
      <c r="K24" s="7" t="s">
        <v>24</v>
      </c>
      <c r="L24" s="7" t="s">
        <v>24</v>
      </c>
      <c r="M24" s="7" t="s">
        <v>24</v>
      </c>
      <c r="N24" s="7" t="s">
        <v>286</v>
      </c>
      <c r="O24" s="7" t="s">
        <v>326</v>
      </c>
      <c r="P24" s="19">
        <v>5.7</v>
      </c>
      <c r="Q24" s="1" t="s">
        <v>327</v>
      </c>
      <c r="R24" s="6" t="s">
        <v>328</v>
      </c>
      <c r="S24" s="7" t="s">
        <v>329</v>
      </c>
      <c r="T24" s="11">
        <v>0</v>
      </c>
      <c r="U24" s="12">
        <v>44563</v>
      </c>
      <c r="V24" s="12" t="s">
        <v>325</v>
      </c>
      <c r="W24" s="7" t="s">
        <v>33</v>
      </c>
      <c r="X24" s="7" t="s">
        <v>34</v>
      </c>
      <c r="Y24" s="7" t="s">
        <v>12</v>
      </c>
      <c r="Z24" s="36" t="s">
        <v>589</v>
      </c>
      <c r="AA24" s="21" t="s">
        <v>669</v>
      </c>
      <c r="AB24" s="21" t="s">
        <v>670</v>
      </c>
      <c r="AC24" s="21"/>
      <c r="AD24" s="21"/>
    </row>
    <row r="25" spans="1:31" ht="195" x14ac:dyDescent="0.25">
      <c r="A25" s="9">
        <v>25</v>
      </c>
      <c r="B25" s="7" t="s">
        <v>308</v>
      </c>
      <c r="C25" s="7" t="s">
        <v>320</v>
      </c>
      <c r="D25" s="7" t="s">
        <v>284</v>
      </c>
      <c r="E25" s="7" t="s">
        <v>310</v>
      </c>
      <c r="F25" s="7" t="s">
        <v>60</v>
      </c>
      <c r="G25" s="7" t="s">
        <v>286</v>
      </c>
      <c r="H25" s="7" t="s">
        <v>333</v>
      </c>
      <c r="I25" s="7" t="s">
        <v>63</v>
      </c>
      <c r="J25" s="7" t="s">
        <v>35</v>
      </c>
      <c r="K25" s="7" t="s">
        <v>24</v>
      </c>
      <c r="L25" s="7" t="s">
        <v>24</v>
      </c>
      <c r="M25" s="7" t="s">
        <v>24</v>
      </c>
      <c r="N25" s="7" t="s">
        <v>286</v>
      </c>
      <c r="O25" s="7" t="s">
        <v>330</v>
      </c>
      <c r="P25" s="19">
        <v>3.8</v>
      </c>
      <c r="Q25" s="18" t="s">
        <v>331</v>
      </c>
      <c r="R25" s="6" t="s">
        <v>332</v>
      </c>
      <c r="S25" s="7" t="s">
        <v>403</v>
      </c>
      <c r="T25" s="11">
        <v>0</v>
      </c>
      <c r="U25" s="12">
        <v>44563</v>
      </c>
      <c r="V25" s="12" t="s">
        <v>325</v>
      </c>
      <c r="W25" s="7" t="s">
        <v>33</v>
      </c>
      <c r="X25" s="7" t="s">
        <v>34</v>
      </c>
      <c r="Y25" s="7" t="s">
        <v>12</v>
      </c>
      <c r="Z25" s="36" t="s">
        <v>590</v>
      </c>
      <c r="AA25" s="21" t="s">
        <v>669</v>
      </c>
      <c r="AB25" s="21" t="s">
        <v>670</v>
      </c>
      <c r="AC25" s="21"/>
      <c r="AD25" s="21"/>
    </row>
    <row r="26" spans="1:31" ht="270" x14ac:dyDescent="0.25">
      <c r="A26" s="9">
        <v>26</v>
      </c>
      <c r="B26" s="7" t="s">
        <v>160</v>
      </c>
      <c r="C26" s="7" t="s">
        <v>56</v>
      </c>
      <c r="D26" s="7" t="s">
        <v>161</v>
      </c>
      <c r="E26" s="7" t="s">
        <v>162</v>
      </c>
      <c r="F26" s="7" t="s">
        <v>163</v>
      </c>
      <c r="G26" s="7" t="s">
        <v>164</v>
      </c>
      <c r="H26" s="7" t="s">
        <v>165</v>
      </c>
      <c r="I26" s="7" t="s">
        <v>63</v>
      </c>
      <c r="J26" s="7" t="s">
        <v>64</v>
      </c>
      <c r="K26" s="7" t="s">
        <v>166</v>
      </c>
      <c r="L26" s="7" t="s">
        <v>168</v>
      </c>
      <c r="M26" s="7" t="s">
        <v>169</v>
      </c>
      <c r="N26" s="7" t="s">
        <v>167</v>
      </c>
      <c r="O26" s="21" t="s">
        <v>471</v>
      </c>
      <c r="P26" s="2">
        <v>488</v>
      </c>
      <c r="Q26" s="7" t="s">
        <v>70</v>
      </c>
      <c r="R26" s="3" t="s">
        <v>459</v>
      </c>
      <c r="S26" s="21" t="s">
        <v>460</v>
      </c>
      <c r="T26" s="11">
        <v>10003000000</v>
      </c>
      <c r="U26" s="12">
        <v>44562</v>
      </c>
      <c r="V26" s="12">
        <v>44926</v>
      </c>
      <c r="W26" s="7" t="s">
        <v>33</v>
      </c>
      <c r="X26" s="7" t="s">
        <v>89</v>
      </c>
      <c r="Y26" s="7" t="s">
        <v>32</v>
      </c>
      <c r="Z26" s="50">
        <f>519+134+59</f>
        <v>712</v>
      </c>
      <c r="AA26" s="78" t="s">
        <v>653</v>
      </c>
      <c r="AB26" s="21" t="s">
        <v>654</v>
      </c>
      <c r="AC26" s="23">
        <v>9869429389</v>
      </c>
      <c r="AD26" s="23">
        <f>4900000000+1000000000</f>
        <v>5900000000</v>
      </c>
      <c r="AE26" s="67"/>
    </row>
    <row r="27" spans="1:31" ht="315" x14ac:dyDescent="0.25">
      <c r="A27" s="9">
        <v>27</v>
      </c>
      <c r="B27" s="7" t="s">
        <v>160</v>
      </c>
      <c r="C27" s="7" t="s">
        <v>56</v>
      </c>
      <c r="D27" s="7" t="s">
        <v>161</v>
      </c>
      <c r="E27" s="7" t="s">
        <v>162</v>
      </c>
      <c r="F27" s="7" t="s">
        <v>163</v>
      </c>
      <c r="G27" s="7" t="s">
        <v>164</v>
      </c>
      <c r="H27" s="7" t="s">
        <v>165</v>
      </c>
      <c r="I27" s="7" t="s">
        <v>63</v>
      </c>
      <c r="J27" s="7" t="s">
        <v>64</v>
      </c>
      <c r="K27" s="7" t="s">
        <v>166</v>
      </c>
      <c r="L27" s="7" t="s">
        <v>168</v>
      </c>
      <c r="M27" s="7" t="s">
        <v>170</v>
      </c>
      <c r="N27" s="7" t="s">
        <v>167</v>
      </c>
      <c r="O27" s="21" t="s">
        <v>471</v>
      </c>
      <c r="P27" s="2">
        <v>22</v>
      </c>
      <c r="Q27" s="7" t="s">
        <v>70</v>
      </c>
      <c r="R27" s="3" t="s">
        <v>461</v>
      </c>
      <c r="S27" s="21" t="s">
        <v>462</v>
      </c>
      <c r="T27" s="11">
        <v>456567300</v>
      </c>
      <c r="U27" s="12">
        <v>44562</v>
      </c>
      <c r="V27" s="12">
        <v>44926</v>
      </c>
      <c r="W27" s="7" t="s">
        <v>33</v>
      </c>
      <c r="X27" s="7" t="s">
        <v>89</v>
      </c>
      <c r="Y27" s="7" t="s">
        <v>32</v>
      </c>
      <c r="Z27" s="50">
        <f>15+12+9+131</f>
        <v>167</v>
      </c>
      <c r="AA27" s="79" t="s">
        <v>655</v>
      </c>
      <c r="AB27" s="21" t="s">
        <v>654</v>
      </c>
      <c r="AC27" s="23">
        <v>456587380</v>
      </c>
      <c r="AD27" s="23">
        <v>0</v>
      </c>
      <c r="AE27" s="67"/>
    </row>
    <row r="28" spans="1:31" ht="135" x14ac:dyDescent="0.25">
      <c r="A28" s="9">
        <v>28</v>
      </c>
      <c r="B28" s="7" t="s">
        <v>160</v>
      </c>
      <c r="C28" s="7" t="s">
        <v>56</v>
      </c>
      <c r="D28" s="7" t="s">
        <v>161</v>
      </c>
      <c r="E28" s="7" t="s">
        <v>162</v>
      </c>
      <c r="F28" s="7" t="s">
        <v>163</v>
      </c>
      <c r="G28" s="7" t="s">
        <v>164</v>
      </c>
      <c r="H28" s="7" t="s">
        <v>165</v>
      </c>
      <c r="I28" s="7" t="s">
        <v>63</v>
      </c>
      <c r="J28" s="7" t="s">
        <v>64</v>
      </c>
      <c r="K28" s="7" t="s">
        <v>166</v>
      </c>
      <c r="L28" s="7" t="s">
        <v>168</v>
      </c>
      <c r="M28" s="7" t="s">
        <v>171</v>
      </c>
      <c r="N28" s="7" t="s">
        <v>167</v>
      </c>
      <c r="O28" s="21" t="s">
        <v>471</v>
      </c>
      <c r="P28" s="2">
        <v>139</v>
      </c>
      <c r="Q28" s="7" t="s">
        <v>70</v>
      </c>
      <c r="R28" s="3" t="s">
        <v>459</v>
      </c>
      <c r="S28" s="21" t="s">
        <v>460</v>
      </c>
      <c r="T28" s="11">
        <v>2851432700</v>
      </c>
      <c r="U28" s="12">
        <v>44562</v>
      </c>
      <c r="V28" s="12">
        <v>44926</v>
      </c>
      <c r="W28" s="7" t="s">
        <v>33</v>
      </c>
      <c r="X28" s="7" t="s">
        <v>89</v>
      </c>
      <c r="Y28" s="7" t="s">
        <v>32</v>
      </c>
      <c r="Z28" s="50">
        <f>26+30</f>
        <v>56</v>
      </c>
      <c r="AA28" s="79" t="s">
        <v>656</v>
      </c>
      <c r="AB28" s="21" t="s">
        <v>654</v>
      </c>
      <c r="AC28" s="23">
        <v>1910956603</v>
      </c>
      <c r="AD28" s="23">
        <v>0</v>
      </c>
      <c r="AE28" s="67"/>
    </row>
    <row r="29" spans="1:31" ht="195" x14ac:dyDescent="0.25">
      <c r="A29" s="9">
        <v>29</v>
      </c>
      <c r="B29" s="7" t="s">
        <v>160</v>
      </c>
      <c r="C29" s="7" t="s">
        <v>56</v>
      </c>
      <c r="D29" s="7" t="s">
        <v>161</v>
      </c>
      <c r="E29" s="7" t="s">
        <v>162</v>
      </c>
      <c r="F29" s="7" t="s">
        <v>163</v>
      </c>
      <c r="G29" s="7" t="s">
        <v>164</v>
      </c>
      <c r="H29" s="7" t="s">
        <v>165</v>
      </c>
      <c r="I29" s="7" t="s">
        <v>63</v>
      </c>
      <c r="J29" s="7" t="s">
        <v>64</v>
      </c>
      <c r="K29" s="7" t="s">
        <v>166</v>
      </c>
      <c r="L29" s="7" t="s">
        <v>172</v>
      </c>
      <c r="M29" s="6" t="s">
        <v>174</v>
      </c>
      <c r="N29" s="7" t="s">
        <v>173</v>
      </c>
      <c r="O29" s="21" t="s">
        <v>595</v>
      </c>
      <c r="P29" s="10">
        <v>10</v>
      </c>
      <c r="Q29" s="7" t="s">
        <v>70</v>
      </c>
      <c r="R29" s="3" t="s">
        <v>473</v>
      </c>
      <c r="S29" s="21" t="s">
        <v>474</v>
      </c>
      <c r="T29" s="11">
        <v>3590000000</v>
      </c>
      <c r="U29" s="12">
        <v>44562</v>
      </c>
      <c r="V29" s="12">
        <v>44926</v>
      </c>
      <c r="W29" s="7" t="s">
        <v>30</v>
      </c>
      <c r="X29" s="7" t="s">
        <v>31</v>
      </c>
      <c r="Y29" s="7" t="s">
        <v>32</v>
      </c>
      <c r="Z29" s="50">
        <f>12+5</f>
        <v>17</v>
      </c>
      <c r="AA29" s="78" t="s">
        <v>657</v>
      </c>
      <c r="AB29" s="21" t="s">
        <v>654</v>
      </c>
      <c r="AC29" s="23">
        <v>3569824000</v>
      </c>
      <c r="AD29" s="23">
        <v>1675000000</v>
      </c>
      <c r="AE29" s="67"/>
    </row>
    <row r="30" spans="1:31" ht="78.75" customHeight="1" x14ac:dyDescent="0.25">
      <c r="A30" s="9">
        <v>30</v>
      </c>
      <c r="B30" s="7" t="s">
        <v>160</v>
      </c>
      <c r="C30" s="7" t="s">
        <v>56</v>
      </c>
      <c r="D30" s="7" t="s">
        <v>161</v>
      </c>
      <c r="E30" s="7" t="s">
        <v>162</v>
      </c>
      <c r="F30" s="7" t="s">
        <v>163</v>
      </c>
      <c r="G30" s="7" t="s">
        <v>164</v>
      </c>
      <c r="H30" s="7" t="s">
        <v>165</v>
      </c>
      <c r="I30" s="7" t="s">
        <v>63</v>
      </c>
      <c r="J30" s="7" t="s">
        <v>64</v>
      </c>
      <c r="K30" s="7" t="s">
        <v>166</v>
      </c>
      <c r="L30" s="7" t="s">
        <v>172</v>
      </c>
      <c r="M30" s="6" t="s">
        <v>175</v>
      </c>
      <c r="N30" s="7" t="s">
        <v>173</v>
      </c>
      <c r="O30" s="21" t="s">
        <v>596</v>
      </c>
      <c r="P30" s="2">
        <v>10</v>
      </c>
      <c r="Q30" s="7" t="s">
        <v>70</v>
      </c>
      <c r="R30" s="3" t="s">
        <v>473</v>
      </c>
      <c r="S30" s="21" t="s">
        <v>475</v>
      </c>
      <c r="T30" s="5">
        <v>727000000</v>
      </c>
      <c r="U30" s="12">
        <v>44562</v>
      </c>
      <c r="V30" s="12">
        <v>44926</v>
      </c>
      <c r="W30" s="7" t="s">
        <v>30</v>
      </c>
      <c r="X30" s="7" t="s">
        <v>31</v>
      </c>
      <c r="Y30" s="7" t="s">
        <v>32</v>
      </c>
      <c r="Z30" s="50">
        <v>13</v>
      </c>
      <c r="AA30" s="79" t="s">
        <v>658</v>
      </c>
      <c r="AB30" s="21" t="s">
        <v>654</v>
      </c>
      <c r="AC30" s="23">
        <v>0</v>
      </c>
      <c r="AD30" s="23">
        <v>0</v>
      </c>
      <c r="AE30" s="67"/>
    </row>
    <row r="31" spans="1:31" ht="75" x14ac:dyDescent="0.25">
      <c r="A31" s="9">
        <v>31</v>
      </c>
      <c r="B31" s="7" t="s">
        <v>160</v>
      </c>
      <c r="C31" s="7" t="s">
        <v>56</v>
      </c>
      <c r="D31" s="7" t="s">
        <v>161</v>
      </c>
      <c r="E31" s="7" t="s">
        <v>162</v>
      </c>
      <c r="F31" s="7" t="s">
        <v>163</v>
      </c>
      <c r="G31" s="7" t="s">
        <v>164</v>
      </c>
      <c r="H31" s="7" t="s">
        <v>165</v>
      </c>
      <c r="I31" s="7" t="s">
        <v>63</v>
      </c>
      <c r="J31" s="7" t="s">
        <v>64</v>
      </c>
      <c r="K31" s="7" t="s">
        <v>166</v>
      </c>
      <c r="L31" s="7" t="s">
        <v>172</v>
      </c>
      <c r="M31" s="6" t="s">
        <v>175</v>
      </c>
      <c r="N31" s="7" t="s">
        <v>173</v>
      </c>
      <c r="O31" s="21" t="s">
        <v>596</v>
      </c>
      <c r="P31" s="2">
        <v>10</v>
      </c>
      <c r="Q31" s="7" t="s">
        <v>70</v>
      </c>
      <c r="R31" s="3" t="s">
        <v>473</v>
      </c>
      <c r="S31" s="21" t="s">
        <v>475</v>
      </c>
      <c r="T31" s="23">
        <v>1454000000</v>
      </c>
      <c r="U31" s="12">
        <v>44562</v>
      </c>
      <c r="V31" s="12">
        <v>44926</v>
      </c>
      <c r="W31" s="7" t="s">
        <v>30</v>
      </c>
      <c r="X31" s="7" t="s">
        <v>31</v>
      </c>
      <c r="Y31" s="7" t="s">
        <v>32</v>
      </c>
      <c r="Z31" s="51">
        <v>33</v>
      </c>
      <c r="AA31" s="79" t="s">
        <v>659</v>
      </c>
      <c r="AB31" s="21" t="s">
        <v>654</v>
      </c>
      <c r="AC31" s="23">
        <v>0</v>
      </c>
      <c r="AD31" s="23">
        <v>0</v>
      </c>
      <c r="AE31" s="67"/>
    </row>
    <row r="32" spans="1:31" ht="60" x14ac:dyDescent="0.25">
      <c r="A32" s="9">
        <v>32</v>
      </c>
      <c r="B32" s="7" t="s">
        <v>160</v>
      </c>
      <c r="C32" s="7" t="s">
        <v>56</v>
      </c>
      <c r="D32" s="7" t="s">
        <v>161</v>
      </c>
      <c r="E32" s="7" t="s">
        <v>162</v>
      </c>
      <c r="F32" s="7" t="s">
        <v>163</v>
      </c>
      <c r="G32" s="7" t="s">
        <v>164</v>
      </c>
      <c r="H32" s="7" t="s">
        <v>165</v>
      </c>
      <c r="I32" s="7" t="s">
        <v>63</v>
      </c>
      <c r="J32" s="7" t="s">
        <v>64</v>
      </c>
      <c r="K32" s="7" t="s">
        <v>166</v>
      </c>
      <c r="L32" s="7" t="s">
        <v>178</v>
      </c>
      <c r="M32" s="7" t="s">
        <v>176</v>
      </c>
      <c r="N32" s="21" t="s">
        <v>467</v>
      </c>
      <c r="O32" s="21" t="s">
        <v>597</v>
      </c>
      <c r="P32" s="2">
        <v>7</v>
      </c>
      <c r="Q32" s="7" t="s">
        <v>70</v>
      </c>
      <c r="R32" s="3" t="s">
        <v>468</v>
      </c>
      <c r="S32" s="21" t="s">
        <v>469</v>
      </c>
      <c r="T32" s="5">
        <v>4724000000</v>
      </c>
      <c r="U32" s="12">
        <v>44562</v>
      </c>
      <c r="V32" s="12">
        <v>44926</v>
      </c>
      <c r="W32" s="7" t="s">
        <v>30</v>
      </c>
      <c r="X32" s="7" t="s">
        <v>89</v>
      </c>
      <c r="Y32" s="7" t="s">
        <v>32</v>
      </c>
      <c r="Z32" s="50"/>
      <c r="AA32" s="79" t="s">
        <v>660</v>
      </c>
      <c r="AB32" s="21" t="s">
        <v>654</v>
      </c>
      <c r="AC32" s="23">
        <v>4723020080</v>
      </c>
      <c r="AD32" s="23">
        <v>333139846</v>
      </c>
      <c r="AE32" s="67"/>
    </row>
    <row r="33" spans="1:31" ht="60" x14ac:dyDescent="0.25">
      <c r="A33" s="9">
        <v>33</v>
      </c>
      <c r="B33" s="7" t="s">
        <v>160</v>
      </c>
      <c r="C33" s="7" t="s">
        <v>56</v>
      </c>
      <c r="D33" s="7" t="s">
        <v>161</v>
      </c>
      <c r="E33" s="7" t="s">
        <v>162</v>
      </c>
      <c r="F33" s="7" t="s">
        <v>163</v>
      </c>
      <c r="G33" s="7" t="s">
        <v>164</v>
      </c>
      <c r="H33" s="7" t="s">
        <v>165</v>
      </c>
      <c r="I33" s="7" t="s">
        <v>63</v>
      </c>
      <c r="J33" s="7" t="s">
        <v>64</v>
      </c>
      <c r="K33" s="7" t="s">
        <v>166</v>
      </c>
      <c r="L33" s="7" t="s">
        <v>178</v>
      </c>
      <c r="M33" s="7" t="s">
        <v>177</v>
      </c>
      <c r="N33" s="21" t="s">
        <v>467</v>
      </c>
      <c r="O33" s="21" t="s">
        <v>598</v>
      </c>
      <c r="P33" s="2">
        <v>3</v>
      </c>
      <c r="Q33" s="7" t="s">
        <v>70</v>
      </c>
      <c r="R33" s="3" t="s">
        <v>468</v>
      </c>
      <c r="S33" s="21" t="s">
        <v>470</v>
      </c>
      <c r="T33" s="5">
        <v>3700000000</v>
      </c>
      <c r="U33" s="12">
        <v>44562</v>
      </c>
      <c r="V33" s="12">
        <v>44926</v>
      </c>
      <c r="W33" s="7" t="s">
        <v>30</v>
      </c>
      <c r="X33" s="7" t="s">
        <v>89</v>
      </c>
      <c r="Y33" s="7" t="s">
        <v>32</v>
      </c>
      <c r="Z33" s="50"/>
      <c r="AA33" s="79" t="s">
        <v>661</v>
      </c>
      <c r="AB33" s="21" t="s">
        <v>654</v>
      </c>
      <c r="AC33" s="23">
        <v>3700020080</v>
      </c>
      <c r="AD33" s="23">
        <v>571465047</v>
      </c>
      <c r="AE33" s="67"/>
    </row>
    <row r="34" spans="1:31" ht="135" x14ac:dyDescent="0.25">
      <c r="A34" s="9">
        <v>34</v>
      </c>
      <c r="B34" s="7" t="s">
        <v>160</v>
      </c>
      <c r="C34" s="7" t="s">
        <v>56</v>
      </c>
      <c r="D34" s="7" t="s">
        <v>161</v>
      </c>
      <c r="E34" s="7" t="s">
        <v>162</v>
      </c>
      <c r="F34" s="7" t="s">
        <v>163</v>
      </c>
      <c r="G34" s="7" t="s">
        <v>164</v>
      </c>
      <c r="H34" s="7" t="s">
        <v>165</v>
      </c>
      <c r="I34" s="7" t="s">
        <v>63</v>
      </c>
      <c r="J34" s="7" t="s">
        <v>64</v>
      </c>
      <c r="K34" s="7" t="s">
        <v>166</v>
      </c>
      <c r="L34" s="7" t="s">
        <v>86</v>
      </c>
      <c r="M34" s="7" t="s">
        <v>179</v>
      </c>
      <c r="N34" s="21" t="s">
        <v>463</v>
      </c>
      <c r="O34" s="21" t="s">
        <v>599</v>
      </c>
      <c r="P34" s="10">
        <v>2</v>
      </c>
      <c r="Q34" s="7" t="s">
        <v>70</v>
      </c>
      <c r="R34" s="3" t="s">
        <v>464</v>
      </c>
      <c r="S34" s="21" t="s">
        <v>466</v>
      </c>
      <c r="T34" s="5">
        <v>3575000000</v>
      </c>
      <c r="U34" s="12">
        <v>44562</v>
      </c>
      <c r="V34" s="12">
        <v>44926</v>
      </c>
      <c r="W34" s="7" t="s">
        <v>33</v>
      </c>
      <c r="X34" s="7" t="s">
        <v>89</v>
      </c>
      <c r="Y34" s="7" t="s">
        <v>32</v>
      </c>
      <c r="Z34" s="50"/>
      <c r="AA34" s="78" t="s">
        <v>662</v>
      </c>
      <c r="AB34" s="21" t="s">
        <v>654</v>
      </c>
      <c r="AC34" s="23">
        <v>2575000000</v>
      </c>
      <c r="AD34" s="23">
        <f>1160000000+1000000000</f>
        <v>2160000000</v>
      </c>
      <c r="AE34" s="67"/>
    </row>
    <row r="35" spans="1:31" ht="90" x14ac:dyDescent="0.25">
      <c r="A35" s="9">
        <v>35</v>
      </c>
      <c r="B35" s="7" t="s">
        <v>160</v>
      </c>
      <c r="C35" s="7" t="s">
        <v>56</v>
      </c>
      <c r="D35" s="7" t="s">
        <v>161</v>
      </c>
      <c r="E35" s="7" t="s">
        <v>162</v>
      </c>
      <c r="F35" s="7" t="s">
        <v>163</v>
      </c>
      <c r="G35" s="7" t="s">
        <v>164</v>
      </c>
      <c r="H35" s="7" t="s">
        <v>165</v>
      </c>
      <c r="I35" s="7" t="s">
        <v>63</v>
      </c>
      <c r="J35" s="7" t="s">
        <v>64</v>
      </c>
      <c r="K35" s="7" t="s">
        <v>166</v>
      </c>
      <c r="L35" s="7" t="s">
        <v>86</v>
      </c>
      <c r="M35" s="7" t="s">
        <v>180</v>
      </c>
      <c r="N35" s="21" t="s">
        <v>463</v>
      </c>
      <c r="O35" s="21" t="s">
        <v>600</v>
      </c>
      <c r="P35" s="10">
        <v>1</v>
      </c>
      <c r="Q35" s="7" t="s">
        <v>37</v>
      </c>
      <c r="R35" s="3" t="s">
        <v>464</v>
      </c>
      <c r="S35" s="21" t="s">
        <v>465</v>
      </c>
      <c r="T35" s="5">
        <v>1950000000</v>
      </c>
      <c r="U35" s="12">
        <v>44562</v>
      </c>
      <c r="V35" s="12">
        <v>44926</v>
      </c>
      <c r="W35" s="7" t="s">
        <v>30</v>
      </c>
      <c r="X35" s="7" t="s">
        <v>31</v>
      </c>
      <c r="Y35" s="7" t="s">
        <v>32</v>
      </c>
      <c r="Z35" s="51"/>
      <c r="AA35" s="79" t="s">
        <v>663</v>
      </c>
      <c r="AB35" s="21" t="s">
        <v>654</v>
      </c>
      <c r="AC35" s="5">
        <v>1275000000</v>
      </c>
      <c r="AD35" s="5">
        <v>1160000000</v>
      </c>
      <c r="AE35" s="67"/>
    </row>
    <row r="36" spans="1:31" ht="60" x14ac:dyDescent="0.25">
      <c r="A36" s="9">
        <v>36</v>
      </c>
      <c r="B36" s="7" t="s">
        <v>160</v>
      </c>
      <c r="C36" s="7" t="s">
        <v>56</v>
      </c>
      <c r="D36" s="7" t="s">
        <v>161</v>
      </c>
      <c r="E36" s="7" t="s">
        <v>162</v>
      </c>
      <c r="F36" s="7" t="s">
        <v>163</v>
      </c>
      <c r="G36" s="7" t="s">
        <v>164</v>
      </c>
      <c r="H36" s="7" t="s">
        <v>165</v>
      </c>
      <c r="I36" s="7" t="s">
        <v>63</v>
      </c>
      <c r="J36" s="7" t="s">
        <v>64</v>
      </c>
      <c r="K36" s="7" t="s">
        <v>166</v>
      </c>
      <c r="L36" s="7" t="s">
        <v>101</v>
      </c>
      <c r="M36" s="6" t="s">
        <v>182</v>
      </c>
      <c r="N36" s="7" t="s">
        <v>181</v>
      </c>
      <c r="O36" s="7" t="s">
        <v>184</v>
      </c>
      <c r="P36" s="10">
        <v>1</v>
      </c>
      <c r="Q36" s="7" t="s">
        <v>37</v>
      </c>
      <c r="R36" s="3" t="s">
        <v>471</v>
      </c>
      <c r="S36" s="7" t="s">
        <v>184</v>
      </c>
      <c r="T36" s="11">
        <v>700000000</v>
      </c>
      <c r="U36" s="12">
        <v>44562</v>
      </c>
      <c r="V36" s="12">
        <v>44926</v>
      </c>
      <c r="W36" s="7" t="s">
        <v>33</v>
      </c>
      <c r="X36" s="7" t="s">
        <v>31</v>
      </c>
      <c r="Y36" s="7" t="s">
        <v>32</v>
      </c>
      <c r="Z36" s="80"/>
      <c r="AA36" s="79" t="s">
        <v>664</v>
      </c>
      <c r="AB36" s="79" t="s">
        <v>654</v>
      </c>
      <c r="AC36" s="81">
        <v>3256000000</v>
      </c>
      <c r="AD36" s="81">
        <v>0</v>
      </c>
      <c r="AE36" s="67"/>
    </row>
    <row r="37" spans="1:31" ht="60" x14ac:dyDescent="0.25">
      <c r="A37" s="9">
        <v>37</v>
      </c>
      <c r="B37" s="7" t="s">
        <v>160</v>
      </c>
      <c r="C37" s="7" t="s">
        <v>56</v>
      </c>
      <c r="D37" s="7" t="s">
        <v>161</v>
      </c>
      <c r="E37" s="7" t="s">
        <v>162</v>
      </c>
      <c r="F37" s="7" t="s">
        <v>163</v>
      </c>
      <c r="G37" s="7" t="s">
        <v>164</v>
      </c>
      <c r="H37" s="7" t="s">
        <v>165</v>
      </c>
      <c r="I37" s="7" t="s">
        <v>63</v>
      </c>
      <c r="J37" s="7" t="s">
        <v>64</v>
      </c>
      <c r="K37" s="7" t="s">
        <v>166</v>
      </c>
      <c r="L37" s="7" t="s">
        <v>101</v>
      </c>
      <c r="M37" s="7" t="s">
        <v>183</v>
      </c>
      <c r="N37" s="7" t="s">
        <v>181</v>
      </c>
      <c r="O37" s="7" t="s">
        <v>184</v>
      </c>
      <c r="P37" s="10">
        <v>1</v>
      </c>
      <c r="Q37" s="7" t="s">
        <v>37</v>
      </c>
      <c r="R37" s="3" t="s">
        <v>471</v>
      </c>
      <c r="S37" s="21" t="s">
        <v>472</v>
      </c>
      <c r="T37" s="11">
        <v>192000000</v>
      </c>
      <c r="U37" s="12">
        <v>44562</v>
      </c>
      <c r="V37" s="12">
        <v>44926</v>
      </c>
      <c r="W37" s="7" t="s">
        <v>33</v>
      </c>
      <c r="X37" s="7" t="s">
        <v>31</v>
      </c>
      <c r="Y37" s="7" t="s">
        <v>32</v>
      </c>
      <c r="Z37" s="82"/>
      <c r="AA37" s="79" t="s">
        <v>664</v>
      </c>
      <c r="AB37" s="79" t="s">
        <v>654</v>
      </c>
      <c r="AC37" s="81">
        <v>168960000</v>
      </c>
      <c r="AD37" s="81">
        <v>0</v>
      </c>
      <c r="AE37" s="67"/>
    </row>
    <row r="38" spans="1:31" ht="60" x14ac:dyDescent="0.25">
      <c r="A38" s="9">
        <v>38</v>
      </c>
      <c r="B38" s="7" t="s">
        <v>160</v>
      </c>
      <c r="C38" s="7"/>
      <c r="D38" s="7" t="s">
        <v>161</v>
      </c>
      <c r="E38" s="7" t="s">
        <v>162</v>
      </c>
      <c r="F38" s="7" t="s">
        <v>163</v>
      </c>
      <c r="G38" s="7" t="s">
        <v>164</v>
      </c>
      <c r="H38" s="7" t="s">
        <v>165</v>
      </c>
      <c r="I38" s="7" t="s">
        <v>63</v>
      </c>
      <c r="J38" s="7" t="s">
        <v>64</v>
      </c>
      <c r="K38" s="7" t="s">
        <v>166</v>
      </c>
      <c r="L38" s="7" t="s">
        <v>86</v>
      </c>
      <c r="M38" s="7" t="s">
        <v>185</v>
      </c>
      <c r="N38" s="21" t="s">
        <v>463</v>
      </c>
      <c r="O38" s="21" t="s">
        <v>599</v>
      </c>
      <c r="P38" s="2">
        <v>1</v>
      </c>
      <c r="Q38" s="7" t="s">
        <v>37</v>
      </c>
      <c r="R38" s="3" t="s">
        <v>464</v>
      </c>
      <c r="S38" s="21" t="s">
        <v>465</v>
      </c>
      <c r="T38" s="23">
        <v>1804000000</v>
      </c>
      <c r="U38" s="12">
        <v>44562</v>
      </c>
      <c r="V38" s="12">
        <v>44926</v>
      </c>
      <c r="W38" s="7" t="s">
        <v>33</v>
      </c>
      <c r="X38" s="7" t="s">
        <v>89</v>
      </c>
      <c r="Y38" s="7" t="s">
        <v>32</v>
      </c>
      <c r="Z38" s="80"/>
      <c r="AA38" s="78" t="s">
        <v>665</v>
      </c>
      <c r="AB38" s="79" t="s">
        <v>654</v>
      </c>
      <c r="AC38" s="53">
        <v>1804020080</v>
      </c>
      <c r="AD38" s="81">
        <v>0</v>
      </c>
      <c r="AE38" s="67"/>
    </row>
    <row r="39" spans="1:31" ht="120" x14ac:dyDescent="0.25">
      <c r="A39" s="9">
        <v>39</v>
      </c>
      <c r="B39" s="7" t="s">
        <v>160</v>
      </c>
      <c r="C39" s="7" t="s">
        <v>56</v>
      </c>
      <c r="D39" s="7" t="s">
        <v>161</v>
      </c>
      <c r="E39" s="7" t="s">
        <v>162</v>
      </c>
      <c r="F39" s="7" t="s">
        <v>163</v>
      </c>
      <c r="G39" s="7" t="s">
        <v>164</v>
      </c>
      <c r="H39" s="7" t="s">
        <v>24</v>
      </c>
      <c r="I39" s="7" t="s">
        <v>27</v>
      </c>
      <c r="J39" s="7" t="s">
        <v>35</v>
      </c>
      <c r="K39" s="7" t="s">
        <v>24</v>
      </c>
      <c r="L39" s="7" t="s">
        <v>24</v>
      </c>
      <c r="M39" s="7" t="s">
        <v>24</v>
      </c>
      <c r="N39" s="7" t="s">
        <v>186</v>
      </c>
      <c r="O39" s="21" t="s">
        <v>187</v>
      </c>
      <c r="P39" s="10">
        <v>90</v>
      </c>
      <c r="Q39" s="7" t="s">
        <v>29</v>
      </c>
      <c r="R39" s="3" t="s">
        <v>189</v>
      </c>
      <c r="S39" s="21" t="s">
        <v>191</v>
      </c>
      <c r="T39" s="11">
        <v>1451000000</v>
      </c>
      <c r="U39" s="12">
        <v>44562</v>
      </c>
      <c r="V39" s="12">
        <v>44926</v>
      </c>
      <c r="W39" s="7" t="s">
        <v>30</v>
      </c>
      <c r="X39" s="7" t="s">
        <v>96</v>
      </c>
      <c r="Y39" s="7" t="s">
        <v>32</v>
      </c>
      <c r="Z39" s="51">
        <v>81.5</v>
      </c>
      <c r="AA39" s="37" t="s">
        <v>640</v>
      </c>
      <c r="AB39" s="21" t="s">
        <v>509</v>
      </c>
      <c r="AC39" s="5">
        <v>261021257.95200002</v>
      </c>
      <c r="AD39" s="5">
        <v>222124592</v>
      </c>
      <c r="AE39" s="66"/>
    </row>
    <row r="40" spans="1:31" ht="213.75" customHeight="1" x14ac:dyDescent="0.25">
      <c r="A40" s="9">
        <v>40</v>
      </c>
      <c r="B40" s="7" t="s">
        <v>160</v>
      </c>
      <c r="C40" s="7" t="s">
        <v>56</v>
      </c>
      <c r="D40" s="7" t="s">
        <v>161</v>
      </c>
      <c r="E40" s="7" t="s">
        <v>162</v>
      </c>
      <c r="F40" s="7" t="s">
        <v>163</v>
      </c>
      <c r="G40" s="7" t="s">
        <v>164</v>
      </c>
      <c r="H40" s="7" t="s">
        <v>24</v>
      </c>
      <c r="I40" s="7" t="s">
        <v>27</v>
      </c>
      <c r="J40" s="7" t="s">
        <v>35</v>
      </c>
      <c r="K40" s="7" t="s">
        <v>24</v>
      </c>
      <c r="L40" s="7" t="s">
        <v>24</v>
      </c>
      <c r="M40" s="7" t="s">
        <v>24</v>
      </c>
      <c r="N40" s="7" t="s">
        <v>186</v>
      </c>
      <c r="O40" s="21" t="s">
        <v>188</v>
      </c>
      <c r="P40" s="26">
        <v>5</v>
      </c>
      <c r="Q40" s="18" t="s">
        <v>70</v>
      </c>
      <c r="R40" s="3" t="s">
        <v>190</v>
      </c>
      <c r="S40" s="21" t="s">
        <v>404</v>
      </c>
      <c r="T40" s="11">
        <v>907000000</v>
      </c>
      <c r="U40" s="12">
        <v>44562</v>
      </c>
      <c r="V40" s="12">
        <v>44926</v>
      </c>
      <c r="W40" s="7" t="s">
        <v>30</v>
      </c>
      <c r="X40" s="7" t="s">
        <v>192</v>
      </c>
      <c r="Y40" s="7" t="s">
        <v>12</v>
      </c>
      <c r="Z40" s="43">
        <v>4</v>
      </c>
      <c r="AA40" s="37" t="s">
        <v>641</v>
      </c>
      <c r="AB40" s="21" t="s">
        <v>510</v>
      </c>
      <c r="AC40" s="5">
        <v>195765943.46399999</v>
      </c>
      <c r="AD40" s="5">
        <v>166593444</v>
      </c>
      <c r="AE40" s="66"/>
    </row>
    <row r="41" spans="1:31" ht="153" customHeight="1" x14ac:dyDescent="0.25">
      <c r="A41" s="9">
        <v>41</v>
      </c>
      <c r="B41" s="7" t="s">
        <v>160</v>
      </c>
      <c r="C41" s="7" t="s">
        <v>56</v>
      </c>
      <c r="D41" s="7" t="s">
        <v>161</v>
      </c>
      <c r="E41" s="7" t="s">
        <v>162</v>
      </c>
      <c r="F41" s="7" t="s">
        <v>163</v>
      </c>
      <c r="G41" s="7" t="s">
        <v>164</v>
      </c>
      <c r="H41" s="7" t="s">
        <v>24</v>
      </c>
      <c r="I41" s="7" t="s">
        <v>27</v>
      </c>
      <c r="J41" s="7" t="s">
        <v>35</v>
      </c>
      <c r="K41" s="7" t="s">
        <v>24</v>
      </c>
      <c r="L41" s="7" t="s">
        <v>24</v>
      </c>
      <c r="M41" s="7" t="s">
        <v>24</v>
      </c>
      <c r="N41" s="7" t="s">
        <v>186</v>
      </c>
      <c r="O41" s="27" t="s">
        <v>456</v>
      </c>
      <c r="P41" s="26">
        <v>90</v>
      </c>
      <c r="Q41" s="7" t="s">
        <v>29</v>
      </c>
      <c r="R41" s="28" t="s">
        <v>457</v>
      </c>
      <c r="S41" s="27" t="s">
        <v>458</v>
      </c>
      <c r="T41" s="11">
        <v>726000000</v>
      </c>
      <c r="U41" s="12">
        <v>44562</v>
      </c>
      <c r="V41" s="12">
        <v>44926</v>
      </c>
      <c r="W41" s="7" t="s">
        <v>30</v>
      </c>
      <c r="X41" s="18" t="s">
        <v>89</v>
      </c>
      <c r="Y41" s="7" t="s">
        <v>32</v>
      </c>
      <c r="Z41" s="43">
        <v>90</v>
      </c>
      <c r="AA41" s="37" t="s">
        <v>642</v>
      </c>
      <c r="AB41" s="21" t="s">
        <v>509</v>
      </c>
      <c r="AC41" s="5">
        <v>195765943.46399999</v>
      </c>
      <c r="AD41" s="5">
        <v>166593444</v>
      </c>
      <c r="AE41" s="66"/>
    </row>
    <row r="42" spans="1:31" ht="66.75" customHeight="1" x14ac:dyDescent="0.25">
      <c r="A42" s="9">
        <v>42</v>
      </c>
      <c r="B42" s="7" t="s">
        <v>194</v>
      </c>
      <c r="C42" s="7" t="s">
        <v>56</v>
      </c>
      <c r="D42" s="7" t="s">
        <v>161</v>
      </c>
      <c r="E42" s="7" t="s">
        <v>195</v>
      </c>
      <c r="F42" s="7" t="s">
        <v>60</v>
      </c>
      <c r="G42" s="7" t="s">
        <v>196</v>
      </c>
      <c r="H42" s="7" t="s">
        <v>197</v>
      </c>
      <c r="I42" s="7" t="s">
        <v>63</v>
      </c>
      <c r="J42" s="7" t="s">
        <v>35</v>
      </c>
      <c r="K42" s="7" t="s">
        <v>24</v>
      </c>
      <c r="L42" s="7" t="s">
        <v>24</v>
      </c>
      <c r="M42" s="7" t="s">
        <v>24</v>
      </c>
      <c r="N42" s="7" t="s">
        <v>193</v>
      </c>
      <c r="O42" s="7" t="s">
        <v>198</v>
      </c>
      <c r="P42" s="1">
        <v>286</v>
      </c>
      <c r="Q42" s="1" t="s">
        <v>199</v>
      </c>
      <c r="R42" s="6" t="s">
        <v>200</v>
      </c>
      <c r="S42" s="7" t="s">
        <v>201</v>
      </c>
      <c r="T42" s="11">
        <v>0</v>
      </c>
      <c r="U42" s="12">
        <v>44562</v>
      </c>
      <c r="V42" s="12">
        <v>44926</v>
      </c>
      <c r="W42" s="7" t="s">
        <v>30</v>
      </c>
      <c r="X42" s="7" t="s">
        <v>96</v>
      </c>
      <c r="Y42" s="7" t="s">
        <v>12</v>
      </c>
      <c r="Z42" s="77">
        <v>104.16800000000001</v>
      </c>
      <c r="AA42" s="21" t="s">
        <v>643</v>
      </c>
      <c r="AB42" s="21"/>
      <c r="AC42" s="5">
        <f>+[2]Hoja2!E56</f>
        <v>0</v>
      </c>
      <c r="AD42" s="5">
        <f>+[2]Hoja2!F56</f>
        <v>0</v>
      </c>
      <c r="AE42" s="66"/>
    </row>
    <row r="43" spans="1:31" ht="315" x14ac:dyDescent="0.25">
      <c r="A43" s="9">
        <v>43</v>
      </c>
      <c r="B43" s="7" t="s">
        <v>194</v>
      </c>
      <c r="C43" s="7" t="s">
        <v>56</v>
      </c>
      <c r="D43" s="7" t="s">
        <v>161</v>
      </c>
      <c r="E43" s="7" t="s">
        <v>195</v>
      </c>
      <c r="F43" s="7" t="s">
        <v>60</v>
      </c>
      <c r="G43" s="7" t="s">
        <v>196</v>
      </c>
      <c r="H43" s="7" t="s">
        <v>90</v>
      </c>
      <c r="I43" s="7" t="s">
        <v>27</v>
      </c>
      <c r="J43" s="7" t="s">
        <v>35</v>
      </c>
      <c r="K43" s="7" t="s">
        <v>24</v>
      </c>
      <c r="L43" s="7" t="s">
        <v>24</v>
      </c>
      <c r="M43" s="7" t="s">
        <v>24</v>
      </c>
      <c r="N43" s="7" t="s">
        <v>193</v>
      </c>
      <c r="O43" s="7" t="s">
        <v>449</v>
      </c>
      <c r="P43" s="10">
        <v>90</v>
      </c>
      <c r="Q43" s="7" t="s">
        <v>29</v>
      </c>
      <c r="R43" s="6" t="s">
        <v>450</v>
      </c>
      <c r="S43" s="7" t="s">
        <v>451</v>
      </c>
      <c r="T43" s="5">
        <v>1940413474</v>
      </c>
      <c r="U43" s="12">
        <v>44562</v>
      </c>
      <c r="V43" s="12">
        <v>44926</v>
      </c>
      <c r="W43" s="7" t="s">
        <v>30</v>
      </c>
      <c r="X43" s="7" t="s">
        <v>96</v>
      </c>
      <c r="Y43" s="7" t="s">
        <v>32</v>
      </c>
      <c r="Z43" s="43">
        <v>100</v>
      </c>
      <c r="AA43" s="37" t="s">
        <v>644</v>
      </c>
      <c r="AB43" s="21" t="s">
        <v>511</v>
      </c>
      <c r="AC43" s="5">
        <v>690463262</v>
      </c>
      <c r="AD43" s="5">
        <v>476758633</v>
      </c>
      <c r="AE43" s="66"/>
    </row>
    <row r="44" spans="1:31" ht="66.75" customHeight="1" x14ac:dyDescent="0.25">
      <c r="A44" s="9">
        <v>44</v>
      </c>
      <c r="B44" s="7" t="s">
        <v>202</v>
      </c>
      <c r="C44" s="7" t="s">
        <v>56</v>
      </c>
      <c r="D44" s="7" t="s">
        <v>161</v>
      </c>
      <c r="E44" s="7" t="s">
        <v>203</v>
      </c>
      <c r="F44" s="7" t="s">
        <v>60</v>
      </c>
      <c r="G44" s="7" t="s">
        <v>196</v>
      </c>
      <c r="H44" s="7" t="s">
        <v>24</v>
      </c>
      <c r="I44" s="7" t="s">
        <v>27</v>
      </c>
      <c r="J44" s="7" t="s">
        <v>35</v>
      </c>
      <c r="K44" s="7" t="s">
        <v>24</v>
      </c>
      <c r="L44" s="7" t="s">
        <v>24</v>
      </c>
      <c r="M44" s="7" t="s">
        <v>24</v>
      </c>
      <c r="N44" s="7" t="s">
        <v>193</v>
      </c>
      <c r="O44" s="7" t="s">
        <v>452</v>
      </c>
      <c r="P44" s="10">
        <v>90</v>
      </c>
      <c r="Q44" s="7" t="s">
        <v>29</v>
      </c>
      <c r="R44" s="6" t="s">
        <v>453</v>
      </c>
      <c r="S44" s="7" t="s">
        <v>454</v>
      </c>
      <c r="T44" s="11">
        <v>990000000</v>
      </c>
      <c r="U44" s="12">
        <v>44562</v>
      </c>
      <c r="V44" s="12">
        <v>44926</v>
      </c>
      <c r="W44" s="7" t="s">
        <v>30</v>
      </c>
      <c r="X44" s="7" t="s">
        <v>96</v>
      </c>
      <c r="Y44" s="7" t="s">
        <v>32</v>
      </c>
      <c r="Z44" s="52">
        <v>77</v>
      </c>
      <c r="AA44" s="37" t="s">
        <v>645</v>
      </c>
      <c r="AB44" s="21" t="s">
        <v>646</v>
      </c>
      <c r="AC44" s="23">
        <v>437975840</v>
      </c>
      <c r="AD44" s="23">
        <v>274300361</v>
      </c>
      <c r="AE44" s="66"/>
    </row>
    <row r="45" spans="1:31" ht="80.25" customHeight="1" x14ac:dyDescent="0.25">
      <c r="A45" s="9">
        <v>45</v>
      </c>
      <c r="B45" s="7" t="s">
        <v>202</v>
      </c>
      <c r="C45" s="7" t="s">
        <v>56</v>
      </c>
      <c r="D45" s="7" t="s">
        <v>161</v>
      </c>
      <c r="E45" s="7" t="s">
        <v>203</v>
      </c>
      <c r="F45" s="7" t="s">
        <v>60</v>
      </c>
      <c r="G45" s="7" t="s">
        <v>196</v>
      </c>
      <c r="H45" s="7" t="s">
        <v>24</v>
      </c>
      <c r="I45" s="7" t="s">
        <v>27</v>
      </c>
      <c r="J45" s="7" t="s">
        <v>35</v>
      </c>
      <c r="K45" s="7" t="s">
        <v>24</v>
      </c>
      <c r="L45" s="7" t="s">
        <v>24</v>
      </c>
      <c r="M45" s="7" t="s">
        <v>24</v>
      </c>
      <c r="N45" s="7" t="s">
        <v>193</v>
      </c>
      <c r="O45" s="7" t="s">
        <v>204</v>
      </c>
      <c r="P45" s="10">
        <v>13</v>
      </c>
      <c r="Q45" s="7" t="s">
        <v>205</v>
      </c>
      <c r="R45" s="6" t="s">
        <v>206</v>
      </c>
      <c r="S45" s="7" t="s">
        <v>446</v>
      </c>
      <c r="T45" s="11">
        <v>694000000</v>
      </c>
      <c r="U45" s="12">
        <v>44562</v>
      </c>
      <c r="V45" s="12">
        <v>44926</v>
      </c>
      <c r="W45" s="7" t="s">
        <v>30</v>
      </c>
      <c r="X45" s="7" t="s">
        <v>89</v>
      </c>
      <c r="Y45" s="7" t="s">
        <v>32</v>
      </c>
      <c r="Z45" s="52">
        <v>11.5</v>
      </c>
      <c r="AA45" s="37" t="s">
        <v>647</v>
      </c>
      <c r="AB45" s="21" t="s">
        <v>648</v>
      </c>
      <c r="AC45" s="23">
        <v>291983893</v>
      </c>
      <c r="AD45" s="23">
        <v>182866908</v>
      </c>
      <c r="AE45" s="66"/>
    </row>
    <row r="46" spans="1:31" ht="75" x14ac:dyDescent="0.25">
      <c r="A46" s="9">
        <v>46</v>
      </c>
      <c r="B46" s="7" t="s">
        <v>202</v>
      </c>
      <c r="C46" s="7" t="s">
        <v>56</v>
      </c>
      <c r="D46" s="7" t="s">
        <v>161</v>
      </c>
      <c r="E46" s="7" t="s">
        <v>203</v>
      </c>
      <c r="F46" s="7" t="s">
        <v>60</v>
      </c>
      <c r="G46" s="7" t="s">
        <v>196</v>
      </c>
      <c r="H46" s="7" t="s">
        <v>24</v>
      </c>
      <c r="I46" s="7" t="s">
        <v>27</v>
      </c>
      <c r="J46" s="7" t="s">
        <v>35</v>
      </c>
      <c r="K46" s="7" t="s">
        <v>24</v>
      </c>
      <c r="L46" s="7" t="s">
        <v>24</v>
      </c>
      <c r="M46" s="7" t="s">
        <v>24</v>
      </c>
      <c r="N46" s="7" t="s">
        <v>193</v>
      </c>
      <c r="O46" s="7" t="s">
        <v>447</v>
      </c>
      <c r="P46" s="10">
        <v>100</v>
      </c>
      <c r="Q46" s="7" t="s">
        <v>29</v>
      </c>
      <c r="R46" s="6" t="s">
        <v>455</v>
      </c>
      <c r="S46" s="7" t="s">
        <v>448</v>
      </c>
      <c r="T46" s="11">
        <v>0</v>
      </c>
      <c r="U46" s="12">
        <v>44562</v>
      </c>
      <c r="V46" s="12">
        <v>44926</v>
      </c>
      <c r="W46" s="7" t="s">
        <v>30</v>
      </c>
      <c r="X46" s="7" t="s">
        <v>89</v>
      </c>
      <c r="Y46" s="7" t="s">
        <v>32</v>
      </c>
      <c r="Z46" s="52">
        <v>100</v>
      </c>
      <c r="AA46" s="21" t="s">
        <v>649</v>
      </c>
      <c r="AB46" s="21" t="s">
        <v>650</v>
      </c>
      <c r="AC46" s="23">
        <v>164686632</v>
      </c>
      <c r="AD46" s="23">
        <v>109791088</v>
      </c>
      <c r="AE46" s="66"/>
    </row>
    <row r="47" spans="1:31" ht="409.5" x14ac:dyDescent="0.25">
      <c r="A47" s="9">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19">
        <v>60</v>
      </c>
      <c r="Q47" s="1" t="s">
        <v>70</v>
      </c>
      <c r="R47" s="1" t="s">
        <v>381</v>
      </c>
      <c r="S47" s="1" t="s">
        <v>382</v>
      </c>
      <c r="T47" s="1">
        <v>0</v>
      </c>
      <c r="U47" s="12">
        <v>44562</v>
      </c>
      <c r="V47" s="12">
        <v>44926</v>
      </c>
      <c r="W47" s="1" t="s">
        <v>30</v>
      </c>
      <c r="X47" s="1" t="s">
        <v>96</v>
      </c>
      <c r="Y47" s="7" t="s">
        <v>12</v>
      </c>
      <c r="Z47" s="52">
        <v>26</v>
      </c>
      <c r="AA47" s="37" t="s">
        <v>651</v>
      </c>
      <c r="AB47" s="64" t="s">
        <v>587</v>
      </c>
      <c r="AC47" s="23">
        <f>+[2]Hoja2!E61</f>
        <v>0</v>
      </c>
      <c r="AD47" s="23">
        <f>+[2]Hoja2!F61</f>
        <v>0</v>
      </c>
      <c r="AE47" s="66"/>
    </row>
    <row r="48" spans="1:31" ht="409.5" x14ac:dyDescent="0.25">
      <c r="A48" s="9">
        <v>48</v>
      </c>
      <c r="B48" s="7" t="s">
        <v>194</v>
      </c>
      <c r="C48" s="7" t="s">
        <v>56</v>
      </c>
      <c r="D48" s="7" t="s">
        <v>161</v>
      </c>
      <c r="E48" s="7" t="s">
        <v>195</v>
      </c>
      <c r="F48" s="7" t="s">
        <v>60</v>
      </c>
      <c r="G48" s="7" t="s">
        <v>196</v>
      </c>
      <c r="H48" s="7" t="s">
        <v>383</v>
      </c>
      <c r="I48" s="7" t="s">
        <v>63</v>
      </c>
      <c r="J48" s="7" t="s">
        <v>35</v>
      </c>
      <c r="K48" s="7" t="s">
        <v>24</v>
      </c>
      <c r="L48" s="7" t="s">
        <v>24</v>
      </c>
      <c r="M48" s="7" t="s">
        <v>24</v>
      </c>
      <c r="N48" s="7" t="s">
        <v>193</v>
      </c>
      <c r="O48" s="7" t="s">
        <v>384</v>
      </c>
      <c r="P48" s="19">
        <v>1200</v>
      </c>
      <c r="Q48" s="7" t="s">
        <v>385</v>
      </c>
      <c r="R48" s="6" t="s">
        <v>387</v>
      </c>
      <c r="S48" s="7" t="s">
        <v>386</v>
      </c>
      <c r="T48" s="11">
        <v>0</v>
      </c>
      <c r="U48" s="12">
        <v>44562</v>
      </c>
      <c r="V48" s="12">
        <v>44926</v>
      </c>
      <c r="W48" s="7" t="s">
        <v>30</v>
      </c>
      <c r="X48" s="7" t="s">
        <v>96</v>
      </c>
      <c r="Y48" s="7" t="s">
        <v>12</v>
      </c>
      <c r="Z48" s="52">
        <v>1418.25</v>
      </c>
      <c r="AA48" s="37" t="s">
        <v>652</v>
      </c>
      <c r="AB48" s="64" t="s">
        <v>588</v>
      </c>
      <c r="AC48" s="23">
        <f>+[2]Hoja2!E62</f>
        <v>0</v>
      </c>
      <c r="AD48" s="23">
        <f>+[2]Hoja2!F62</f>
        <v>0</v>
      </c>
      <c r="AE48" s="66"/>
    </row>
    <row r="49" spans="1:30" ht="60" x14ac:dyDescent="0.25">
      <c r="A49" s="9">
        <v>49</v>
      </c>
      <c r="B49" s="7" t="s">
        <v>341</v>
      </c>
      <c r="C49" s="7" t="s">
        <v>36</v>
      </c>
      <c r="D49" s="7" t="s">
        <v>38</v>
      </c>
      <c r="E49" s="7" t="s">
        <v>39</v>
      </c>
      <c r="F49" s="7" t="s">
        <v>25</v>
      </c>
      <c r="G49" s="7" t="s">
        <v>26</v>
      </c>
      <c r="H49" s="7" t="s">
        <v>28</v>
      </c>
      <c r="I49" s="7" t="s">
        <v>27</v>
      </c>
      <c r="J49" s="7" t="s">
        <v>150</v>
      </c>
      <c r="K49" s="7" t="s">
        <v>24</v>
      </c>
      <c r="L49" s="7" t="s">
        <v>24</v>
      </c>
      <c r="M49" s="7" t="s">
        <v>24</v>
      </c>
      <c r="N49" s="7" t="s">
        <v>342</v>
      </c>
      <c r="O49" s="7" t="s">
        <v>343</v>
      </c>
      <c r="P49" s="10">
        <v>95</v>
      </c>
      <c r="Q49" s="18" t="s">
        <v>29</v>
      </c>
      <c r="R49" s="6" t="s">
        <v>344</v>
      </c>
      <c r="S49" s="7" t="s">
        <v>345</v>
      </c>
      <c r="T49" s="11">
        <v>0</v>
      </c>
      <c r="U49" s="12">
        <v>44197</v>
      </c>
      <c r="V49" s="12">
        <v>44561</v>
      </c>
      <c r="W49" s="7" t="s">
        <v>33</v>
      </c>
      <c r="X49" s="7" t="s">
        <v>96</v>
      </c>
      <c r="Y49" s="7" t="s">
        <v>32</v>
      </c>
      <c r="Z49" s="21"/>
      <c r="AA49" s="21" t="s">
        <v>575</v>
      </c>
      <c r="AB49" s="21"/>
      <c r="AC49" s="38">
        <v>0</v>
      </c>
      <c r="AD49" s="38">
        <v>0</v>
      </c>
    </row>
    <row r="50" spans="1:30" ht="75" x14ac:dyDescent="0.25">
      <c r="A50" s="9">
        <v>50</v>
      </c>
      <c r="B50" s="7" t="s">
        <v>341</v>
      </c>
      <c r="C50" s="7" t="s">
        <v>36</v>
      </c>
      <c r="D50" s="7" t="s">
        <v>38</v>
      </c>
      <c r="E50" s="7" t="s">
        <v>39</v>
      </c>
      <c r="F50" s="7" t="s">
        <v>25</v>
      </c>
      <c r="G50" s="7" t="s">
        <v>26</v>
      </c>
      <c r="H50" s="7" t="s">
        <v>28</v>
      </c>
      <c r="I50" s="7" t="s">
        <v>27</v>
      </c>
      <c r="J50" s="7" t="s">
        <v>150</v>
      </c>
      <c r="K50" s="7" t="s">
        <v>24</v>
      </c>
      <c r="L50" s="7" t="s">
        <v>24</v>
      </c>
      <c r="M50" s="7" t="s">
        <v>24</v>
      </c>
      <c r="N50" s="7" t="s">
        <v>342</v>
      </c>
      <c r="O50" s="7" t="s">
        <v>346</v>
      </c>
      <c r="P50" s="10">
        <v>100</v>
      </c>
      <c r="Q50" s="18" t="s">
        <v>29</v>
      </c>
      <c r="R50" s="6" t="s">
        <v>347</v>
      </c>
      <c r="S50" s="7" t="s">
        <v>348</v>
      </c>
      <c r="T50" s="11"/>
      <c r="U50" s="12">
        <v>44197</v>
      </c>
      <c r="V50" s="12">
        <v>44561</v>
      </c>
      <c r="W50" s="7" t="s">
        <v>33</v>
      </c>
      <c r="X50" s="7" t="s">
        <v>31</v>
      </c>
      <c r="Y50" s="7" t="s">
        <v>32</v>
      </c>
      <c r="Z50" s="21"/>
      <c r="AA50" s="21" t="s">
        <v>575</v>
      </c>
      <c r="AB50" s="21"/>
      <c r="AC50" s="38">
        <v>0</v>
      </c>
      <c r="AD50" s="38">
        <v>0</v>
      </c>
    </row>
    <row r="51" spans="1:30" ht="60" x14ac:dyDescent="0.25">
      <c r="A51" s="9">
        <v>51</v>
      </c>
      <c r="B51" s="7" t="s">
        <v>349</v>
      </c>
      <c r="C51" s="7" t="s">
        <v>36</v>
      </c>
      <c r="D51" s="7" t="s">
        <v>38</v>
      </c>
      <c r="E51" s="7" t="s">
        <v>149</v>
      </c>
      <c r="F51" s="7" t="s">
        <v>25</v>
      </c>
      <c r="G51" s="7" t="s">
        <v>26</v>
      </c>
      <c r="H51" s="7" t="s">
        <v>28</v>
      </c>
      <c r="I51" s="7" t="s">
        <v>63</v>
      </c>
      <c r="J51" s="7" t="s">
        <v>35</v>
      </c>
      <c r="K51" s="7" t="s">
        <v>24</v>
      </c>
      <c r="L51" s="7" t="s">
        <v>24</v>
      </c>
      <c r="M51" s="7" t="s">
        <v>24</v>
      </c>
      <c r="N51" s="7" t="s">
        <v>350</v>
      </c>
      <c r="O51" s="7" t="s">
        <v>351</v>
      </c>
      <c r="P51" s="10">
        <v>2</v>
      </c>
      <c r="Q51" s="18" t="s">
        <v>70</v>
      </c>
      <c r="R51" s="6" t="s">
        <v>352</v>
      </c>
      <c r="S51" s="7" t="s">
        <v>353</v>
      </c>
      <c r="T51" s="11">
        <f>ROUND(41313156/9,0)</f>
        <v>4590351</v>
      </c>
      <c r="U51" s="12">
        <v>44682</v>
      </c>
      <c r="V51" s="12">
        <v>44895</v>
      </c>
      <c r="W51" s="7" t="s">
        <v>30</v>
      </c>
      <c r="X51" s="7" t="s">
        <v>34</v>
      </c>
      <c r="Y51" s="7" t="s">
        <v>32</v>
      </c>
      <c r="Z51" s="21"/>
      <c r="AA51" s="21"/>
      <c r="AB51" s="21"/>
      <c r="AC51" s="21"/>
      <c r="AD51" s="21"/>
    </row>
    <row r="52" spans="1:30" ht="75" x14ac:dyDescent="0.25">
      <c r="A52" s="9">
        <v>52</v>
      </c>
      <c r="B52" s="18" t="s">
        <v>349</v>
      </c>
      <c r="C52" s="18" t="s">
        <v>36</v>
      </c>
      <c r="D52" s="18" t="s">
        <v>38</v>
      </c>
      <c r="E52" s="18" t="s">
        <v>149</v>
      </c>
      <c r="F52" s="18" t="s">
        <v>25</v>
      </c>
      <c r="G52" s="18" t="s">
        <v>26</v>
      </c>
      <c r="H52" s="18" t="s">
        <v>28</v>
      </c>
      <c r="I52" s="18" t="s">
        <v>63</v>
      </c>
      <c r="J52" s="18" t="s">
        <v>35</v>
      </c>
      <c r="K52" s="18" t="s">
        <v>24</v>
      </c>
      <c r="L52" s="18" t="s">
        <v>24</v>
      </c>
      <c r="M52" s="18" t="s">
        <v>24</v>
      </c>
      <c r="N52" s="18" t="s">
        <v>350</v>
      </c>
      <c r="O52" s="18" t="s">
        <v>354</v>
      </c>
      <c r="P52" s="19">
        <v>100</v>
      </c>
      <c r="Q52" s="18" t="s">
        <v>29</v>
      </c>
      <c r="R52" s="33" t="s">
        <v>405</v>
      </c>
      <c r="S52" s="18" t="s">
        <v>406</v>
      </c>
      <c r="T52" s="31">
        <f>ROUND(41313156/9,0)</f>
        <v>4590351</v>
      </c>
      <c r="U52" s="34">
        <v>44713</v>
      </c>
      <c r="V52" s="34">
        <v>44926</v>
      </c>
      <c r="W52" s="18" t="s">
        <v>33</v>
      </c>
      <c r="X52" s="18" t="s">
        <v>34</v>
      </c>
      <c r="Y52" s="18" t="s">
        <v>32</v>
      </c>
      <c r="Z52" s="27"/>
      <c r="AA52" s="27"/>
      <c r="AB52" s="27"/>
      <c r="AC52" s="27"/>
      <c r="AD52" s="27"/>
    </row>
    <row r="53" spans="1:30" ht="60" x14ac:dyDescent="0.25">
      <c r="A53" s="9">
        <v>53</v>
      </c>
      <c r="B53" s="7" t="s">
        <v>349</v>
      </c>
      <c r="C53" s="7" t="s">
        <v>36</v>
      </c>
      <c r="D53" s="7" t="s">
        <v>38</v>
      </c>
      <c r="E53" s="7" t="s">
        <v>149</v>
      </c>
      <c r="F53" s="7" t="s">
        <v>25</v>
      </c>
      <c r="G53" s="7" t="s">
        <v>26</v>
      </c>
      <c r="H53" s="7" t="s">
        <v>28</v>
      </c>
      <c r="I53" s="7" t="s">
        <v>63</v>
      </c>
      <c r="J53" s="7" t="s">
        <v>35</v>
      </c>
      <c r="K53" s="7" t="s">
        <v>24</v>
      </c>
      <c r="L53" s="7" t="s">
        <v>24</v>
      </c>
      <c r="M53" s="7" t="s">
        <v>24</v>
      </c>
      <c r="N53" s="7" t="s">
        <v>407</v>
      </c>
      <c r="O53" s="7" t="s">
        <v>355</v>
      </c>
      <c r="P53" s="10">
        <v>1</v>
      </c>
      <c r="Q53" s="7" t="s">
        <v>37</v>
      </c>
      <c r="R53" s="6" t="s">
        <v>408</v>
      </c>
      <c r="S53" s="7" t="s">
        <v>433</v>
      </c>
      <c r="T53" s="11">
        <v>4590350</v>
      </c>
      <c r="U53" s="12">
        <v>44652</v>
      </c>
      <c r="V53" s="12">
        <v>44926</v>
      </c>
      <c r="W53" s="7" t="s">
        <v>33</v>
      </c>
      <c r="X53" s="7" t="s">
        <v>34</v>
      </c>
      <c r="Y53" s="7" t="s">
        <v>32</v>
      </c>
      <c r="Z53" s="21"/>
      <c r="AA53" s="21"/>
      <c r="AB53" s="21"/>
      <c r="AC53" s="21"/>
      <c r="AD53" s="21"/>
    </row>
    <row r="54" spans="1:30" ht="75" x14ac:dyDescent="0.25">
      <c r="A54" s="9">
        <v>54</v>
      </c>
      <c r="B54" s="7" t="s">
        <v>349</v>
      </c>
      <c r="C54" s="7" t="s">
        <v>157</v>
      </c>
      <c r="D54" s="7" t="s">
        <v>38</v>
      </c>
      <c r="E54" s="7" t="s">
        <v>149</v>
      </c>
      <c r="F54" s="7" t="s">
        <v>25</v>
      </c>
      <c r="G54" s="7" t="s">
        <v>26</v>
      </c>
      <c r="H54" s="7" t="s">
        <v>28</v>
      </c>
      <c r="I54" s="7" t="s">
        <v>106</v>
      </c>
      <c r="J54" s="7" t="s">
        <v>35</v>
      </c>
      <c r="K54" s="7" t="s">
        <v>24</v>
      </c>
      <c r="L54" s="7" t="s">
        <v>24</v>
      </c>
      <c r="M54" s="7" t="s">
        <v>24</v>
      </c>
      <c r="N54" s="7" t="s">
        <v>356</v>
      </c>
      <c r="O54" s="7" t="s">
        <v>357</v>
      </c>
      <c r="P54" s="10">
        <v>3</v>
      </c>
      <c r="Q54" s="18" t="s">
        <v>70</v>
      </c>
      <c r="R54" s="6" t="s">
        <v>358</v>
      </c>
      <c r="S54" s="7" t="s">
        <v>409</v>
      </c>
      <c r="T54" s="11">
        <f>ROUND(41313156/9,0)</f>
        <v>4590351</v>
      </c>
      <c r="U54" s="12">
        <v>44562</v>
      </c>
      <c r="V54" s="12">
        <v>44926</v>
      </c>
      <c r="W54" s="7" t="s">
        <v>30</v>
      </c>
      <c r="X54" s="7" t="s">
        <v>109</v>
      </c>
      <c r="Y54" s="7" t="s">
        <v>32</v>
      </c>
      <c r="Z54" s="43">
        <v>1</v>
      </c>
      <c r="AA54" s="4" t="s">
        <v>501</v>
      </c>
      <c r="AB54" s="21" t="s">
        <v>502</v>
      </c>
      <c r="AC54" s="21"/>
      <c r="AD54" s="21"/>
    </row>
    <row r="55" spans="1:30" ht="105" x14ac:dyDescent="0.25">
      <c r="A55" s="9">
        <v>55</v>
      </c>
      <c r="B55" s="7" t="s">
        <v>349</v>
      </c>
      <c r="C55" s="7" t="s">
        <v>36</v>
      </c>
      <c r="D55" s="7" t="s">
        <v>38</v>
      </c>
      <c r="E55" s="7" t="s">
        <v>149</v>
      </c>
      <c r="F55" s="7" t="s">
        <v>25</v>
      </c>
      <c r="G55" s="7" t="s">
        <v>26</v>
      </c>
      <c r="H55" s="7" t="s">
        <v>28</v>
      </c>
      <c r="I55" s="7" t="s">
        <v>106</v>
      </c>
      <c r="J55" s="7" t="s">
        <v>35</v>
      </c>
      <c r="K55" s="7" t="s">
        <v>24</v>
      </c>
      <c r="L55" s="7" t="s">
        <v>24</v>
      </c>
      <c r="M55" s="7" t="s">
        <v>24</v>
      </c>
      <c r="N55" s="7" t="s">
        <v>359</v>
      </c>
      <c r="O55" s="7" t="s">
        <v>360</v>
      </c>
      <c r="P55" s="10">
        <v>3</v>
      </c>
      <c r="Q55" s="18" t="s">
        <v>70</v>
      </c>
      <c r="R55" s="6" t="s">
        <v>361</v>
      </c>
      <c r="S55" s="7" t="s">
        <v>362</v>
      </c>
      <c r="T55" s="11">
        <f>ROUND(41313156/9,0)</f>
        <v>4590351</v>
      </c>
      <c r="U55" s="12">
        <v>44562</v>
      </c>
      <c r="V55" s="12">
        <v>44926</v>
      </c>
      <c r="W55" s="7" t="s">
        <v>30</v>
      </c>
      <c r="X55" s="7" t="s">
        <v>109</v>
      </c>
      <c r="Y55" s="7" t="s">
        <v>32</v>
      </c>
      <c r="Z55" s="43">
        <v>1</v>
      </c>
      <c r="AA55" s="4" t="s">
        <v>501</v>
      </c>
      <c r="AB55" s="21" t="s">
        <v>502</v>
      </c>
      <c r="AC55" s="21"/>
      <c r="AD55" s="21"/>
    </row>
    <row r="56" spans="1:30" ht="75" x14ac:dyDescent="0.25">
      <c r="A56" s="9">
        <v>56</v>
      </c>
      <c r="B56" s="7" t="s">
        <v>349</v>
      </c>
      <c r="C56" s="7" t="s">
        <v>36</v>
      </c>
      <c r="D56" s="7" t="s">
        <v>38</v>
      </c>
      <c r="E56" s="7" t="s">
        <v>149</v>
      </c>
      <c r="F56" s="7" t="s">
        <v>25</v>
      </c>
      <c r="G56" s="7" t="s">
        <v>26</v>
      </c>
      <c r="H56" s="7" t="s">
        <v>28</v>
      </c>
      <c r="I56" s="7" t="s">
        <v>106</v>
      </c>
      <c r="J56" s="7" t="s">
        <v>35</v>
      </c>
      <c r="K56" s="7" t="s">
        <v>24</v>
      </c>
      <c r="L56" s="7" t="s">
        <v>24</v>
      </c>
      <c r="M56" s="7" t="s">
        <v>24</v>
      </c>
      <c r="N56" s="7" t="s">
        <v>363</v>
      </c>
      <c r="O56" s="7" t="s">
        <v>364</v>
      </c>
      <c r="P56" s="10">
        <v>3</v>
      </c>
      <c r="Q56" s="18" t="s">
        <v>70</v>
      </c>
      <c r="R56" s="6" t="s">
        <v>365</v>
      </c>
      <c r="S56" s="7" t="s">
        <v>366</v>
      </c>
      <c r="T56" s="11">
        <f>ROUND(41313156/9,0)</f>
        <v>4590351</v>
      </c>
      <c r="U56" s="12">
        <v>44562</v>
      </c>
      <c r="V56" s="12">
        <v>44926</v>
      </c>
      <c r="W56" s="7" t="s">
        <v>30</v>
      </c>
      <c r="X56" s="7" t="s">
        <v>109</v>
      </c>
      <c r="Y56" s="7" t="s">
        <v>32</v>
      </c>
      <c r="Z56" s="43">
        <v>1</v>
      </c>
      <c r="AA56" s="4" t="s">
        <v>501</v>
      </c>
      <c r="AB56" s="21" t="s">
        <v>502</v>
      </c>
      <c r="AC56" s="21"/>
      <c r="AD56" s="21"/>
    </row>
    <row r="57" spans="1:30" ht="75" x14ac:dyDescent="0.25">
      <c r="A57" s="9">
        <v>57</v>
      </c>
      <c r="B57" s="7" t="s">
        <v>349</v>
      </c>
      <c r="C57" s="7" t="s">
        <v>36</v>
      </c>
      <c r="D57" s="7" t="s">
        <v>38</v>
      </c>
      <c r="E57" s="7" t="s">
        <v>149</v>
      </c>
      <c r="F57" s="7" t="s">
        <v>25</v>
      </c>
      <c r="G57" s="7" t="s">
        <v>26</v>
      </c>
      <c r="H57" s="7" t="s">
        <v>28</v>
      </c>
      <c r="I57" s="7" t="s">
        <v>106</v>
      </c>
      <c r="J57" s="7" t="s">
        <v>35</v>
      </c>
      <c r="K57" s="7" t="s">
        <v>24</v>
      </c>
      <c r="L57" s="7" t="s">
        <v>24</v>
      </c>
      <c r="M57" s="7" t="s">
        <v>24</v>
      </c>
      <c r="N57" s="7" t="s">
        <v>367</v>
      </c>
      <c r="O57" s="7" t="s">
        <v>368</v>
      </c>
      <c r="P57" s="10">
        <v>3</v>
      </c>
      <c r="Q57" s="18" t="s">
        <v>70</v>
      </c>
      <c r="R57" s="6" t="s">
        <v>369</v>
      </c>
      <c r="S57" s="7" t="s">
        <v>370</v>
      </c>
      <c r="T57" s="11">
        <f>ROUND(41313156/9,0)</f>
        <v>4590351</v>
      </c>
      <c r="U57" s="12">
        <v>44562</v>
      </c>
      <c r="V57" s="12">
        <v>44926</v>
      </c>
      <c r="W57" s="7" t="s">
        <v>30</v>
      </c>
      <c r="X57" s="7" t="s">
        <v>109</v>
      </c>
      <c r="Y57" s="7" t="s">
        <v>32</v>
      </c>
      <c r="Z57" s="43">
        <v>1</v>
      </c>
      <c r="AA57" s="4" t="s">
        <v>501</v>
      </c>
      <c r="AB57" s="21" t="s">
        <v>502</v>
      </c>
      <c r="AC57" s="21"/>
      <c r="AD57" s="21"/>
    </row>
    <row r="58" spans="1:30" ht="60" x14ac:dyDescent="0.25">
      <c r="A58" s="9">
        <v>58</v>
      </c>
      <c r="B58" s="7" t="s">
        <v>349</v>
      </c>
      <c r="C58" s="7" t="s">
        <v>36</v>
      </c>
      <c r="D58" s="7" t="s">
        <v>38</v>
      </c>
      <c r="E58" s="7" t="s">
        <v>149</v>
      </c>
      <c r="F58" s="7" t="s">
        <v>25</v>
      </c>
      <c r="G58" s="7" t="s">
        <v>26</v>
      </c>
      <c r="H58" s="7" t="s">
        <v>28</v>
      </c>
      <c r="I58" s="7" t="s">
        <v>63</v>
      </c>
      <c r="J58" s="7" t="s">
        <v>35</v>
      </c>
      <c r="K58" s="7" t="s">
        <v>24</v>
      </c>
      <c r="L58" s="7" t="s">
        <v>24</v>
      </c>
      <c r="M58" s="7" t="s">
        <v>24</v>
      </c>
      <c r="N58" s="7" t="s">
        <v>410</v>
      </c>
      <c r="O58" s="7" t="s">
        <v>371</v>
      </c>
      <c r="P58" s="10">
        <v>1</v>
      </c>
      <c r="Q58" s="7" t="s">
        <v>37</v>
      </c>
      <c r="R58" s="6" t="s">
        <v>372</v>
      </c>
      <c r="S58" s="7" t="s">
        <v>371</v>
      </c>
      <c r="T58" s="11">
        <v>4590350</v>
      </c>
      <c r="U58" s="12">
        <v>44562</v>
      </c>
      <c r="V58" s="12">
        <v>44926</v>
      </c>
      <c r="W58" s="7" t="s">
        <v>33</v>
      </c>
      <c r="X58" s="7" t="s">
        <v>34</v>
      </c>
      <c r="Y58" s="7" t="s">
        <v>32</v>
      </c>
      <c r="Z58" s="21"/>
      <c r="AA58" s="21"/>
      <c r="AB58" s="21"/>
      <c r="AC58" s="21"/>
      <c r="AD58" s="21"/>
    </row>
    <row r="59" spans="1:30" ht="60" x14ac:dyDescent="0.25">
      <c r="A59" s="9">
        <v>59</v>
      </c>
      <c r="B59" s="7" t="s">
        <v>349</v>
      </c>
      <c r="C59" s="7" t="s">
        <v>56</v>
      </c>
      <c r="D59" s="7" t="s">
        <v>38</v>
      </c>
      <c r="E59" s="7" t="s">
        <v>149</v>
      </c>
      <c r="F59" s="7" t="s">
        <v>25</v>
      </c>
      <c r="G59" s="7" t="s">
        <v>26</v>
      </c>
      <c r="H59" s="7" t="s">
        <v>28</v>
      </c>
      <c r="I59" s="7" t="s">
        <v>63</v>
      </c>
      <c r="J59" s="7" t="s">
        <v>150</v>
      </c>
      <c r="K59" s="7" t="s">
        <v>24</v>
      </c>
      <c r="L59" s="7" t="s">
        <v>24</v>
      </c>
      <c r="M59" s="7" t="s">
        <v>24</v>
      </c>
      <c r="N59" s="7" t="s">
        <v>411</v>
      </c>
      <c r="O59" s="7" t="s">
        <v>28</v>
      </c>
      <c r="P59" s="10">
        <v>90</v>
      </c>
      <c r="Q59" s="1" t="s">
        <v>29</v>
      </c>
      <c r="R59" s="6" t="s">
        <v>412</v>
      </c>
      <c r="S59" s="7" t="s">
        <v>373</v>
      </c>
      <c r="T59" s="11">
        <v>4590350</v>
      </c>
      <c r="U59" s="12">
        <v>44562</v>
      </c>
      <c r="V59" s="12">
        <v>44926</v>
      </c>
      <c r="W59" s="7" t="s">
        <v>30</v>
      </c>
      <c r="X59" s="7" t="s">
        <v>34</v>
      </c>
      <c r="Y59" s="7" t="s">
        <v>12</v>
      </c>
      <c r="Z59" s="36" t="s">
        <v>584</v>
      </c>
      <c r="AA59" s="21" t="s">
        <v>585</v>
      </c>
      <c r="AB59" s="64" t="s">
        <v>586</v>
      </c>
      <c r="AC59" s="11">
        <v>4590350</v>
      </c>
      <c r="AD59" s="11">
        <v>4590350</v>
      </c>
    </row>
    <row r="60" spans="1:30" ht="105" x14ac:dyDescent="0.25">
      <c r="A60" s="9">
        <v>60</v>
      </c>
      <c r="B60" s="7" t="s">
        <v>104</v>
      </c>
      <c r="C60" s="7" t="s">
        <v>45</v>
      </c>
      <c r="D60" s="7" t="s">
        <v>38</v>
      </c>
      <c r="E60" s="7" t="s">
        <v>105</v>
      </c>
      <c r="F60" s="7" t="s">
        <v>25</v>
      </c>
      <c r="G60" s="7" t="s">
        <v>26</v>
      </c>
      <c r="H60" s="7" t="s">
        <v>105</v>
      </c>
      <c r="I60" s="7" t="s">
        <v>106</v>
      </c>
      <c r="J60" s="7" t="s">
        <v>35</v>
      </c>
      <c r="K60" s="7" t="s">
        <v>24</v>
      </c>
      <c r="L60" s="7" t="s">
        <v>24</v>
      </c>
      <c r="M60" s="7" t="s">
        <v>24</v>
      </c>
      <c r="N60" s="7" t="s">
        <v>413</v>
      </c>
      <c r="O60" s="7" t="s">
        <v>107</v>
      </c>
      <c r="P60" s="10">
        <v>100</v>
      </c>
      <c r="Q60" s="7" t="s">
        <v>29</v>
      </c>
      <c r="R60" s="6" t="s">
        <v>108</v>
      </c>
      <c r="S60" s="7" t="s">
        <v>414</v>
      </c>
      <c r="T60" s="11">
        <v>0</v>
      </c>
      <c r="U60" s="12">
        <v>44562</v>
      </c>
      <c r="V60" s="12">
        <v>44926</v>
      </c>
      <c r="W60" s="7" t="s">
        <v>33</v>
      </c>
      <c r="X60" s="7" t="s">
        <v>109</v>
      </c>
      <c r="Y60" s="7" t="s">
        <v>32</v>
      </c>
      <c r="Z60" s="43">
        <v>100</v>
      </c>
      <c r="AA60" s="42" t="s">
        <v>623</v>
      </c>
      <c r="AB60" s="44" t="s">
        <v>578</v>
      </c>
      <c r="AC60" s="5">
        <v>0</v>
      </c>
      <c r="AD60" s="5">
        <v>0</v>
      </c>
    </row>
    <row r="61" spans="1:30" ht="75" x14ac:dyDescent="0.25">
      <c r="A61" s="9">
        <v>61</v>
      </c>
      <c r="B61" s="7" t="s">
        <v>104</v>
      </c>
      <c r="C61" s="7" t="s">
        <v>45</v>
      </c>
      <c r="D61" s="7" t="s">
        <v>38</v>
      </c>
      <c r="E61" s="7" t="s">
        <v>105</v>
      </c>
      <c r="F61" s="7" t="s">
        <v>25</v>
      </c>
      <c r="G61" s="7" t="s">
        <v>26</v>
      </c>
      <c r="H61" s="7" t="s">
        <v>105</v>
      </c>
      <c r="I61" s="7" t="s">
        <v>106</v>
      </c>
      <c r="J61" s="7" t="s">
        <v>35</v>
      </c>
      <c r="K61" s="7" t="s">
        <v>24</v>
      </c>
      <c r="L61" s="7" t="s">
        <v>24</v>
      </c>
      <c r="M61" s="7" t="s">
        <v>24</v>
      </c>
      <c r="N61" s="7" t="s">
        <v>110</v>
      </c>
      <c r="O61" s="7" t="s">
        <v>111</v>
      </c>
      <c r="P61" s="10">
        <v>1</v>
      </c>
      <c r="Q61" s="7" t="s">
        <v>37</v>
      </c>
      <c r="R61" s="6" t="s">
        <v>112</v>
      </c>
      <c r="S61" s="7" t="s">
        <v>113</v>
      </c>
      <c r="T61" s="11">
        <v>0</v>
      </c>
      <c r="U61" s="12">
        <v>44562</v>
      </c>
      <c r="V61" s="12">
        <v>44926</v>
      </c>
      <c r="W61" s="7" t="s">
        <v>33</v>
      </c>
      <c r="X61" s="7" t="s">
        <v>34</v>
      </c>
      <c r="Y61" s="7" t="s">
        <v>32</v>
      </c>
      <c r="Z61" s="43">
        <v>1</v>
      </c>
      <c r="AA61" s="42" t="s">
        <v>624</v>
      </c>
      <c r="AB61" s="44" t="s">
        <v>579</v>
      </c>
      <c r="AC61" s="5">
        <v>0</v>
      </c>
      <c r="AD61" s="5">
        <v>0</v>
      </c>
    </row>
    <row r="62" spans="1:30" ht="75" x14ac:dyDescent="0.25">
      <c r="A62" s="9">
        <v>62</v>
      </c>
      <c r="B62" s="7" t="s">
        <v>104</v>
      </c>
      <c r="C62" s="7" t="s">
        <v>45</v>
      </c>
      <c r="D62" s="7" t="s">
        <v>38</v>
      </c>
      <c r="E62" s="7" t="s">
        <v>105</v>
      </c>
      <c r="F62" s="7" t="s">
        <v>25</v>
      </c>
      <c r="G62" s="7" t="s">
        <v>26</v>
      </c>
      <c r="H62" s="7" t="s">
        <v>105</v>
      </c>
      <c r="I62" s="7" t="s">
        <v>106</v>
      </c>
      <c r="J62" s="7" t="s">
        <v>35</v>
      </c>
      <c r="K62" s="7" t="s">
        <v>24</v>
      </c>
      <c r="L62" s="7" t="s">
        <v>24</v>
      </c>
      <c r="M62" s="7" t="s">
        <v>24</v>
      </c>
      <c r="N62" s="7" t="s">
        <v>415</v>
      </c>
      <c r="O62" s="7" t="s">
        <v>114</v>
      </c>
      <c r="P62" s="10">
        <v>1</v>
      </c>
      <c r="Q62" s="7" t="s">
        <v>37</v>
      </c>
      <c r="R62" s="6" t="s">
        <v>115</v>
      </c>
      <c r="S62" s="7" t="s">
        <v>416</v>
      </c>
      <c r="T62" s="11">
        <v>0</v>
      </c>
      <c r="U62" s="12">
        <v>44562</v>
      </c>
      <c r="V62" s="12">
        <v>44926</v>
      </c>
      <c r="W62" s="7" t="s">
        <v>33</v>
      </c>
      <c r="X62" s="7" t="s">
        <v>34</v>
      </c>
      <c r="Y62" s="7" t="s">
        <v>32</v>
      </c>
      <c r="Z62" s="43">
        <v>1</v>
      </c>
      <c r="AA62" s="42" t="s">
        <v>625</v>
      </c>
      <c r="AB62" s="44" t="s">
        <v>580</v>
      </c>
      <c r="AC62" s="5">
        <v>0</v>
      </c>
      <c r="AD62" s="5">
        <v>0</v>
      </c>
    </row>
    <row r="63" spans="1:30" ht="105" x14ac:dyDescent="0.25">
      <c r="A63" s="9">
        <v>63</v>
      </c>
      <c r="B63" s="7" t="s">
        <v>148</v>
      </c>
      <c r="C63" s="7" t="s">
        <v>56</v>
      </c>
      <c r="D63" s="7" t="s">
        <v>38</v>
      </c>
      <c r="E63" s="7" t="s">
        <v>149</v>
      </c>
      <c r="F63" s="7" t="s">
        <v>25</v>
      </c>
      <c r="G63" s="7" t="s">
        <v>26</v>
      </c>
      <c r="H63" s="7" t="s">
        <v>28</v>
      </c>
      <c r="I63" s="7" t="s">
        <v>63</v>
      </c>
      <c r="J63" s="7" t="s">
        <v>150</v>
      </c>
      <c r="K63" s="7" t="s">
        <v>24</v>
      </c>
      <c r="L63" s="7" t="s">
        <v>24</v>
      </c>
      <c r="M63" s="7" t="s">
        <v>24</v>
      </c>
      <c r="N63" s="7" t="s">
        <v>151</v>
      </c>
      <c r="O63" s="7" t="s">
        <v>152</v>
      </c>
      <c r="P63" s="10">
        <v>100</v>
      </c>
      <c r="Q63" s="7" t="s">
        <v>29</v>
      </c>
      <c r="R63" s="6" t="s">
        <v>417</v>
      </c>
      <c r="S63" s="7" t="s">
        <v>418</v>
      </c>
      <c r="T63" s="11"/>
      <c r="U63" s="12">
        <v>44562</v>
      </c>
      <c r="V63" s="12">
        <v>44926</v>
      </c>
      <c r="W63" s="7" t="s">
        <v>33</v>
      </c>
      <c r="X63" s="7" t="s">
        <v>89</v>
      </c>
      <c r="Y63" s="7" t="s">
        <v>32</v>
      </c>
      <c r="Z63" s="36" t="s">
        <v>493</v>
      </c>
      <c r="AA63" s="3" t="s">
        <v>626</v>
      </c>
      <c r="AB63" s="21" t="s">
        <v>581</v>
      </c>
      <c r="AC63" s="21"/>
      <c r="AD63" s="21"/>
    </row>
    <row r="64" spans="1:30" ht="60" x14ac:dyDescent="0.25">
      <c r="A64" s="9">
        <v>64</v>
      </c>
      <c r="B64" s="7" t="s">
        <v>148</v>
      </c>
      <c r="C64" s="7" t="s">
        <v>56</v>
      </c>
      <c r="D64" s="7" t="s">
        <v>38</v>
      </c>
      <c r="E64" s="7" t="s">
        <v>149</v>
      </c>
      <c r="F64" s="7" t="s">
        <v>25</v>
      </c>
      <c r="G64" s="7" t="s">
        <v>26</v>
      </c>
      <c r="H64" s="7" t="s">
        <v>28</v>
      </c>
      <c r="I64" s="7" t="s">
        <v>63</v>
      </c>
      <c r="J64" s="7" t="s">
        <v>150</v>
      </c>
      <c r="K64" s="7" t="s">
        <v>24</v>
      </c>
      <c r="L64" s="7" t="s">
        <v>24</v>
      </c>
      <c r="M64" s="7" t="s">
        <v>24</v>
      </c>
      <c r="N64" s="7" t="s">
        <v>151</v>
      </c>
      <c r="O64" s="7" t="s">
        <v>153</v>
      </c>
      <c r="P64" s="10">
        <v>4</v>
      </c>
      <c r="Q64" s="7" t="s">
        <v>70</v>
      </c>
      <c r="R64" s="6" t="s">
        <v>419</v>
      </c>
      <c r="S64" s="6" t="s">
        <v>154</v>
      </c>
      <c r="T64" s="11"/>
      <c r="U64" s="12">
        <v>44562</v>
      </c>
      <c r="V64" s="12">
        <v>44926</v>
      </c>
      <c r="W64" s="7" t="s">
        <v>30</v>
      </c>
      <c r="X64" s="7" t="s">
        <v>89</v>
      </c>
      <c r="Y64" s="7" t="s">
        <v>32</v>
      </c>
      <c r="Z64" s="36" t="s">
        <v>627</v>
      </c>
      <c r="AA64" s="21" t="s">
        <v>628</v>
      </c>
      <c r="AB64" s="21" t="s">
        <v>629</v>
      </c>
      <c r="AC64" s="21"/>
      <c r="AD64" s="21"/>
    </row>
    <row r="65" spans="1:30" ht="180" x14ac:dyDescent="0.25">
      <c r="A65" s="9">
        <v>65</v>
      </c>
      <c r="B65" s="7" t="s">
        <v>148</v>
      </c>
      <c r="C65" s="7" t="s">
        <v>56</v>
      </c>
      <c r="D65" s="7" t="s">
        <v>38</v>
      </c>
      <c r="E65" s="7" t="s">
        <v>149</v>
      </c>
      <c r="F65" s="7" t="s">
        <v>25</v>
      </c>
      <c r="G65" s="7" t="s">
        <v>26</v>
      </c>
      <c r="H65" s="7" t="s">
        <v>28</v>
      </c>
      <c r="I65" s="7" t="s">
        <v>63</v>
      </c>
      <c r="J65" s="7" t="s">
        <v>150</v>
      </c>
      <c r="K65" s="7" t="s">
        <v>24</v>
      </c>
      <c r="L65" s="7" t="s">
        <v>24</v>
      </c>
      <c r="M65" s="7" t="s">
        <v>24</v>
      </c>
      <c r="N65" s="7" t="s">
        <v>151</v>
      </c>
      <c r="O65" s="7" t="s">
        <v>155</v>
      </c>
      <c r="P65" s="10">
        <v>5</v>
      </c>
      <c r="Q65" s="7" t="s">
        <v>70</v>
      </c>
      <c r="R65" s="6" t="s">
        <v>420</v>
      </c>
      <c r="S65" s="7" t="s">
        <v>156</v>
      </c>
      <c r="T65" s="11"/>
      <c r="U65" s="12">
        <v>44562</v>
      </c>
      <c r="V65" s="12">
        <v>44926</v>
      </c>
      <c r="W65" s="7" t="s">
        <v>33</v>
      </c>
      <c r="X65" s="7" t="s">
        <v>96</v>
      </c>
      <c r="Y65" s="7" t="s">
        <v>32</v>
      </c>
      <c r="Z65" s="36" t="s">
        <v>564</v>
      </c>
      <c r="AA65" s="3" t="s">
        <v>630</v>
      </c>
      <c r="AB65" s="64" t="s">
        <v>565</v>
      </c>
      <c r="AC65" s="21"/>
      <c r="AD65" s="21"/>
    </row>
    <row r="66" spans="1:30" ht="135" x14ac:dyDescent="0.25">
      <c r="A66" s="9">
        <v>66</v>
      </c>
      <c r="B66" s="7" t="s">
        <v>148</v>
      </c>
      <c r="C66" s="7" t="s">
        <v>157</v>
      </c>
      <c r="D66" s="7" t="s">
        <v>38</v>
      </c>
      <c r="E66" s="7" t="s">
        <v>149</v>
      </c>
      <c r="F66" s="7" t="s">
        <v>25</v>
      </c>
      <c r="G66" s="7" t="s">
        <v>26</v>
      </c>
      <c r="H66" s="7" t="s">
        <v>28</v>
      </c>
      <c r="I66" s="7" t="s">
        <v>63</v>
      </c>
      <c r="J66" s="7" t="s">
        <v>150</v>
      </c>
      <c r="K66" s="7" t="s">
        <v>24</v>
      </c>
      <c r="L66" s="7" t="s">
        <v>24</v>
      </c>
      <c r="M66" s="7" t="s">
        <v>24</v>
      </c>
      <c r="N66" s="7" t="s">
        <v>151</v>
      </c>
      <c r="O66" s="7" t="s">
        <v>158</v>
      </c>
      <c r="P66" s="10">
        <v>1</v>
      </c>
      <c r="Q66" s="7" t="s">
        <v>37</v>
      </c>
      <c r="R66" s="6" t="s">
        <v>159</v>
      </c>
      <c r="S66" s="7" t="s">
        <v>158</v>
      </c>
      <c r="T66" s="11"/>
      <c r="U66" s="12">
        <v>44593</v>
      </c>
      <c r="V66" s="12">
        <v>44712</v>
      </c>
      <c r="W66" s="7" t="s">
        <v>33</v>
      </c>
      <c r="X66" s="7" t="s">
        <v>34</v>
      </c>
      <c r="Y66" s="7" t="s">
        <v>32</v>
      </c>
      <c r="Z66" s="36" t="s">
        <v>512</v>
      </c>
      <c r="AA66" s="21" t="s">
        <v>582</v>
      </c>
      <c r="AB66" s="21" t="s">
        <v>583</v>
      </c>
      <c r="AC66" s="21"/>
      <c r="AD66" s="21"/>
    </row>
    <row r="67" spans="1:30"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421</v>
      </c>
      <c r="S67" s="7" t="s">
        <v>41</v>
      </c>
      <c r="T67" s="11">
        <v>1200000000</v>
      </c>
      <c r="U67" s="12">
        <v>44562</v>
      </c>
      <c r="V67" s="12">
        <v>44926</v>
      </c>
      <c r="W67" s="7" t="s">
        <v>30</v>
      </c>
      <c r="X67" s="7" t="s">
        <v>31</v>
      </c>
      <c r="Y67" s="7" t="s">
        <v>32</v>
      </c>
      <c r="Z67" s="36" t="s">
        <v>567</v>
      </c>
      <c r="AA67" s="21" t="s">
        <v>694</v>
      </c>
      <c r="AB67" s="21" t="s">
        <v>695</v>
      </c>
      <c r="AC67" s="38">
        <v>0</v>
      </c>
      <c r="AD67" s="38">
        <v>0</v>
      </c>
    </row>
    <row r="68" spans="1:30"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55</v>
      </c>
      <c r="O68" s="7" t="s">
        <v>54</v>
      </c>
      <c r="P68" s="10">
        <v>100</v>
      </c>
      <c r="Q68" s="7" t="s">
        <v>29</v>
      </c>
      <c r="R68" s="6" t="s">
        <v>422</v>
      </c>
      <c r="S68" s="7" t="s">
        <v>41</v>
      </c>
      <c r="T68" s="11">
        <v>1224110675</v>
      </c>
      <c r="U68" s="12">
        <v>44621</v>
      </c>
      <c r="V68" s="12">
        <v>44926</v>
      </c>
      <c r="W68" s="7" t="s">
        <v>30</v>
      </c>
      <c r="X68" s="7" t="s">
        <v>31</v>
      </c>
      <c r="Y68" s="7" t="s">
        <v>32</v>
      </c>
      <c r="Z68" s="65">
        <f>(10/21)*100</f>
        <v>47.619047619047613</v>
      </c>
      <c r="AA68" s="21" t="s">
        <v>696</v>
      </c>
      <c r="AB68" s="21" t="s">
        <v>568</v>
      </c>
      <c r="AC68" s="38">
        <v>3115725030</v>
      </c>
      <c r="AD68" s="38">
        <v>1780161210</v>
      </c>
    </row>
    <row r="69" spans="1:30" ht="120" x14ac:dyDescent="0.25">
      <c r="A69" s="9">
        <v>70</v>
      </c>
      <c r="B69" s="7" t="s">
        <v>44</v>
      </c>
      <c r="C69" s="7" t="s">
        <v>45</v>
      </c>
      <c r="D69" s="7" t="s">
        <v>38</v>
      </c>
      <c r="E69" s="7" t="s">
        <v>39</v>
      </c>
      <c r="F69" s="7" t="s">
        <v>42</v>
      </c>
      <c r="G69" s="7" t="s">
        <v>43</v>
      </c>
      <c r="H69" s="7" t="s">
        <v>46</v>
      </c>
      <c r="I69" s="7" t="s">
        <v>47</v>
      </c>
      <c r="J69" s="7" t="s">
        <v>35</v>
      </c>
      <c r="K69" s="7" t="s">
        <v>24</v>
      </c>
      <c r="L69" s="7" t="s">
        <v>24</v>
      </c>
      <c r="M69" s="7" t="s">
        <v>24</v>
      </c>
      <c r="N69" s="7" t="s">
        <v>50</v>
      </c>
      <c r="O69" s="7" t="s">
        <v>48</v>
      </c>
      <c r="P69" s="10">
        <v>1</v>
      </c>
      <c r="Q69" s="7" t="s">
        <v>37</v>
      </c>
      <c r="R69" s="6" t="s">
        <v>51</v>
      </c>
      <c r="S69" s="7" t="s">
        <v>49</v>
      </c>
      <c r="T69" s="11">
        <v>1000000000</v>
      </c>
      <c r="U69" s="12">
        <v>44713</v>
      </c>
      <c r="V69" s="12">
        <v>44926</v>
      </c>
      <c r="W69" s="7" t="s">
        <v>33</v>
      </c>
      <c r="X69" s="7" t="s">
        <v>34</v>
      </c>
      <c r="Y69" s="7" t="s">
        <v>32</v>
      </c>
      <c r="Z69" s="21"/>
      <c r="AA69" s="21" t="s">
        <v>569</v>
      </c>
      <c r="AB69" s="21" t="s">
        <v>570</v>
      </c>
      <c r="AC69" s="35">
        <v>950148224</v>
      </c>
      <c r="AD69" s="35">
        <v>181287814</v>
      </c>
    </row>
    <row r="70" spans="1:30" ht="105" x14ac:dyDescent="0.25">
      <c r="A70" s="9">
        <v>71</v>
      </c>
      <c r="B70" s="7" t="s">
        <v>259</v>
      </c>
      <c r="C70" s="7" t="s">
        <v>260</v>
      </c>
      <c r="D70" s="7" t="s">
        <v>38</v>
      </c>
      <c r="E70" s="7" t="s">
        <v>260</v>
      </c>
      <c r="F70" s="7" t="s">
        <v>25</v>
      </c>
      <c r="G70" s="7" t="s">
        <v>261</v>
      </c>
      <c r="H70" s="7" t="s">
        <v>262</v>
      </c>
      <c r="I70" s="7" t="s">
        <v>263</v>
      </c>
      <c r="J70" s="7" t="s">
        <v>150</v>
      </c>
      <c r="K70" s="7" t="s">
        <v>24</v>
      </c>
      <c r="L70" s="7" t="s">
        <v>24</v>
      </c>
      <c r="M70" s="7" t="s">
        <v>24</v>
      </c>
      <c r="N70" s="7" t="s">
        <v>423</v>
      </c>
      <c r="O70" s="7" t="s">
        <v>264</v>
      </c>
      <c r="P70" s="10">
        <v>4</v>
      </c>
      <c r="Q70" s="7" t="s">
        <v>70</v>
      </c>
      <c r="R70" s="6" t="s">
        <v>424</v>
      </c>
      <c r="S70" s="7" t="s">
        <v>265</v>
      </c>
      <c r="T70" s="11">
        <v>0</v>
      </c>
      <c r="U70" s="12">
        <v>44562</v>
      </c>
      <c r="V70" s="12">
        <v>44926</v>
      </c>
      <c r="W70" s="7" t="s">
        <v>30</v>
      </c>
      <c r="X70" s="7" t="s">
        <v>31</v>
      </c>
      <c r="Y70" s="7" t="s">
        <v>12</v>
      </c>
      <c r="Z70" s="36"/>
      <c r="AA70" s="21" t="s">
        <v>615</v>
      </c>
      <c r="AB70" s="37" t="s">
        <v>496</v>
      </c>
      <c r="AC70" s="38">
        <v>0</v>
      </c>
      <c r="AD70" s="38">
        <v>0</v>
      </c>
    </row>
    <row r="71" spans="1:30" ht="90" x14ac:dyDescent="0.25">
      <c r="A71" s="9">
        <v>72</v>
      </c>
      <c r="B71" s="7" t="s">
        <v>259</v>
      </c>
      <c r="C71" s="7" t="s">
        <v>260</v>
      </c>
      <c r="D71" s="7" t="s">
        <v>38</v>
      </c>
      <c r="E71" s="7" t="s">
        <v>260</v>
      </c>
      <c r="F71" s="7" t="s">
        <v>25</v>
      </c>
      <c r="G71" s="7" t="s">
        <v>261</v>
      </c>
      <c r="H71" s="7" t="s">
        <v>266</v>
      </c>
      <c r="I71" s="7" t="s">
        <v>263</v>
      </c>
      <c r="J71" s="7" t="s">
        <v>150</v>
      </c>
      <c r="K71" s="7" t="s">
        <v>24</v>
      </c>
      <c r="L71" s="7" t="s">
        <v>24</v>
      </c>
      <c r="M71" s="7" t="s">
        <v>24</v>
      </c>
      <c r="N71" s="7" t="s">
        <v>267</v>
      </c>
      <c r="O71" s="7" t="s">
        <v>268</v>
      </c>
      <c r="P71" s="10">
        <v>98</v>
      </c>
      <c r="Q71" s="7" t="s">
        <v>29</v>
      </c>
      <c r="R71" s="6" t="s">
        <v>269</v>
      </c>
      <c r="S71" s="7" t="s">
        <v>270</v>
      </c>
      <c r="T71" s="11">
        <v>30215027700</v>
      </c>
      <c r="U71" s="12">
        <v>44562</v>
      </c>
      <c r="V71" s="12">
        <v>44926</v>
      </c>
      <c r="W71" s="7" t="s">
        <v>30</v>
      </c>
      <c r="X71" s="7" t="s">
        <v>89</v>
      </c>
      <c r="Y71" s="7" t="s">
        <v>12</v>
      </c>
      <c r="Z71" s="36" t="s">
        <v>616</v>
      </c>
      <c r="AA71" s="21" t="s">
        <v>576</v>
      </c>
      <c r="AB71" s="21" t="s">
        <v>497</v>
      </c>
      <c r="AC71" s="39">
        <v>28785082071</v>
      </c>
      <c r="AD71" s="39">
        <v>15364412019</v>
      </c>
    </row>
    <row r="72" spans="1:30" ht="60" x14ac:dyDescent="0.25">
      <c r="A72" s="9">
        <v>73</v>
      </c>
      <c r="B72" s="7" t="s">
        <v>259</v>
      </c>
      <c r="C72" s="7" t="s">
        <v>260</v>
      </c>
      <c r="D72" s="7" t="s">
        <v>38</v>
      </c>
      <c r="E72" s="7" t="s">
        <v>260</v>
      </c>
      <c r="F72" s="7" t="s">
        <v>25</v>
      </c>
      <c r="G72" s="7" t="s">
        <v>261</v>
      </c>
      <c r="H72" s="7" t="s">
        <v>266</v>
      </c>
      <c r="I72" s="7" t="s">
        <v>263</v>
      </c>
      <c r="J72" s="7" t="s">
        <v>150</v>
      </c>
      <c r="K72" s="7" t="s">
        <v>24</v>
      </c>
      <c r="L72" s="7" t="s">
        <v>24</v>
      </c>
      <c r="M72" s="7" t="s">
        <v>24</v>
      </c>
      <c r="N72" s="7" t="s">
        <v>271</v>
      </c>
      <c r="O72" s="7" t="s">
        <v>272</v>
      </c>
      <c r="P72" s="10">
        <v>98</v>
      </c>
      <c r="Q72" s="7" t="s">
        <v>29</v>
      </c>
      <c r="R72" s="6" t="s">
        <v>273</v>
      </c>
      <c r="S72" s="7" t="s">
        <v>282</v>
      </c>
      <c r="T72" s="11">
        <v>0</v>
      </c>
      <c r="U72" s="12">
        <v>44562</v>
      </c>
      <c r="V72" s="12">
        <v>44926</v>
      </c>
      <c r="W72" s="7" t="s">
        <v>30</v>
      </c>
      <c r="X72" s="7" t="s">
        <v>89</v>
      </c>
      <c r="Y72" s="7" t="s">
        <v>32</v>
      </c>
      <c r="Z72" s="36" t="s">
        <v>617</v>
      </c>
      <c r="AA72" s="21" t="s">
        <v>618</v>
      </c>
      <c r="AB72" s="21" t="s">
        <v>496</v>
      </c>
      <c r="AC72" s="38">
        <v>0</v>
      </c>
      <c r="AD72" s="38">
        <v>0</v>
      </c>
    </row>
    <row r="73" spans="1:30" ht="75.75" customHeight="1" x14ac:dyDescent="0.25">
      <c r="A73" s="9">
        <v>74</v>
      </c>
      <c r="B73" s="7" t="s">
        <v>259</v>
      </c>
      <c r="C73" s="7" t="s">
        <v>260</v>
      </c>
      <c r="D73" s="7" t="s">
        <v>38</v>
      </c>
      <c r="E73" s="7" t="s">
        <v>260</v>
      </c>
      <c r="F73" s="7" t="s">
        <v>25</v>
      </c>
      <c r="G73" s="7" t="s">
        <v>261</v>
      </c>
      <c r="H73" s="7" t="s">
        <v>266</v>
      </c>
      <c r="I73" s="7" t="s">
        <v>263</v>
      </c>
      <c r="J73" s="7" t="s">
        <v>150</v>
      </c>
      <c r="K73" s="7" t="s">
        <v>24</v>
      </c>
      <c r="L73" s="7" t="s">
        <v>24</v>
      </c>
      <c r="M73" s="7" t="s">
        <v>24</v>
      </c>
      <c r="N73" s="7" t="s">
        <v>274</v>
      </c>
      <c r="O73" s="7" t="s">
        <v>275</v>
      </c>
      <c r="P73" s="10">
        <v>98</v>
      </c>
      <c r="Q73" s="7" t="s">
        <v>29</v>
      </c>
      <c r="R73" s="6" t="s">
        <v>276</v>
      </c>
      <c r="S73" s="7" t="s">
        <v>282</v>
      </c>
      <c r="T73" s="11">
        <v>435514000</v>
      </c>
      <c r="U73" s="12">
        <v>44562</v>
      </c>
      <c r="V73" s="12">
        <v>44926</v>
      </c>
      <c r="W73" s="7" t="s">
        <v>30</v>
      </c>
      <c r="X73" s="7" t="s">
        <v>89</v>
      </c>
      <c r="Y73" s="7" t="s">
        <v>32</v>
      </c>
      <c r="Z73" s="36" t="s">
        <v>619</v>
      </c>
      <c r="AA73" s="21" t="s">
        <v>620</v>
      </c>
      <c r="AB73" s="21" t="s">
        <v>497</v>
      </c>
      <c r="AC73" s="38">
        <v>450000000</v>
      </c>
      <c r="AD73" s="38">
        <v>86410000</v>
      </c>
    </row>
    <row r="74" spans="1:30" ht="60" x14ac:dyDescent="0.25">
      <c r="A74" s="9">
        <v>75</v>
      </c>
      <c r="B74" s="7" t="s">
        <v>259</v>
      </c>
      <c r="C74" s="7" t="s">
        <v>260</v>
      </c>
      <c r="D74" s="7" t="s">
        <v>38</v>
      </c>
      <c r="E74" s="7" t="s">
        <v>260</v>
      </c>
      <c r="F74" s="7" t="s">
        <v>25</v>
      </c>
      <c r="G74" s="7" t="s">
        <v>261</v>
      </c>
      <c r="H74" s="7" t="s">
        <v>266</v>
      </c>
      <c r="I74" s="7" t="s">
        <v>263</v>
      </c>
      <c r="J74" s="7" t="s">
        <v>150</v>
      </c>
      <c r="K74" s="7" t="s">
        <v>24</v>
      </c>
      <c r="L74" s="7" t="s">
        <v>24</v>
      </c>
      <c r="M74" s="7" t="s">
        <v>24</v>
      </c>
      <c r="N74" s="7" t="s">
        <v>277</v>
      </c>
      <c r="O74" s="7" t="s">
        <v>278</v>
      </c>
      <c r="P74" s="10">
        <v>98</v>
      </c>
      <c r="Q74" s="7" t="s">
        <v>29</v>
      </c>
      <c r="R74" s="6" t="s">
        <v>279</v>
      </c>
      <c r="S74" s="7" t="s">
        <v>282</v>
      </c>
      <c r="T74" s="11">
        <v>370000000</v>
      </c>
      <c r="U74" s="12">
        <v>44593</v>
      </c>
      <c r="V74" s="12">
        <v>44926</v>
      </c>
      <c r="W74" s="7" t="s">
        <v>30</v>
      </c>
      <c r="X74" s="7" t="s">
        <v>89</v>
      </c>
      <c r="Y74" s="7" t="s">
        <v>32</v>
      </c>
      <c r="Z74" s="36" t="s">
        <v>621</v>
      </c>
      <c r="AA74" s="21" t="s">
        <v>622</v>
      </c>
      <c r="AB74" s="21" t="s">
        <v>496</v>
      </c>
      <c r="AC74" s="38">
        <v>0</v>
      </c>
      <c r="AD74" s="38">
        <v>0</v>
      </c>
    </row>
    <row r="75" spans="1:30" ht="60" x14ac:dyDescent="0.25">
      <c r="A75" s="9">
        <v>76</v>
      </c>
      <c r="B75" s="7" t="s">
        <v>259</v>
      </c>
      <c r="C75" s="7" t="s">
        <v>260</v>
      </c>
      <c r="D75" s="7" t="s">
        <v>38</v>
      </c>
      <c r="E75" s="7" t="s">
        <v>260</v>
      </c>
      <c r="F75" s="7" t="s">
        <v>25</v>
      </c>
      <c r="G75" s="7" t="s">
        <v>261</v>
      </c>
      <c r="H75" s="7" t="s">
        <v>266</v>
      </c>
      <c r="I75" s="7" t="s">
        <v>263</v>
      </c>
      <c r="J75" s="7" t="s">
        <v>150</v>
      </c>
      <c r="K75" s="7" t="s">
        <v>24</v>
      </c>
      <c r="L75" s="7" t="s">
        <v>24</v>
      </c>
      <c r="M75" s="7" t="s">
        <v>24</v>
      </c>
      <c r="N75" s="7" t="s">
        <v>280</v>
      </c>
      <c r="O75" s="7" t="s">
        <v>425</v>
      </c>
      <c r="P75" s="10">
        <v>98</v>
      </c>
      <c r="Q75" s="7" t="s">
        <v>29</v>
      </c>
      <c r="R75" s="6" t="s">
        <v>281</v>
      </c>
      <c r="S75" s="7" t="s">
        <v>282</v>
      </c>
      <c r="T75" s="11">
        <v>27126252000</v>
      </c>
      <c r="U75" s="12">
        <v>44211</v>
      </c>
      <c r="V75" s="12">
        <v>44561</v>
      </c>
      <c r="W75" s="7" t="s">
        <v>30</v>
      </c>
      <c r="X75" s="7" t="s">
        <v>89</v>
      </c>
      <c r="Y75" s="7" t="s">
        <v>32</v>
      </c>
      <c r="Z75" s="36" t="s">
        <v>621</v>
      </c>
      <c r="AA75" s="21" t="s">
        <v>577</v>
      </c>
      <c r="AB75" s="40" t="s">
        <v>497</v>
      </c>
      <c r="AC75" s="38">
        <v>26946495441</v>
      </c>
      <c r="AD75" s="38">
        <v>14801615122</v>
      </c>
    </row>
    <row r="76" spans="1:30" ht="45" x14ac:dyDescent="0.25">
      <c r="A76" s="9">
        <v>77</v>
      </c>
      <c r="B76" s="4" t="s">
        <v>296</v>
      </c>
      <c r="C76" s="4" t="s">
        <v>36</v>
      </c>
      <c r="D76" s="4" t="s">
        <v>38</v>
      </c>
      <c r="E76" s="4" t="s">
        <v>39</v>
      </c>
      <c r="F76" s="4" t="s">
        <v>60</v>
      </c>
      <c r="G76" s="4" t="s">
        <v>298</v>
      </c>
      <c r="H76" s="4" t="s">
        <v>388</v>
      </c>
      <c r="I76" s="4" t="s">
        <v>63</v>
      </c>
      <c r="J76" s="4" t="s">
        <v>389</v>
      </c>
      <c r="K76" s="4" t="s">
        <v>24</v>
      </c>
      <c r="L76" s="4" t="s">
        <v>24</v>
      </c>
      <c r="M76" s="4" t="s">
        <v>24</v>
      </c>
      <c r="N76" s="21" t="s">
        <v>390</v>
      </c>
      <c r="O76" s="21" t="s">
        <v>391</v>
      </c>
      <c r="P76" s="2">
        <v>63334</v>
      </c>
      <c r="Q76" s="4" t="s">
        <v>304</v>
      </c>
      <c r="R76" s="3" t="s">
        <v>426</v>
      </c>
      <c r="S76" s="21" t="s">
        <v>392</v>
      </c>
      <c r="T76" s="5">
        <v>0</v>
      </c>
      <c r="U76" s="12">
        <v>44562</v>
      </c>
      <c r="V76" s="12">
        <v>44926</v>
      </c>
      <c r="W76" s="4" t="s">
        <v>33</v>
      </c>
      <c r="X76" s="4" t="s">
        <v>34</v>
      </c>
      <c r="Y76" s="4" t="s">
        <v>12</v>
      </c>
      <c r="Z76" s="41">
        <v>497273.73599999998</v>
      </c>
      <c r="AA76" s="42" t="s">
        <v>500</v>
      </c>
      <c r="AB76" s="4" t="s">
        <v>499</v>
      </c>
      <c r="AC76" s="41">
        <v>497273.73599999998</v>
      </c>
      <c r="AD76" s="41">
        <v>497273.73599999998</v>
      </c>
    </row>
    <row r="77" spans="1:30" ht="60" x14ac:dyDescent="0.25">
      <c r="A77" s="9">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2">
        <v>44562</v>
      </c>
      <c r="V77" s="12">
        <v>44926</v>
      </c>
      <c r="W77" s="1" t="s">
        <v>30</v>
      </c>
      <c r="X77" s="1" t="s">
        <v>31</v>
      </c>
      <c r="Y77" s="1" t="s">
        <v>12</v>
      </c>
      <c r="Z77" s="21"/>
      <c r="AA77" s="21" t="s">
        <v>498</v>
      </c>
      <c r="AB77" s="37" t="s">
        <v>496</v>
      </c>
      <c r="AC77" s="38">
        <v>0</v>
      </c>
      <c r="AD77" s="38">
        <v>0</v>
      </c>
    </row>
    <row r="78" spans="1:30" ht="135" x14ac:dyDescent="0.25">
      <c r="A78" s="9">
        <v>79</v>
      </c>
      <c r="B78" s="7" t="s">
        <v>126</v>
      </c>
      <c r="C78" s="7" t="s">
        <v>36</v>
      </c>
      <c r="D78" s="7" t="s">
        <v>127</v>
      </c>
      <c r="E78" s="7" t="s">
        <v>24</v>
      </c>
      <c r="F78" s="7" t="s">
        <v>25</v>
      </c>
      <c r="G78" s="7" t="s">
        <v>26</v>
      </c>
      <c r="H78" s="7" t="s">
        <v>28</v>
      </c>
      <c r="I78" s="7" t="s">
        <v>27</v>
      </c>
      <c r="J78" s="7" t="s">
        <v>35</v>
      </c>
      <c r="K78" s="7" t="s">
        <v>24</v>
      </c>
      <c r="L78" s="7" t="s">
        <v>24</v>
      </c>
      <c r="M78" s="7" t="s">
        <v>24</v>
      </c>
      <c r="N78" s="7" t="s">
        <v>116</v>
      </c>
      <c r="O78" s="18" t="s">
        <v>125</v>
      </c>
      <c r="P78" s="10">
        <v>90</v>
      </c>
      <c r="Q78" s="7" t="s">
        <v>29</v>
      </c>
      <c r="R78" s="6" t="s">
        <v>128</v>
      </c>
      <c r="S78" s="7" t="s">
        <v>129</v>
      </c>
      <c r="T78" s="11">
        <v>375540000</v>
      </c>
      <c r="U78" s="12">
        <v>44562</v>
      </c>
      <c r="V78" s="12">
        <v>44926</v>
      </c>
      <c r="W78" s="7" t="s">
        <v>33</v>
      </c>
      <c r="X78" s="7" t="s">
        <v>31</v>
      </c>
      <c r="Y78" s="7" t="s">
        <v>32</v>
      </c>
      <c r="Z78" s="36" t="s">
        <v>606</v>
      </c>
      <c r="AA78" s="21" t="s">
        <v>607</v>
      </c>
      <c r="AB78" s="74" t="s">
        <v>608</v>
      </c>
      <c r="AC78" s="35">
        <v>159778665</v>
      </c>
      <c r="AD78" s="35">
        <v>159778665</v>
      </c>
    </row>
    <row r="79" spans="1:30" ht="60" x14ac:dyDescent="0.25">
      <c r="A79" s="9">
        <v>80</v>
      </c>
      <c r="B79" s="7" t="s">
        <v>126</v>
      </c>
      <c r="C79" s="7" t="s">
        <v>36</v>
      </c>
      <c r="D79" s="7" t="s">
        <v>127</v>
      </c>
      <c r="E79" s="7" t="s">
        <v>24</v>
      </c>
      <c r="F79" s="7" t="s">
        <v>25</v>
      </c>
      <c r="G79" s="7" t="s">
        <v>26</v>
      </c>
      <c r="H79" s="7" t="s">
        <v>28</v>
      </c>
      <c r="I79" s="7" t="s">
        <v>27</v>
      </c>
      <c r="J79" s="7" t="s">
        <v>35</v>
      </c>
      <c r="K79" s="7" t="s">
        <v>24</v>
      </c>
      <c r="L79" s="7" t="s">
        <v>24</v>
      </c>
      <c r="M79" s="7" t="s">
        <v>24</v>
      </c>
      <c r="N79" s="7" t="s">
        <v>117</v>
      </c>
      <c r="O79" s="7" t="s">
        <v>121</v>
      </c>
      <c r="P79" s="10">
        <v>95</v>
      </c>
      <c r="Q79" s="7" t="s">
        <v>29</v>
      </c>
      <c r="R79" s="6" t="s">
        <v>130</v>
      </c>
      <c r="S79" s="7" t="s">
        <v>131</v>
      </c>
      <c r="T79" s="11">
        <v>66000000</v>
      </c>
      <c r="U79" s="12">
        <v>44562</v>
      </c>
      <c r="V79" s="12">
        <v>44926</v>
      </c>
      <c r="W79" s="7" t="s">
        <v>33</v>
      </c>
      <c r="X79" s="7" t="s">
        <v>96</v>
      </c>
      <c r="Y79" s="7" t="s">
        <v>32</v>
      </c>
      <c r="Z79" s="36" t="s">
        <v>493</v>
      </c>
      <c r="AA79" s="21" t="s">
        <v>609</v>
      </c>
      <c r="AB79" s="21" t="s">
        <v>610</v>
      </c>
      <c r="AC79" s="35">
        <v>38133333</v>
      </c>
      <c r="AD79" s="35">
        <v>38133333</v>
      </c>
    </row>
    <row r="80" spans="1:30" ht="105" x14ac:dyDescent="0.25">
      <c r="A80" s="9">
        <v>81</v>
      </c>
      <c r="B80" s="7" t="s">
        <v>126</v>
      </c>
      <c r="C80" s="7" t="s">
        <v>36</v>
      </c>
      <c r="D80" s="7" t="s">
        <v>127</v>
      </c>
      <c r="E80" s="7" t="s">
        <v>24</v>
      </c>
      <c r="F80" s="7" t="s">
        <v>25</v>
      </c>
      <c r="G80" s="7" t="s">
        <v>26</v>
      </c>
      <c r="H80" s="7" t="s">
        <v>28</v>
      </c>
      <c r="I80" s="7" t="s">
        <v>27</v>
      </c>
      <c r="J80" s="7" t="s">
        <v>35</v>
      </c>
      <c r="K80" s="7" t="s">
        <v>24</v>
      </c>
      <c r="L80" s="7" t="s">
        <v>24</v>
      </c>
      <c r="M80" s="7" t="s">
        <v>24</v>
      </c>
      <c r="N80" s="7" t="s">
        <v>118</v>
      </c>
      <c r="O80" s="7" t="s">
        <v>122</v>
      </c>
      <c r="P80" s="10">
        <v>90</v>
      </c>
      <c r="Q80" s="7" t="s">
        <v>29</v>
      </c>
      <c r="R80" s="6" t="s">
        <v>132</v>
      </c>
      <c r="S80" s="7" t="s">
        <v>133</v>
      </c>
      <c r="T80" s="11">
        <v>289080000</v>
      </c>
      <c r="U80" s="12">
        <v>44562</v>
      </c>
      <c r="V80" s="12">
        <v>44926</v>
      </c>
      <c r="W80" s="7" t="s">
        <v>33</v>
      </c>
      <c r="X80" s="7" t="s">
        <v>34</v>
      </c>
      <c r="Y80" s="7" t="s">
        <v>32</v>
      </c>
      <c r="Z80" s="36"/>
      <c r="AA80" s="21"/>
      <c r="AB80" s="21"/>
      <c r="AC80" s="21"/>
      <c r="AD80" s="21"/>
    </row>
    <row r="81" spans="1:30" ht="300" x14ac:dyDescent="0.25">
      <c r="A81" s="9">
        <v>82</v>
      </c>
      <c r="B81" s="7" t="s">
        <v>126</v>
      </c>
      <c r="C81" s="7" t="s">
        <v>36</v>
      </c>
      <c r="D81" s="7" t="s">
        <v>127</v>
      </c>
      <c r="E81" s="7" t="s">
        <v>24</v>
      </c>
      <c r="F81" s="7" t="s">
        <v>25</v>
      </c>
      <c r="G81" s="7" t="s">
        <v>26</v>
      </c>
      <c r="H81" s="7" t="s">
        <v>28</v>
      </c>
      <c r="I81" s="7" t="s">
        <v>27</v>
      </c>
      <c r="J81" s="7" t="s">
        <v>35</v>
      </c>
      <c r="K81" s="7" t="s">
        <v>24</v>
      </c>
      <c r="L81" s="7" t="s">
        <v>24</v>
      </c>
      <c r="M81" s="7" t="s">
        <v>24</v>
      </c>
      <c r="N81" s="7" t="s">
        <v>119</v>
      </c>
      <c r="O81" s="7" t="s">
        <v>123</v>
      </c>
      <c r="P81" s="10">
        <v>95</v>
      </c>
      <c r="Q81" s="7" t="s">
        <v>29</v>
      </c>
      <c r="R81" s="33" t="s">
        <v>571</v>
      </c>
      <c r="S81" s="7" t="s">
        <v>572</v>
      </c>
      <c r="T81" s="11">
        <v>132000000</v>
      </c>
      <c r="U81" s="12">
        <v>44562</v>
      </c>
      <c r="V81" s="12">
        <v>44926</v>
      </c>
      <c r="W81" s="7" t="s">
        <v>33</v>
      </c>
      <c r="X81" s="7" t="s">
        <v>89</v>
      </c>
      <c r="Y81" s="7" t="s">
        <v>32</v>
      </c>
      <c r="Z81" s="36" t="s">
        <v>493</v>
      </c>
      <c r="AA81" s="21" t="s">
        <v>611</v>
      </c>
      <c r="AB81" s="21" t="s">
        <v>612</v>
      </c>
      <c r="AC81" s="35">
        <v>71133333</v>
      </c>
      <c r="AD81" s="35">
        <v>71133333</v>
      </c>
    </row>
    <row r="82" spans="1:30" ht="60" x14ac:dyDescent="0.25">
      <c r="A82" s="9">
        <v>83</v>
      </c>
      <c r="B82" s="7" t="s">
        <v>126</v>
      </c>
      <c r="C82" s="7" t="s">
        <v>36</v>
      </c>
      <c r="D82" s="7" t="s">
        <v>127</v>
      </c>
      <c r="E82" s="7" t="s">
        <v>24</v>
      </c>
      <c r="F82" s="7" t="s">
        <v>25</v>
      </c>
      <c r="G82" s="7" t="s">
        <v>26</v>
      </c>
      <c r="H82" s="7" t="s">
        <v>28</v>
      </c>
      <c r="I82" s="7" t="s">
        <v>27</v>
      </c>
      <c r="J82" s="7" t="s">
        <v>35</v>
      </c>
      <c r="K82" s="7" t="s">
        <v>24</v>
      </c>
      <c r="L82" s="7" t="s">
        <v>24</v>
      </c>
      <c r="M82" s="7" t="s">
        <v>24</v>
      </c>
      <c r="N82" s="7" t="s">
        <v>120</v>
      </c>
      <c r="O82" s="7" t="s">
        <v>124</v>
      </c>
      <c r="P82" s="10">
        <v>95</v>
      </c>
      <c r="Q82" s="7" t="s">
        <v>29</v>
      </c>
      <c r="R82" s="33" t="s">
        <v>573</v>
      </c>
      <c r="S82" s="7" t="s">
        <v>574</v>
      </c>
      <c r="T82" s="11">
        <v>198000000</v>
      </c>
      <c r="U82" s="12">
        <v>44562</v>
      </c>
      <c r="V82" s="12">
        <v>44926</v>
      </c>
      <c r="W82" s="7" t="s">
        <v>33</v>
      </c>
      <c r="X82" s="7" t="s">
        <v>192</v>
      </c>
      <c r="Y82" s="7" t="s">
        <v>32</v>
      </c>
      <c r="Z82" s="36" t="s">
        <v>493</v>
      </c>
      <c r="AA82" s="21" t="s">
        <v>613</v>
      </c>
      <c r="AB82" s="75" t="s">
        <v>614</v>
      </c>
      <c r="AC82" s="35">
        <v>56023807</v>
      </c>
      <c r="AD82" s="35">
        <v>56023807</v>
      </c>
    </row>
    <row r="83" spans="1:30" ht="60" x14ac:dyDescent="0.25">
      <c r="A83" s="9">
        <v>84</v>
      </c>
      <c r="B83" s="7" t="s">
        <v>207</v>
      </c>
      <c r="C83" s="7" t="s">
        <v>36</v>
      </c>
      <c r="D83" s="7" t="s">
        <v>208</v>
      </c>
      <c r="E83" s="7" t="s">
        <v>24</v>
      </c>
      <c r="F83" s="7" t="s">
        <v>42</v>
      </c>
      <c r="G83" s="7" t="s">
        <v>43</v>
      </c>
      <c r="H83" s="7" t="s">
        <v>24</v>
      </c>
      <c r="I83" s="7" t="s">
        <v>209</v>
      </c>
      <c r="J83" s="7" t="s">
        <v>64</v>
      </c>
      <c r="K83" s="7" t="s">
        <v>210</v>
      </c>
      <c r="L83" s="17" t="s">
        <v>212</v>
      </c>
      <c r="M83" s="7" t="s">
        <v>211</v>
      </c>
      <c r="N83" s="7" t="s">
        <v>212</v>
      </c>
      <c r="O83" s="21" t="s">
        <v>214</v>
      </c>
      <c r="P83" s="25">
        <v>1</v>
      </c>
      <c r="Q83" s="21" t="s">
        <v>37</v>
      </c>
      <c r="R83" s="3" t="s">
        <v>213</v>
      </c>
      <c r="S83" s="21" t="s">
        <v>215</v>
      </c>
      <c r="T83" s="23">
        <v>600000000</v>
      </c>
      <c r="U83" s="24">
        <v>44562</v>
      </c>
      <c r="V83" s="24">
        <v>44926</v>
      </c>
      <c r="W83" s="21" t="s">
        <v>33</v>
      </c>
      <c r="X83" s="21" t="s">
        <v>96</v>
      </c>
      <c r="Y83" s="21" t="s">
        <v>32</v>
      </c>
      <c r="Z83" s="57" t="s">
        <v>495</v>
      </c>
      <c r="AA83" s="21" t="s">
        <v>681</v>
      </c>
      <c r="AB83" s="64" t="s">
        <v>682</v>
      </c>
      <c r="AC83" s="58">
        <v>0</v>
      </c>
      <c r="AD83" s="58">
        <v>0</v>
      </c>
    </row>
    <row r="84" spans="1:30" ht="120" x14ac:dyDescent="0.25">
      <c r="A84" s="9">
        <v>85</v>
      </c>
      <c r="B84" s="7" t="s">
        <v>207</v>
      </c>
      <c r="C84" s="7" t="s">
        <v>36</v>
      </c>
      <c r="D84" s="7" t="s">
        <v>208</v>
      </c>
      <c r="E84" s="7" t="s">
        <v>24</v>
      </c>
      <c r="F84" s="7" t="s">
        <v>42</v>
      </c>
      <c r="G84" s="7" t="s">
        <v>43</v>
      </c>
      <c r="H84" s="7" t="s">
        <v>24</v>
      </c>
      <c r="I84" s="7" t="s">
        <v>209</v>
      </c>
      <c r="J84" s="7" t="s">
        <v>64</v>
      </c>
      <c r="K84" s="7" t="s">
        <v>210</v>
      </c>
      <c r="L84" s="17" t="s">
        <v>217</v>
      </c>
      <c r="M84" s="17" t="s">
        <v>218</v>
      </c>
      <c r="N84" s="7" t="s">
        <v>216</v>
      </c>
      <c r="O84" s="21" t="s">
        <v>220</v>
      </c>
      <c r="P84" s="25">
        <v>1</v>
      </c>
      <c r="Q84" s="21" t="s">
        <v>37</v>
      </c>
      <c r="R84" s="3" t="s">
        <v>524</v>
      </c>
      <c r="S84" s="3" t="s">
        <v>525</v>
      </c>
      <c r="T84" s="23">
        <v>600000000</v>
      </c>
      <c r="U84" s="24">
        <v>44562</v>
      </c>
      <c r="V84" s="24">
        <v>44926</v>
      </c>
      <c r="W84" s="21" t="s">
        <v>33</v>
      </c>
      <c r="X84" s="21" t="s">
        <v>96</v>
      </c>
      <c r="Y84" s="21" t="s">
        <v>32</v>
      </c>
      <c r="Z84" s="57" t="s">
        <v>495</v>
      </c>
      <c r="AA84" s="21" t="s">
        <v>683</v>
      </c>
      <c r="AB84" s="21" t="s">
        <v>684</v>
      </c>
      <c r="AC84" s="58">
        <v>0</v>
      </c>
      <c r="AD84" s="58">
        <v>0</v>
      </c>
    </row>
    <row r="85" spans="1:30" ht="85.5" x14ac:dyDescent="0.25">
      <c r="A85" s="9">
        <v>86</v>
      </c>
      <c r="B85" s="7" t="s">
        <v>207</v>
      </c>
      <c r="C85" s="7" t="s">
        <v>36</v>
      </c>
      <c r="D85" s="7" t="s">
        <v>208</v>
      </c>
      <c r="E85" s="7" t="s">
        <v>24</v>
      </c>
      <c r="F85" s="7" t="s">
        <v>42</v>
      </c>
      <c r="G85" s="7" t="s">
        <v>43</v>
      </c>
      <c r="H85" s="7" t="s">
        <v>24</v>
      </c>
      <c r="I85" s="7" t="s">
        <v>209</v>
      </c>
      <c r="J85" s="7" t="s">
        <v>64</v>
      </c>
      <c r="K85" s="7" t="s">
        <v>210</v>
      </c>
      <c r="L85" s="17" t="s">
        <v>217</v>
      </c>
      <c r="M85" s="17" t="s">
        <v>219</v>
      </c>
      <c r="N85" s="7" t="s">
        <v>216</v>
      </c>
      <c r="O85" s="21" t="s">
        <v>221</v>
      </c>
      <c r="P85" s="25">
        <v>1</v>
      </c>
      <c r="Q85" s="21" t="s">
        <v>37</v>
      </c>
      <c r="R85" s="3" t="s">
        <v>526</v>
      </c>
      <c r="S85" s="3" t="s">
        <v>525</v>
      </c>
      <c r="T85" s="23">
        <v>500000000</v>
      </c>
      <c r="U85" s="24">
        <v>44562</v>
      </c>
      <c r="V85" s="24">
        <v>44926</v>
      </c>
      <c r="W85" s="21" t="s">
        <v>33</v>
      </c>
      <c r="X85" s="21" t="s">
        <v>96</v>
      </c>
      <c r="Y85" s="21" t="s">
        <v>32</v>
      </c>
      <c r="Z85" s="57" t="s">
        <v>495</v>
      </c>
      <c r="AA85" s="21" t="s">
        <v>683</v>
      </c>
      <c r="AB85" s="21" t="s">
        <v>684</v>
      </c>
      <c r="AC85" s="58">
        <v>0</v>
      </c>
      <c r="AD85" s="58">
        <v>0</v>
      </c>
    </row>
    <row r="86" spans="1:30" ht="85.5" x14ac:dyDescent="0.25">
      <c r="A86" s="9">
        <v>87</v>
      </c>
      <c r="B86" s="7" t="s">
        <v>207</v>
      </c>
      <c r="C86" s="7" t="s">
        <v>36</v>
      </c>
      <c r="D86" s="7" t="s">
        <v>208</v>
      </c>
      <c r="E86" s="7" t="s">
        <v>24</v>
      </c>
      <c r="F86" s="7" t="s">
        <v>42</v>
      </c>
      <c r="G86" s="7" t="s">
        <v>43</v>
      </c>
      <c r="H86" s="7" t="s">
        <v>24</v>
      </c>
      <c r="I86" s="7" t="s">
        <v>209</v>
      </c>
      <c r="J86" s="7" t="s">
        <v>64</v>
      </c>
      <c r="K86" s="7" t="s">
        <v>210</v>
      </c>
      <c r="L86" s="17" t="s">
        <v>217</v>
      </c>
      <c r="M86" s="17" t="s">
        <v>219</v>
      </c>
      <c r="N86" s="7" t="s">
        <v>216</v>
      </c>
      <c r="O86" s="21" t="s">
        <v>222</v>
      </c>
      <c r="P86" s="25">
        <v>1</v>
      </c>
      <c r="Q86" s="21" t="s">
        <v>37</v>
      </c>
      <c r="R86" s="3" t="s">
        <v>527</v>
      </c>
      <c r="S86" s="3" t="s">
        <v>525</v>
      </c>
      <c r="T86" s="23">
        <v>600000000</v>
      </c>
      <c r="U86" s="24">
        <v>44562</v>
      </c>
      <c r="V86" s="24">
        <v>44926</v>
      </c>
      <c r="W86" s="21" t="s">
        <v>33</v>
      </c>
      <c r="X86" s="21" t="s">
        <v>96</v>
      </c>
      <c r="Y86" s="21" t="s">
        <v>32</v>
      </c>
      <c r="Z86" s="57" t="s">
        <v>495</v>
      </c>
      <c r="AA86" s="21" t="s">
        <v>683</v>
      </c>
      <c r="AB86" s="21" t="s">
        <v>684</v>
      </c>
      <c r="AC86" s="59">
        <v>0</v>
      </c>
      <c r="AD86" s="59">
        <v>0</v>
      </c>
    </row>
    <row r="87" spans="1:30" ht="85.5" x14ac:dyDescent="0.25">
      <c r="A87" s="9">
        <v>88</v>
      </c>
      <c r="B87" s="7" t="s">
        <v>207</v>
      </c>
      <c r="C87" s="7" t="s">
        <v>36</v>
      </c>
      <c r="D87" s="7" t="s">
        <v>208</v>
      </c>
      <c r="E87" s="7" t="s">
        <v>24</v>
      </c>
      <c r="F87" s="7" t="s">
        <v>42</v>
      </c>
      <c r="G87" s="7" t="s">
        <v>43</v>
      </c>
      <c r="H87" s="7" t="s">
        <v>24</v>
      </c>
      <c r="I87" s="7" t="s">
        <v>209</v>
      </c>
      <c r="J87" s="7" t="s">
        <v>64</v>
      </c>
      <c r="K87" s="7" t="s">
        <v>210</v>
      </c>
      <c r="L87" s="17" t="s">
        <v>217</v>
      </c>
      <c r="M87" s="17" t="s">
        <v>219</v>
      </c>
      <c r="N87" s="7" t="s">
        <v>216</v>
      </c>
      <c r="O87" s="21" t="s">
        <v>223</v>
      </c>
      <c r="P87" s="25">
        <v>1</v>
      </c>
      <c r="Q87" s="21" t="s">
        <v>37</v>
      </c>
      <c r="R87" s="3" t="s">
        <v>528</v>
      </c>
      <c r="S87" s="3" t="s">
        <v>525</v>
      </c>
      <c r="T87" s="23">
        <v>800000000</v>
      </c>
      <c r="U87" s="24">
        <v>44562</v>
      </c>
      <c r="V87" s="24">
        <v>44926</v>
      </c>
      <c r="W87" s="21" t="s">
        <v>33</v>
      </c>
      <c r="X87" s="21" t="s">
        <v>96</v>
      </c>
      <c r="Y87" s="21" t="s">
        <v>32</v>
      </c>
      <c r="Z87" s="57" t="s">
        <v>495</v>
      </c>
      <c r="AA87" s="21" t="s">
        <v>683</v>
      </c>
      <c r="AB87" s="21" t="s">
        <v>684</v>
      </c>
      <c r="AC87" s="59">
        <v>0</v>
      </c>
      <c r="AD87" s="59">
        <v>0</v>
      </c>
    </row>
    <row r="88" spans="1:30" ht="105" x14ac:dyDescent="0.25">
      <c r="A88" s="9">
        <v>89</v>
      </c>
      <c r="B88" s="7" t="s">
        <v>207</v>
      </c>
      <c r="C88" s="7" t="s">
        <v>36</v>
      </c>
      <c r="D88" s="7" t="s">
        <v>208</v>
      </c>
      <c r="E88" s="7" t="s">
        <v>24</v>
      </c>
      <c r="F88" s="7" t="s">
        <v>42</v>
      </c>
      <c r="G88" s="7" t="s">
        <v>43</v>
      </c>
      <c r="H88" s="7" t="s">
        <v>24</v>
      </c>
      <c r="I88" s="7" t="s">
        <v>209</v>
      </c>
      <c r="J88" s="7" t="s">
        <v>64</v>
      </c>
      <c r="K88" s="7" t="s">
        <v>210</v>
      </c>
      <c r="L88" s="17" t="s">
        <v>217</v>
      </c>
      <c r="M88" s="17" t="s">
        <v>219</v>
      </c>
      <c r="N88" s="7" t="s">
        <v>216</v>
      </c>
      <c r="O88" s="21" t="s">
        <v>224</v>
      </c>
      <c r="P88" s="25">
        <v>1</v>
      </c>
      <c r="Q88" s="21" t="s">
        <v>37</v>
      </c>
      <c r="R88" s="3" t="s">
        <v>529</v>
      </c>
      <c r="S88" s="3" t="s">
        <v>525</v>
      </c>
      <c r="T88" s="23">
        <v>806372913</v>
      </c>
      <c r="U88" s="24">
        <v>44562</v>
      </c>
      <c r="V88" s="24">
        <v>44926</v>
      </c>
      <c r="W88" s="21" t="s">
        <v>33</v>
      </c>
      <c r="X88" s="21" t="s">
        <v>96</v>
      </c>
      <c r="Y88" s="21" t="s">
        <v>32</v>
      </c>
      <c r="Z88" s="57" t="s">
        <v>495</v>
      </c>
      <c r="AA88" s="21" t="s">
        <v>683</v>
      </c>
      <c r="AB88" s="21" t="s">
        <v>684</v>
      </c>
      <c r="AC88" s="59">
        <v>0</v>
      </c>
      <c r="AD88" s="59">
        <v>0</v>
      </c>
    </row>
    <row r="89" spans="1:30" ht="60" x14ac:dyDescent="0.25">
      <c r="A89" s="9">
        <v>90</v>
      </c>
      <c r="B89" s="7" t="s">
        <v>207</v>
      </c>
      <c r="C89" s="7" t="s">
        <v>36</v>
      </c>
      <c r="D89" s="7" t="s">
        <v>208</v>
      </c>
      <c r="E89" s="7" t="s">
        <v>24</v>
      </c>
      <c r="F89" s="7" t="s">
        <v>42</v>
      </c>
      <c r="G89" s="7" t="s">
        <v>43</v>
      </c>
      <c r="H89" s="7" t="s">
        <v>24</v>
      </c>
      <c r="I89" s="7" t="s">
        <v>209</v>
      </c>
      <c r="J89" s="7" t="s">
        <v>64</v>
      </c>
      <c r="K89" s="7" t="s">
        <v>210</v>
      </c>
      <c r="L89" s="17" t="s">
        <v>228</v>
      </c>
      <c r="M89" s="17" t="s">
        <v>226</v>
      </c>
      <c r="N89" s="7" t="s">
        <v>225</v>
      </c>
      <c r="O89" s="21" t="s">
        <v>229</v>
      </c>
      <c r="P89" s="25">
        <v>1</v>
      </c>
      <c r="Q89" s="21" t="s">
        <v>37</v>
      </c>
      <c r="R89" s="3" t="s">
        <v>530</v>
      </c>
      <c r="S89" s="3" t="s">
        <v>525</v>
      </c>
      <c r="T89" s="23">
        <v>1849000000</v>
      </c>
      <c r="U89" s="24">
        <v>44562</v>
      </c>
      <c r="V89" s="24">
        <v>44926</v>
      </c>
      <c r="W89" s="21" t="s">
        <v>33</v>
      </c>
      <c r="X89" s="21" t="s">
        <v>96</v>
      </c>
      <c r="Y89" s="21" t="s">
        <v>32</v>
      </c>
      <c r="Z89" s="57" t="s">
        <v>495</v>
      </c>
      <c r="AA89" s="21" t="s">
        <v>685</v>
      </c>
      <c r="AB89" s="21" t="s">
        <v>686</v>
      </c>
      <c r="AC89" s="59">
        <v>1849000000</v>
      </c>
      <c r="AD89" s="59">
        <v>0</v>
      </c>
    </row>
    <row r="90" spans="1:30" ht="57" x14ac:dyDescent="0.25">
      <c r="A90" s="9">
        <v>91</v>
      </c>
      <c r="B90" s="7" t="s">
        <v>207</v>
      </c>
      <c r="C90" s="7" t="s">
        <v>36</v>
      </c>
      <c r="D90" s="7" t="s">
        <v>208</v>
      </c>
      <c r="E90" s="7" t="s">
        <v>24</v>
      </c>
      <c r="F90" s="7" t="s">
        <v>42</v>
      </c>
      <c r="G90" s="7" t="s">
        <v>43</v>
      </c>
      <c r="H90" s="7" t="s">
        <v>24</v>
      </c>
      <c r="I90" s="7" t="s">
        <v>209</v>
      </c>
      <c r="J90" s="7" t="s">
        <v>64</v>
      </c>
      <c r="K90" s="7" t="s">
        <v>210</v>
      </c>
      <c r="L90" s="17" t="s">
        <v>228</v>
      </c>
      <c r="M90" s="17" t="s">
        <v>226</v>
      </c>
      <c r="N90" s="7" t="s">
        <v>225</v>
      </c>
      <c r="O90" s="21" t="s">
        <v>427</v>
      </c>
      <c r="P90" s="25">
        <v>1</v>
      </c>
      <c r="Q90" s="21" t="s">
        <v>37</v>
      </c>
      <c r="R90" s="3" t="s">
        <v>531</v>
      </c>
      <c r="S90" s="3" t="s">
        <v>525</v>
      </c>
      <c r="T90" s="23">
        <v>1470264460</v>
      </c>
      <c r="U90" s="24">
        <v>44562</v>
      </c>
      <c r="V90" s="24">
        <v>44926</v>
      </c>
      <c r="W90" s="21" t="s">
        <v>33</v>
      </c>
      <c r="X90" s="21" t="s">
        <v>96</v>
      </c>
      <c r="Y90" s="21" t="s">
        <v>32</v>
      </c>
      <c r="Z90" s="57" t="s">
        <v>495</v>
      </c>
      <c r="AA90" s="21" t="s">
        <v>685</v>
      </c>
      <c r="AB90" s="21" t="s">
        <v>686</v>
      </c>
      <c r="AC90" s="59">
        <v>1470264460</v>
      </c>
      <c r="AD90" s="59">
        <v>0</v>
      </c>
    </row>
    <row r="91" spans="1:30" ht="60" x14ac:dyDescent="0.25">
      <c r="A91" s="9">
        <v>92</v>
      </c>
      <c r="B91" s="7" t="s">
        <v>207</v>
      </c>
      <c r="C91" s="7" t="s">
        <v>36</v>
      </c>
      <c r="D91" s="7" t="s">
        <v>208</v>
      </c>
      <c r="E91" s="7" t="s">
        <v>24</v>
      </c>
      <c r="F91" s="7" t="s">
        <v>42</v>
      </c>
      <c r="G91" s="7" t="s">
        <v>43</v>
      </c>
      <c r="H91" s="7" t="s">
        <v>24</v>
      </c>
      <c r="I91" s="7" t="s">
        <v>209</v>
      </c>
      <c r="J91" s="7" t="s">
        <v>64</v>
      </c>
      <c r="K91" s="7" t="s">
        <v>210</v>
      </c>
      <c r="L91" s="17" t="s">
        <v>228</v>
      </c>
      <c r="M91" s="17" t="s">
        <v>226</v>
      </c>
      <c r="N91" s="7" t="s">
        <v>225</v>
      </c>
      <c r="O91" s="21" t="s">
        <v>230</v>
      </c>
      <c r="P91" s="25">
        <v>1</v>
      </c>
      <c r="Q91" s="21" t="s">
        <v>37</v>
      </c>
      <c r="R91" s="3" t="s">
        <v>532</v>
      </c>
      <c r="S91" s="3" t="s">
        <v>525</v>
      </c>
      <c r="T91" s="23">
        <v>430000000</v>
      </c>
      <c r="U91" s="24">
        <v>44562</v>
      </c>
      <c r="V91" s="24">
        <v>44926</v>
      </c>
      <c r="W91" s="21" t="s">
        <v>33</v>
      </c>
      <c r="X91" s="21" t="s">
        <v>96</v>
      </c>
      <c r="Y91" s="21" t="s">
        <v>32</v>
      </c>
      <c r="Z91" s="57" t="s">
        <v>495</v>
      </c>
      <c r="AA91" s="21" t="s">
        <v>687</v>
      </c>
      <c r="AB91" s="21" t="s">
        <v>684</v>
      </c>
      <c r="AC91" s="59">
        <v>127245561</v>
      </c>
      <c r="AD91" s="59">
        <v>0</v>
      </c>
    </row>
    <row r="92" spans="1:30" ht="45" x14ac:dyDescent="0.25">
      <c r="A92" s="9">
        <v>93</v>
      </c>
      <c r="B92" s="7" t="s">
        <v>207</v>
      </c>
      <c r="C92" s="7" t="s">
        <v>36</v>
      </c>
      <c r="D92" s="7" t="s">
        <v>208</v>
      </c>
      <c r="E92" s="7" t="s">
        <v>24</v>
      </c>
      <c r="F92" s="7" t="s">
        <v>42</v>
      </c>
      <c r="G92" s="7" t="s">
        <v>43</v>
      </c>
      <c r="H92" s="7" t="s">
        <v>24</v>
      </c>
      <c r="I92" s="7" t="s">
        <v>209</v>
      </c>
      <c r="J92" s="7" t="s">
        <v>64</v>
      </c>
      <c r="K92" s="7" t="s">
        <v>210</v>
      </c>
      <c r="L92" s="17" t="s">
        <v>228</v>
      </c>
      <c r="M92" s="17" t="s">
        <v>227</v>
      </c>
      <c r="N92" s="7" t="s">
        <v>225</v>
      </c>
      <c r="O92" s="21" t="s">
        <v>231</v>
      </c>
      <c r="P92" s="25">
        <v>1</v>
      </c>
      <c r="Q92" s="21" t="s">
        <v>37</v>
      </c>
      <c r="R92" s="3" t="s">
        <v>533</v>
      </c>
      <c r="S92" s="3" t="s">
        <v>525</v>
      </c>
      <c r="T92" s="23">
        <v>1095491365</v>
      </c>
      <c r="U92" s="24">
        <v>44562</v>
      </c>
      <c r="V92" s="24">
        <v>44926</v>
      </c>
      <c r="W92" s="21" t="s">
        <v>33</v>
      </c>
      <c r="X92" s="21" t="s">
        <v>96</v>
      </c>
      <c r="Y92" s="21" t="s">
        <v>32</v>
      </c>
      <c r="Z92" s="57" t="s">
        <v>495</v>
      </c>
      <c r="AA92" s="21" t="s">
        <v>685</v>
      </c>
      <c r="AB92" s="21" t="s">
        <v>686</v>
      </c>
      <c r="AC92" s="59">
        <v>278808332.85000002</v>
      </c>
      <c r="AD92" s="59">
        <v>0</v>
      </c>
    </row>
    <row r="93" spans="1:30" ht="75" x14ac:dyDescent="0.25">
      <c r="A93" s="9">
        <v>94</v>
      </c>
      <c r="B93" s="7" t="s">
        <v>207</v>
      </c>
      <c r="C93" s="7" t="s">
        <v>36</v>
      </c>
      <c r="D93" s="7" t="s">
        <v>208</v>
      </c>
      <c r="E93" s="7" t="s">
        <v>24</v>
      </c>
      <c r="F93" s="7" t="s">
        <v>42</v>
      </c>
      <c r="G93" s="7" t="s">
        <v>43</v>
      </c>
      <c r="H93" s="7" t="s">
        <v>24</v>
      </c>
      <c r="I93" s="7" t="s">
        <v>209</v>
      </c>
      <c r="J93" s="7" t="s">
        <v>64</v>
      </c>
      <c r="K93" s="7" t="s">
        <v>210</v>
      </c>
      <c r="L93" s="17" t="s">
        <v>228</v>
      </c>
      <c r="M93" s="17" t="s">
        <v>227</v>
      </c>
      <c r="N93" s="7" t="s">
        <v>225</v>
      </c>
      <c r="O93" s="21" t="s">
        <v>232</v>
      </c>
      <c r="P93" s="25">
        <v>1</v>
      </c>
      <c r="Q93" s="21" t="s">
        <v>37</v>
      </c>
      <c r="R93" s="3" t="s">
        <v>534</v>
      </c>
      <c r="S93" s="3" t="s">
        <v>525</v>
      </c>
      <c r="T93" s="23">
        <v>1650000000</v>
      </c>
      <c r="U93" s="24">
        <v>44562</v>
      </c>
      <c r="V93" s="24">
        <v>44926</v>
      </c>
      <c r="W93" s="21" t="s">
        <v>33</v>
      </c>
      <c r="X93" s="21" t="s">
        <v>96</v>
      </c>
      <c r="Y93" s="21" t="s">
        <v>32</v>
      </c>
      <c r="Z93" s="57" t="s">
        <v>495</v>
      </c>
      <c r="AA93" s="21" t="s">
        <v>683</v>
      </c>
      <c r="AB93" s="21" t="s">
        <v>684</v>
      </c>
      <c r="AC93" s="59">
        <v>0</v>
      </c>
      <c r="AD93" s="59">
        <v>0</v>
      </c>
    </row>
    <row r="94" spans="1:30" ht="45" x14ac:dyDescent="0.25">
      <c r="A94" s="9">
        <v>95</v>
      </c>
      <c r="B94" s="7" t="s">
        <v>207</v>
      </c>
      <c r="C94" s="7" t="s">
        <v>36</v>
      </c>
      <c r="D94" s="7" t="s">
        <v>208</v>
      </c>
      <c r="E94" s="7" t="s">
        <v>24</v>
      </c>
      <c r="F94" s="7" t="s">
        <v>42</v>
      </c>
      <c r="G94" s="7" t="s">
        <v>43</v>
      </c>
      <c r="H94" s="7" t="s">
        <v>24</v>
      </c>
      <c r="I94" s="7" t="s">
        <v>209</v>
      </c>
      <c r="J94" s="7" t="s">
        <v>64</v>
      </c>
      <c r="K94" s="7" t="s">
        <v>210</v>
      </c>
      <c r="L94" s="17" t="s">
        <v>228</v>
      </c>
      <c r="M94" s="17" t="s">
        <v>227</v>
      </c>
      <c r="N94" s="7" t="s">
        <v>225</v>
      </c>
      <c r="O94" s="21" t="s">
        <v>233</v>
      </c>
      <c r="P94" s="25">
        <v>1</v>
      </c>
      <c r="Q94" s="21" t="s">
        <v>37</v>
      </c>
      <c r="R94" s="3" t="s">
        <v>535</v>
      </c>
      <c r="S94" s="3" t="s">
        <v>525</v>
      </c>
      <c r="T94" s="23">
        <v>500000000</v>
      </c>
      <c r="U94" s="24">
        <v>44562</v>
      </c>
      <c r="V94" s="24">
        <v>44926</v>
      </c>
      <c r="W94" s="21" t="s">
        <v>33</v>
      </c>
      <c r="X94" s="21" t="s">
        <v>96</v>
      </c>
      <c r="Y94" s="21" t="s">
        <v>32</v>
      </c>
      <c r="Z94" s="57" t="s">
        <v>495</v>
      </c>
      <c r="AA94" s="21" t="s">
        <v>683</v>
      </c>
      <c r="AB94" s="21" t="s">
        <v>684</v>
      </c>
      <c r="AC94" s="59">
        <v>0</v>
      </c>
      <c r="AD94" s="59">
        <v>0</v>
      </c>
    </row>
    <row r="95" spans="1:30" ht="83.25" customHeight="1" x14ac:dyDescent="0.25">
      <c r="A95" s="9">
        <v>96</v>
      </c>
      <c r="B95" s="7" t="s">
        <v>207</v>
      </c>
      <c r="C95" s="7" t="s">
        <v>56</v>
      </c>
      <c r="D95" s="7" t="s">
        <v>208</v>
      </c>
      <c r="E95" s="7" t="s">
        <v>24</v>
      </c>
      <c r="F95" s="7" t="s">
        <v>42</v>
      </c>
      <c r="G95" s="7" t="s">
        <v>43</v>
      </c>
      <c r="H95" s="7" t="s">
        <v>24</v>
      </c>
      <c r="I95" s="7" t="s">
        <v>63</v>
      </c>
      <c r="J95" s="7" t="s">
        <v>64</v>
      </c>
      <c r="K95" s="7" t="s">
        <v>24</v>
      </c>
      <c r="L95" s="7" t="s">
        <v>24</v>
      </c>
      <c r="M95" s="7" t="s">
        <v>24</v>
      </c>
      <c r="N95" s="7" t="s">
        <v>234</v>
      </c>
      <c r="O95" s="21" t="s">
        <v>46</v>
      </c>
      <c r="P95" s="25">
        <v>90</v>
      </c>
      <c r="Q95" s="21" t="s">
        <v>29</v>
      </c>
      <c r="R95" s="3" t="s">
        <v>235</v>
      </c>
      <c r="S95" s="21" t="s">
        <v>235</v>
      </c>
      <c r="T95" s="60">
        <v>0</v>
      </c>
      <c r="U95" s="24">
        <v>44562</v>
      </c>
      <c r="V95" s="24">
        <v>44926</v>
      </c>
      <c r="W95" s="21" t="s">
        <v>30</v>
      </c>
      <c r="X95" s="21" t="s">
        <v>89</v>
      </c>
      <c r="Y95" s="21" t="s">
        <v>12</v>
      </c>
      <c r="Z95" s="57">
        <v>0</v>
      </c>
      <c r="AA95" s="21" t="s">
        <v>688</v>
      </c>
      <c r="AB95" s="21" t="s">
        <v>536</v>
      </c>
      <c r="AC95" s="58">
        <v>0</v>
      </c>
      <c r="AD95" s="58">
        <v>0</v>
      </c>
    </row>
    <row r="96" spans="1:30" ht="75" x14ac:dyDescent="0.25">
      <c r="A96" s="9">
        <v>97</v>
      </c>
      <c r="B96" s="7" t="s">
        <v>207</v>
      </c>
      <c r="C96" s="7" t="s">
        <v>36</v>
      </c>
      <c r="D96" s="7" t="s">
        <v>208</v>
      </c>
      <c r="E96" s="7" t="s">
        <v>24</v>
      </c>
      <c r="F96" s="7" t="s">
        <v>42</v>
      </c>
      <c r="G96" s="7" t="s">
        <v>43</v>
      </c>
      <c r="H96" s="7" t="s">
        <v>24</v>
      </c>
      <c r="I96" s="7" t="s">
        <v>63</v>
      </c>
      <c r="J96" s="7" t="s">
        <v>35</v>
      </c>
      <c r="K96" s="7" t="s">
        <v>24</v>
      </c>
      <c r="L96" s="7" t="s">
        <v>24</v>
      </c>
      <c r="M96" s="7" t="s">
        <v>24</v>
      </c>
      <c r="N96" s="7" t="s">
        <v>236</v>
      </c>
      <c r="O96" s="21" t="s">
        <v>428</v>
      </c>
      <c r="P96" s="25">
        <v>100</v>
      </c>
      <c r="Q96" s="21" t="s">
        <v>29</v>
      </c>
      <c r="R96" s="3" t="s">
        <v>237</v>
      </c>
      <c r="S96" s="21" t="s">
        <v>238</v>
      </c>
      <c r="T96" s="60">
        <v>0</v>
      </c>
      <c r="U96" s="24">
        <v>44562</v>
      </c>
      <c r="V96" s="24">
        <v>44926</v>
      </c>
      <c r="W96" s="21" t="s">
        <v>30</v>
      </c>
      <c r="X96" s="21" t="s">
        <v>89</v>
      </c>
      <c r="Y96" s="21" t="s">
        <v>12</v>
      </c>
      <c r="Z96" s="61">
        <v>84.3</v>
      </c>
      <c r="AA96" s="21" t="s">
        <v>537</v>
      </c>
      <c r="AB96" s="21" t="s">
        <v>538</v>
      </c>
      <c r="AC96" s="58">
        <v>0</v>
      </c>
      <c r="AD96" s="58">
        <v>0</v>
      </c>
    </row>
    <row r="97" spans="1:30" ht="75" x14ac:dyDescent="0.25">
      <c r="A97" s="9">
        <v>98</v>
      </c>
      <c r="B97" s="7" t="s">
        <v>207</v>
      </c>
      <c r="C97" s="7" t="s">
        <v>36</v>
      </c>
      <c r="D97" s="7" t="s">
        <v>208</v>
      </c>
      <c r="E97" s="7" t="s">
        <v>24</v>
      </c>
      <c r="F97" s="7" t="s">
        <v>42</v>
      </c>
      <c r="G97" s="7" t="s">
        <v>43</v>
      </c>
      <c r="H97" s="7" t="s">
        <v>24</v>
      </c>
      <c r="I97" s="7" t="s">
        <v>209</v>
      </c>
      <c r="J97" s="7" t="s">
        <v>35</v>
      </c>
      <c r="K97" s="7" t="s">
        <v>24</v>
      </c>
      <c r="L97" s="7" t="s">
        <v>24</v>
      </c>
      <c r="M97" s="7" t="s">
        <v>24</v>
      </c>
      <c r="N97" s="7" t="s">
        <v>239</v>
      </c>
      <c r="O97" s="21" t="s">
        <v>247</v>
      </c>
      <c r="P97" s="25">
        <v>1</v>
      </c>
      <c r="Q97" s="21" t="s">
        <v>37</v>
      </c>
      <c r="R97" s="3" t="s">
        <v>240</v>
      </c>
      <c r="S97" s="21" t="s">
        <v>96</v>
      </c>
      <c r="T97" s="23">
        <v>3923064816</v>
      </c>
      <c r="U97" s="24">
        <v>44562</v>
      </c>
      <c r="V97" s="24">
        <v>44926</v>
      </c>
      <c r="W97" s="21" t="s">
        <v>33</v>
      </c>
      <c r="X97" s="21" t="s">
        <v>96</v>
      </c>
      <c r="Y97" s="21" t="s">
        <v>32</v>
      </c>
      <c r="Z97" s="57">
        <v>1</v>
      </c>
      <c r="AA97" s="21" t="s">
        <v>547</v>
      </c>
      <c r="AB97" s="21" t="s">
        <v>548</v>
      </c>
      <c r="AC97" s="58">
        <v>3923064816</v>
      </c>
      <c r="AD97" s="35">
        <v>2148339725</v>
      </c>
    </row>
    <row r="98" spans="1:30" ht="45" x14ac:dyDescent="0.25">
      <c r="A98" s="9">
        <v>99</v>
      </c>
      <c r="B98" s="7" t="s">
        <v>207</v>
      </c>
      <c r="C98" s="7" t="s">
        <v>36</v>
      </c>
      <c r="D98" s="7" t="s">
        <v>208</v>
      </c>
      <c r="E98" s="7" t="s">
        <v>24</v>
      </c>
      <c r="F98" s="7" t="s">
        <v>42</v>
      </c>
      <c r="G98" s="7" t="s">
        <v>43</v>
      </c>
      <c r="H98" s="7" t="s">
        <v>24</v>
      </c>
      <c r="I98" s="7" t="s">
        <v>209</v>
      </c>
      <c r="J98" s="7" t="s">
        <v>35</v>
      </c>
      <c r="K98" s="7" t="s">
        <v>24</v>
      </c>
      <c r="L98" s="7" t="s">
        <v>24</v>
      </c>
      <c r="M98" s="7" t="s">
        <v>24</v>
      </c>
      <c r="N98" s="7" t="s">
        <v>239</v>
      </c>
      <c r="O98" s="21" t="s">
        <v>241</v>
      </c>
      <c r="P98" s="25">
        <v>1</v>
      </c>
      <c r="Q98" s="21" t="s">
        <v>37</v>
      </c>
      <c r="R98" s="3" t="s">
        <v>242</v>
      </c>
      <c r="S98" s="21" t="s">
        <v>96</v>
      </c>
      <c r="T98" s="23">
        <v>551050000</v>
      </c>
      <c r="U98" s="24">
        <v>44562</v>
      </c>
      <c r="V98" s="24">
        <v>44926</v>
      </c>
      <c r="W98" s="21" t="s">
        <v>33</v>
      </c>
      <c r="X98" s="21" t="s">
        <v>96</v>
      </c>
      <c r="Y98" s="21" t="s">
        <v>32</v>
      </c>
      <c r="Z98" s="57">
        <v>0</v>
      </c>
      <c r="AA98" s="21" t="s">
        <v>685</v>
      </c>
      <c r="AB98" s="21" t="s">
        <v>689</v>
      </c>
      <c r="AC98" s="35">
        <v>260171433</v>
      </c>
      <c r="AD98" s="35">
        <v>0</v>
      </c>
    </row>
    <row r="99" spans="1:30" ht="45" x14ac:dyDescent="0.25">
      <c r="A99" s="9">
        <v>100</v>
      </c>
      <c r="B99" s="7" t="s">
        <v>207</v>
      </c>
      <c r="C99" s="7" t="s">
        <v>36</v>
      </c>
      <c r="D99" s="7" t="s">
        <v>208</v>
      </c>
      <c r="E99" s="7" t="s">
        <v>24</v>
      </c>
      <c r="F99" s="7" t="s">
        <v>42</v>
      </c>
      <c r="G99" s="7" t="s">
        <v>43</v>
      </c>
      <c r="H99" s="7" t="s">
        <v>24</v>
      </c>
      <c r="I99" s="7" t="s">
        <v>209</v>
      </c>
      <c r="J99" s="7" t="s">
        <v>35</v>
      </c>
      <c r="K99" s="7" t="s">
        <v>24</v>
      </c>
      <c r="L99" s="7" t="s">
        <v>24</v>
      </c>
      <c r="M99" s="7" t="s">
        <v>24</v>
      </c>
      <c r="N99" s="7" t="s">
        <v>239</v>
      </c>
      <c r="O99" s="21" t="s">
        <v>243</v>
      </c>
      <c r="P99" s="25">
        <v>1</v>
      </c>
      <c r="Q99" s="21" t="s">
        <v>37</v>
      </c>
      <c r="R99" s="3" t="s">
        <v>244</v>
      </c>
      <c r="S99" s="21" t="s">
        <v>96</v>
      </c>
      <c r="T99" s="23">
        <v>259560000</v>
      </c>
      <c r="U99" s="24">
        <v>44562</v>
      </c>
      <c r="V99" s="24">
        <v>44926</v>
      </c>
      <c r="W99" s="21" t="s">
        <v>33</v>
      </c>
      <c r="X99" s="21" t="s">
        <v>96</v>
      </c>
      <c r="Y99" s="21" t="s">
        <v>32</v>
      </c>
      <c r="Z99" s="57">
        <v>0</v>
      </c>
      <c r="AA99" s="21" t="s">
        <v>685</v>
      </c>
      <c r="AB99" s="21" t="s">
        <v>689</v>
      </c>
      <c r="AC99" s="35">
        <v>340565234</v>
      </c>
      <c r="AD99" s="35">
        <v>0</v>
      </c>
    </row>
    <row r="100" spans="1:30" ht="45" x14ac:dyDescent="0.25">
      <c r="A100" s="9">
        <v>102</v>
      </c>
      <c r="B100" s="7" t="s">
        <v>207</v>
      </c>
      <c r="C100" s="7" t="s">
        <v>36</v>
      </c>
      <c r="D100" s="7" t="s">
        <v>208</v>
      </c>
      <c r="E100" s="7" t="s">
        <v>24</v>
      </c>
      <c r="F100" s="7" t="s">
        <v>42</v>
      </c>
      <c r="G100" s="7" t="s">
        <v>43</v>
      </c>
      <c r="H100" s="7" t="s">
        <v>24</v>
      </c>
      <c r="I100" s="7" t="s">
        <v>209</v>
      </c>
      <c r="J100" s="7" t="s">
        <v>35</v>
      </c>
      <c r="K100" s="7" t="s">
        <v>24</v>
      </c>
      <c r="L100" s="7" t="s">
        <v>24</v>
      </c>
      <c r="M100" s="7" t="s">
        <v>24</v>
      </c>
      <c r="N100" s="7" t="s">
        <v>239</v>
      </c>
      <c r="O100" s="21" t="s">
        <v>245</v>
      </c>
      <c r="P100" s="25">
        <v>1</v>
      </c>
      <c r="Q100" s="21" t="s">
        <v>37</v>
      </c>
      <c r="R100" s="3" t="s">
        <v>246</v>
      </c>
      <c r="S100" s="21" t="s">
        <v>96</v>
      </c>
      <c r="T100" s="23">
        <v>435810201</v>
      </c>
      <c r="U100" s="24">
        <v>44562</v>
      </c>
      <c r="V100" s="24">
        <v>44926</v>
      </c>
      <c r="W100" s="21" t="s">
        <v>33</v>
      </c>
      <c r="X100" s="21" t="s">
        <v>96</v>
      </c>
      <c r="Y100" s="21" t="s">
        <v>32</v>
      </c>
      <c r="Z100" s="57">
        <v>0</v>
      </c>
      <c r="AA100" s="21" t="s">
        <v>683</v>
      </c>
      <c r="AB100" s="21" t="s">
        <v>684</v>
      </c>
      <c r="AC100" s="35">
        <v>0</v>
      </c>
      <c r="AD100" s="35">
        <v>0</v>
      </c>
    </row>
    <row r="101" spans="1:30" ht="60" x14ac:dyDescent="0.25">
      <c r="A101" s="9">
        <v>103</v>
      </c>
      <c r="B101" s="7" t="s">
        <v>207</v>
      </c>
      <c r="C101" s="7" t="s">
        <v>36</v>
      </c>
      <c r="D101" s="7" t="s">
        <v>208</v>
      </c>
      <c r="E101" s="7" t="s">
        <v>24</v>
      </c>
      <c r="F101" s="7" t="s">
        <v>42</v>
      </c>
      <c r="G101" s="7" t="s">
        <v>43</v>
      </c>
      <c r="H101" s="7" t="s">
        <v>24</v>
      </c>
      <c r="I101" s="7" t="s">
        <v>209</v>
      </c>
      <c r="J101" s="7" t="s">
        <v>35</v>
      </c>
      <c r="K101" s="7" t="s">
        <v>24</v>
      </c>
      <c r="L101" s="7" t="s">
        <v>24</v>
      </c>
      <c r="M101" s="7" t="s">
        <v>24</v>
      </c>
      <c r="N101" s="7" t="s">
        <v>239</v>
      </c>
      <c r="O101" s="21" t="s">
        <v>252</v>
      </c>
      <c r="P101" s="25">
        <v>28</v>
      </c>
      <c r="Q101" s="21" t="s">
        <v>70</v>
      </c>
      <c r="R101" s="3" t="s">
        <v>550</v>
      </c>
      <c r="S101" s="21" t="s">
        <v>96</v>
      </c>
      <c r="T101" s="23">
        <v>2928626658</v>
      </c>
      <c r="U101" s="24">
        <v>44562</v>
      </c>
      <c r="V101" s="24">
        <v>44926</v>
      </c>
      <c r="W101" s="21" t="s">
        <v>33</v>
      </c>
      <c r="X101" s="21" t="s">
        <v>96</v>
      </c>
      <c r="Y101" s="21" t="s">
        <v>32</v>
      </c>
      <c r="Z101" s="57">
        <v>19</v>
      </c>
      <c r="AA101" s="21" t="s">
        <v>551</v>
      </c>
      <c r="AB101" s="21" t="s">
        <v>522</v>
      </c>
      <c r="AC101" s="35">
        <v>1720213318</v>
      </c>
      <c r="AD101" s="58">
        <v>674846781.67999995</v>
      </c>
    </row>
    <row r="102" spans="1:30" ht="45" x14ac:dyDescent="0.25">
      <c r="A102" s="9">
        <v>104</v>
      </c>
      <c r="B102" s="7" t="s">
        <v>207</v>
      </c>
      <c r="C102" s="7" t="s">
        <v>36</v>
      </c>
      <c r="D102" s="7" t="s">
        <v>208</v>
      </c>
      <c r="E102" s="7" t="s">
        <v>24</v>
      </c>
      <c r="F102" s="7" t="s">
        <v>42</v>
      </c>
      <c r="G102" s="7" t="s">
        <v>43</v>
      </c>
      <c r="H102" s="7" t="s">
        <v>24</v>
      </c>
      <c r="I102" s="7" t="s">
        <v>209</v>
      </c>
      <c r="J102" s="7" t="s">
        <v>35</v>
      </c>
      <c r="K102" s="7" t="s">
        <v>24</v>
      </c>
      <c r="L102" s="7" t="s">
        <v>24</v>
      </c>
      <c r="M102" s="7" t="s">
        <v>24</v>
      </c>
      <c r="N102" s="7" t="s">
        <v>239</v>
      </c>
      <c r="O102" s="21" t="s">
        <v>251</v>
      </c>
      <c r="P102" s="25">
        <v>1</v>
      </c>
      <c r="Q102" s="21" t="s">
        <v>37</v>
      </c>
      <c r="R102" s="3" t="s">
        <v>552</v>
      </c>
      <c r="S102" s="21" t="s">
        <v>96</v>
      </c>
      <c r="T102" s="23">
        <v>19040000</v>
      </c>
      <c r="U102" s="24">
        <v>44562</v>
      </c>
      <c r="V102" s="24">
        <v>44926</v>
      </c>
      <c r="W102" s="21" t="s">
        <v>33</v>
      </c>
      <c r="X102" s="21" t="s">
        <v>96</v>
      </c>
      <c r="Y102" s="21" t="s">
        <v>32</v>
      </c>
      <c r="Z102" s="57">
        <v>1</v>
      </c>
      <c r="AA102" s="21" t="s">
        <v>553</v>
      </c>
      <c r="AB102" s="21" t="s">
        <v>522</v>
      </c>
      <c r="AC102" s="35">
        <v>19040000</v>
      </c>
      <c r="AD102" s="58">
        <v>7616000</v>
      </c>
    </row>
    <row r="103" spans="1:30" ht="45" x14ac:dyDescent="0.25">
      <c r="A103" s="9">
        <v>105</v>
      </c>
      <c r="B103" s="7" t="s">
        <v>207</v>
      </c>
      <c r="C103" s="7" t="s">
        <v>36</v>
      </c>
      <c r="D103" s="7" t="s">
        <v>208</v>
      </c>
      <c r="E103" s="7" t="s">
        <v>24</v>
      </c>
      <c r="F103" s="7" t="s">
        <v>42</v>
      </c>
      <c r="G103" s="7" t="s">
        <v>43</v>
      </c>
      <c r="H103" s="7" t="s">
        <v>24</v>
      </c>
      <c r="I103" s="7" t="s">
        <v>209</v>
      </c>
      <c r="J103" s="7" t="s">
        <v>35</v>
      </c>
      <c r="K103" s="7" t="s">
        <v>24</v>
      </c>
      <c r="L103" s="7" t="s">
        <v>24</v>
      </c>
      <c r="M103" s="7" t="s">
        <v>24</v>
      </c>
      <c r="N103" s="7" t="s">
        <v>239</v>
      </c>
      <c r="O103" s="21" t="s">
        <v>248</v>
      </c>
      <c r="P103" s="25">
        <v>1</v>
      </c>
      <c r="Q103" s="21" t="s">
        <v>37</v>
      </c>
      <c r="R103" s="3" t="s">
        <v>554</v>
      </c>
      <c r="S103" s="21" t="s">
        <v>96</v>
      </c>
      <c r="T103" s="23">
        <v>61800000</v>
      </c>
      <c r="U103" s="24">
        <v>44562</v>
      </c>
      <c r="V103" s="24">
        <v>44926</v>
      </c>
      <c r="W103" s="21" t="s">
        <v>33</v>
      </c>
      <c r="X103" s="21" t="s">
        <v>96</v>
      </c>
      <c r="Y103" s="21" t="s">
        <v>32</v>
      </c>
      <c r="Z103" s="57">
        <v>0</v>
      </c>
      <c r="AA103" s="21" t="s">
        <v>591</v>
      </c>
      <c r="AB103" s="21" t="s">
        <v>549</v>
      </c>
      <c r="AC103" s="35">
        <v>0</v>
      </c>
      <c r="AD103" s="35">
        <v>0</v>
      </c>
    </row>
    <row r="104" spans="1:30" ht="45" x14ac:dyDescent="0.25">
      <c r="A104" s="9">
        <v>106</v>
      </c>
      <c r="B104" s="7" t="s">
        <v>207</v>
      </c>
      <c r="C104" s="7" t="s">
        <v>36</v>
      </c>
      <c r="D104" s="7" t="s">
        <v>208</v>
      </c>
      <c r="E104" s="7" t="s">
        <v>24</v>
      </c>
      <c r="F104" s="7" t="s">
        <v>42</v>
      </c>
      <c r="G104" s="7" t="s">
        <v>43</v>
      </c>
      <c r="H104" s="7" t="s">
        <v>24</v>
      </c>
      <c r="I104" s="7" t="s">
        <v>209</v>
      </c>
      <c r="J104" s="7" t="s">
        <v>35</v>
      </c>
      <c r="K104" s="7" t="s">
        <v>24</v>
      </c>
      <c r="L104" s="7" t="s">
        <v>24</v>
      </c>
      <c r="M104" s="7" t="s">
        <v>24</v>
      </c>
      <c r="N104" s="7" t="s">
        <v>239</v>
      </c>
      <c r="O104" s="21" t="s">
        <v>249</v>
      </c>
      <c r="P104" s="25">
        <v>1</v>
      </c>
      <c r="Q104" s="21" t="s">
        <v>37</v>
      </c>
      <c r="R104" s="3" t="s">
        <v>555</v>
      </c>
      <c r="S104" s="21" t="s">
        <v>96</v>
      </c>
      <c r="T104" s="23">
        <v>185400000</v>
      </c>
      <c r="U104" s="20">
        <v>44562</v>
      </c>
      <c r="V104" s="20">
        <v>44926</v>
      </c>
      <c r="W104" s="21" t="s">
        <v>33</v>
      </c>
      <c r="X104" s="21" t="s">
        <v>96</v>
      </c>
      <c r="Y104" s="8" t="s">
        <v>32</v>
      </c>
      <c r="Z104" s="57">
        <v>0</v>
      </c>
      <c r="AA104" s="21" t="s">
        <v>592</v>
      </c>
      <c r="AB104" s="21" t="s">
        <v>549</v>
      </c>
      <c r="AC104" s="35">
        <v>0</v>
      </c>
      <c r="AD104" s="35">
        <v>0</v>
      </c>
    </row>
    <row r="105" spans="1:30" ht="60" x14ac:dyDescent="0.25">
      <c r="A105" s="9">
        <v>107</v>
      </c>
      <c r="B105" s="7" t="s">
        <v>207</v>
      </c>
      <c r="C105" s="7" t="s">
        <v>36</v>
      </c>
      <c r="D105" s="7" t="s">
        <v>208</v>
      </c>
      <c r="E105" s="7" t="s">
        <v>24</v>
      </c>
      <c r="F105" s="7" t="s">
        <v>42</v>
      </c>
      <c r="G105" s="7" t="s">
        <v>43</v>
      </c>
      <c r="H105" s="7" t="s">
        <v>24</v>
      </c>
      <c r="I105" s="7" t="s">
        <v>209</v>
      </c>
      <c r="J105" s="7" t="s">
        <v>35</v>
      </c>
      <c r="K105" s="7" t="s">
        <v>24</v>
      </c>
      <c r="L105" s="7" t="s">
        <v>24</v>
      </c>
      <c r="M105" s="7" t="s">
        <v>24</v>
      </c>
      <c r="N105" s="7" t="s">
        <v>239</v>
      </c>
      <c r="O105" s="21" t="s">
        <v>250</v>
      </c>
      <c r="P105" s="25">
        <v>1</v>
      </c>
      <c r="Q105" s="21" t="s">
        <v>37</v>
      </c>
      <c r="R105" s="3" t="s">
        <v>556</v>
      </c>
      <c r="S105" s="21" t="s">
        <v>96</v>
      </c>
      <c r="T105" s="23">
        <v>10300000</v>
      </c>
      <c r="U105" s="20">
        <v>44562</v>
      </c>
      <c r="V105" s="20">
        <v>44926</v>
      </c>
      <c r="W105" s="21" t="s">
        <v>33</v>
      </c>
      <c r="X105" s="21" t="s">
        <v>96</v>
      </c>
      <c r="Y105" s="8" t="s">
        <v>32</v>
      </c>
      <c r="Z105" s="57">
        <v>1</v>
      </c>
      <c r="AA105" s="21" t="s">
        <v>690</v>
      </c>
      <c r="AB105" s="21" t="s">
        <v>691</v>
      </c>
      <c r="AC105" s="35">
        <v>4600000</v>
      </c>
      <c r="AD105" s="35">
        <v>4600000</v>
      </c>
    </row>
    <row r="106" spans="1:30" s="13" customFormat="1" ht="75" x14ac:dyDescent="0.25">
      <c r="A106" s="9">
        <v>108</v>
      </c>
      <c r="B106" s="7" t="s">
        <v>207</v>
      </c>
      <c r="C106" s="7" t="s">
        <v>36</v>
      </c>
      <c r="D106" s="7" t="s">
        <v>208</v>
      </c>
      <c r="E106" s="7" t="s">
        <v>24</v>
      </c>
      <c r="F106" s="7" t="s">
        <v>42</v>
      </c>
      <c r="G106" s="7" t="s">
        <v>43</v>
      </c>
      <c r="H106" s="7" t="s">
        <v>24</v>
      </c>
      <c r="I106" s="7" t="s">
        <v>209</v>
      </c>
      <c r="J106" s="7" t="s">
        <v>35</v>
      </c>
      <c r="K106" s="7" t="s">
        <v>24</v>
      </c>
      <c r="L106" s="7" t="s">
        <v>24</v>
      </c>
      <c r="M106" s="7" t="s">
        <v>24</v>
      </c>
      <c r="N106" s="7" t="s">
        <v>239</v>
      </c>
      <c r="O106" s="21" t="s">
        <v>255</v>
      </c>
      <c r="P106" s="25">
        <v>1</v>
      </c>
      <c r="Q106" s="21" t="s">
        <v>37</v>
      </c>
      <c r="R106" s="3" t="s">
        <v>557</v>
      </c>
      <c r="S106" s="21" t="s">
        <v>96</v>
      </c>
      <c r="T106" s="23">
        <v>63715800</v>
      </c>
      <c r="U106" s="20">
        <v>44562</v>
      </c>
      <c r="V106" s="20">
        <v>44926</v>
      </c>
      <c r="W106" s="21" t="s">
        <v>33</v>
      </c>
      <c r="X106" s="21" t="s">
        <v>96</v>
      </c>
      <c r="Y106" s="21" t="s">
        <v>32</v>
      </c>
      <c r="Z106" s="57">
        <v>0</v>
      </c>
      <c r="AA106" s="21" t="s">
        <v>692</v>
      </c>
      <c r="AB106" s="21" t="s">
        <v>549</v>
      </c>
      <c r="AC106" s="35">
        <v>0</v>
      </c>
      <c r="AD106" s="35">
        <v>0</v>
      </c>
    </row>
    <row r="107" spans="1:30" ht="60" x14ac:dyDescent="0.25">
      <c r="A107" s="9">
        <v>109</v>
      </c>
      <c r="B107" s="7" t="s">
        <v>207</v>
      </c>
      <c r="C107" s="7" t="s">
        <v>36</v>
      </c>
      <c r="D107" s="7" t="s">
        <v>208</v>
      </c>
      <c r="E107" s="7" t="s">
        <v>24</v>
      </c>
      <c r="F107" s="7" t="s">
        <v>42</v>
      </c>
      <c r="G107" s="7" t="s">
        <v>43</v>
      </c>
      <c r="H107" s="7" t="s">
        <v>24</v>
      </c>
      <c r="I107" s="7" t="s">
        <v>209</v>
      </c>
      <c r="J107" s="7" t="s">
        <v>35</v>
      </c>
      <c r="K107" s="7" t="s">
        <v>24</v>
      </c>
      <c r="L107" s="7" t="s">
        <v>24</v>
      </c>
      <c r="M107" s="7" t="s">
        <v>24</v>
      </c>
      <c r="N107" s="7" t="s">
        <v>239</v>
      </c>
      <c r="O107" s="21" t="s">
        <v>256</v>
      </c>
      <c r="P107" s="25">
        <v>1</v>
      </c>
      <c r="Q107" s="21" t="s">
        <v>37</v>
      </c>
      <c r="R107" s="3" t="s">
        <v>558</v>
      </c>
      <c r="S107" s="21" t="s">
        <v>96</v>
      </c>
      <c r="T107" s="23">
        <v>63715800</v>
      </c>
      <c r="U107" s="20">
        <v>44562</v>
      </c>
      <c r="V107" s="20">
        <v>44926</v>
      </c>
      <c r="W107" s="21" t="s">
        <v>33</v>
      </c>
      <c r="X107" s="21" t="s">
        <v>96</v>
      </c>
      <c r="Y107" s="21" t="s">
        <v>32</v>
      </c>
      <c r="Z107" s="57">
        <v>0</v>
      </c>
      <c r="AA107" s="21" t="s">
        <v>692</v>
      </c>
      <c r="AB107" s="21" t="s">
        <v>549</v>
      </c>
      <c r="AC107" s="35">
        <v>0</v>
      </c>
      <c r="AD107" s="35">
        <v>0</v>
      </c>
    </row>
    <row r="108" spans="1:30" ht="60" x14ac:dyDescent="0.25">
      <c r="A108" s="9">
        <v>110</v>
      </c>
      <c r="B108" s="7" t="s">
        <v>207</v>
      </c>
      <c r="C108" s="7" t="s">
        <v>36</v>
      </c>
      <c r="D108" s="7" t="s">
        <v>208</v>
      </c>
      <c r="E108" s="7" t="s">
        <v>24</v>
      </c>
      <c r="F108" s="7" t="s">
        <v>42</v>
      </c>
      <c r="G108" s="7" t="s">
        <v>43</v>
      </c>
      <c r="H108" s="7" t="s">
        <v>24</v>
      </c>
      <c r="I108" s="7" t="s">
        <v>209</v>
      </c>
      <c r="J108" s="7" t="s">
        <v>35</v>
      </c>
      <c r="K108" s="7" t="s">
        <v>24</v>
      </c>
      <c r="L108" s="7" t="s">
        <v>24</v>
      </c>
      <c r="M108" s="7" t="s">
        <v>24</v>
      </c>
      <c r="N108" s="7" t="s">
        <v>239</v>
      </c>
      <c r="O108" s="21" t="s">
        <v>257</v>
      </c>
      <c r="P108" s="25">
        <v>1</v>
      </c>
      <c r="Q108" s="21" t="s">
        <v>37</v>
      </c>
      <c r="R108" s="3" t="s">
        <v>559</v>
      </c>
      <c r="S108" s="21" t="s">
        <v>96</v>
      </c>
      <c r="T108" s="23">
        <v>67053000</v>
      </c>
      <c r="U108" s="24">
        <v>44562</v>
      </c>
      <c r="V108" s="24">
        <v>44926</v>
      </c>
      <c r="W108" s="21" t="s">
        <v>33</v>
      </c>
      <c r="X108" s="21" t="s">
        <v>96</v>
      </c>
      <c r="Y108" s="21" t="s">
        <v>32</v>
      </c>
      <c r="Z108" s="57">
        <v>0</v>
      </c>
      <c r="AA108" s="21" t="s">
        <v>692</v>
      </c>
      <c r="AB108" s="21" t="s">
        <v>549</v>
      </c>
      <c r="AC108" s="35">
        <v>0</v>
      </c>
      <c r="AD108" s="35">
        <v>0</v>
      </c>
    </row>
    <row r="109" spans="1:30" ht="45" x14ac:dyDescent="0.25">
      <c r="A109" s="9">
        <v>111</v>
      </c>
      <c r="B109" s="7" t="s">
        <v>207</v>
      </c>
      <c r="C109" s="7" t="s">
        <v>36</v>
      </c>
      <c r="D109" s="7" t="s">
        <v>208</v>
      </c>
      <c r="E109" s="7" t="s">
        <v>24</v>
      </c>
      <c r="F109" s="7" t="s">
        <v>42</v>
      </c>
      <c r="G109" s="7" t="s">
        <v>43</v>
      </c>
      <c r="H109" s="7" t="s">
        <v>24</v>
      </c>
      <c r="I109" s="7" t="s">
        <v>209</v>
      </c>
      <c r="J109" s="7" t="s">
        <v>35</v>
      </c>
      <c r="K109" s="7" t="s">
        <v>24</v>
      </c>
      <c r="L109" s="7" t="s">
        <v>24</v>
      </c>
      <c r="M109" s="7" t="s">
        <v>24</v>
      </c>
      <c r="N109" s="7" t="s">
        <v>239</v>
      </c>
      <c r="O109" s="21" t="s">
        <v>253</v>
      </c>
      <c r="P109" s="25">
        <v>1</v>
      </c>
      <c r="Q109" s="21" t="s">
        <v>37</v>
      </c>
      <c r="R109" s="3" t="s">
        <v>560</v>
      </c>
      <c r="S109" s="21" t="s">
        <v>96</v>
      </c>
      <c r="T109" s="23">
        <v>66950000</v>
      </c>
      <c r="U109" s="24">
        <v>44562</v>
      </c>
      <c r="V109" s="24">
        <v>44926</v>
      </c>
      <c r="W109" s="21" t="s">
        <v>33</v>
      </c>
      <c r="X109" s="21" t="s">
        <v>96</v>
      </c>
      <c r="Y109" s="21" t="s">
        <v>32</v>
      </c>
      <c r="Z109" s="57">
        <v>0</v>
      </c>
      <c r="AA109" s="21" t="s">
        <v>692</v>
      </c>
      <c r="AB109" s="21" t="s">
        <v>549</v>
      </c>
      <c r="AC109" s="35">
        <v>0</v>
      </c>
      <c r="AD109" s="35">
        <v>0</v>
      </c>
    </row>
    <row r="110" spans="1:30" ht="60" x14ac:dyDescent="0.25">
      <c r="A110" s="9">
        <v>112</v>
      </c>
      <c r="B110" s="7" t="s">
        <v>207</v>
      </c>
      <c r="C110" s="7" t="s">
        <v>36</v>
      </c>
      <c r="D110" s="7" t="s">
        <v>208</v>
      </c>
      <c r="E110" s="7" t="s">
        <v>24</v>
      </c>
      <c r="F110" s="7" t="s">
        <v>42</v>
      </c>
      <c r="G110" s="7" t="s">
        <v>43</v>
      </c>
      <c r="H110" s="7" t="s">
        <v>24</v>
      </c>
      <c r="I110" s="7" t="s">
        <v>209</v>
      </c>
      <c r="J110" s="7" t="s">
        <v>35</v>
      </c>
      <c r="K110" s="7" t="s">
        <v>24</v>
      </c>
      <c r="L110" s="7" t="s">
        <v>24</v>
      </c>
      <c r="M110" s="7" t="s">
        <v>24</v>
      </c>
      <c r="N110" s="7" t="s">
        <v>239</v>
      </c>
      <c r="O110" s="21" t="s">
        <v>258</v>
      </c>
      <c r="P110" s="25">
        <v>1</v>
      </c>
      <c r="Q110" s="21" t="s">
        <v>37</v>
      </c>
      <c r="R110" s="3" t="s">
        <v>561</v>
      </c>
      <c r="S110" s="21" t="s">
        <v>96</v>
      </c>
      <c r="T110" s="23">
        <v>370800000</v>
      </c>
      <c r="U110" s="24">
        <v>44562</v>
      </c>
      <c r="V110" s="24">
        <v>44926</v>
      </c>
      <c r="W110" s="21" t="s">
        <v>33</v>
      </c>
      <c r="X110" s="21" t="s">
        <v>96</v>
      </c>
      <c r="Y110" s="21" t="s">
        <v>32</v>
      </c>
      <c r="Z110" s="57">
        <v>1</v>
      </c>
      <c r="AA110" s="21" t="s">
        <v>593</v>
      </c>
      <c r="AB110" s="21" t="s">
        <v>562</v>
      </c>
      <c r="AC110" s="35">
        <v>151837709.66</v>
      </c>
      <c r="AD110" s="35">
        <v>58976710</v>
      </c>
    </row>
    <row r="111" spans="1:30" ht="60" x14ac:dyDescent="0.25">
      <c r="A111" s="9">
        <v>113</v>
      </c>
      <c r="B111" s="7" t="s">
        <v>207</v>
      </c>
      <c r="C111" s="7" t="s">
        <v>36</v>
      </c>
      <c r="D111" s="7" t="s">
        <v>208</v>
      </c>
      <c r="E111" s="7" t="s">
        <v>24</v>
      </c>
      <c r="F111" s="7" t="s">
        <v>42</v>
      </c>
      <c r="G111" s="7" t="s">
        <v>43</v>
      </c>
      <c r="H111" s="7" t="s">
        <v>24</v>
      </c>
      <c r="I111" s="7" t="s">
        <v>209</v>
      </c>
      <c r="J111" s="7" t="s">
        <v>35</v>
      </c>
      <c r="K111" s="7" t="s">
        <v>24</v>
      </c>
      <c r="L111" s="7" t="s">
        <v>24</v>
      </c>
      <c r="M111" s="7" t="s">
        <v>24</v>
      </c>
      <c r="N111" s="7" t="s">
        <v>239</v>
      </c>
      <c r="O111" s="21" t="s">
        <v>254</v>
      </c>
      <c r="P111" s="25">
        <v>1</v>
      </c>
      <c r="Q111" s="21" t="s">
        <v>37</v>
      </c>
      <c r="R111" s="3" t="s">
        <v>563</v>
      </c>
      <c r="S111" s="21" t="s">
        <v>96</v>
      </c>
      <c r="T111" s="23">
        <v>207572783</v>
      </c>
      <c r="U111" s="24">
        <v>44562</v>
      </c>
      <c r="V111" s="24">
        <v>44926</v>
      </c>
      <c r="W111" s="21" t="s">
        <v>33</v>
      </c>
      <c r="X111" s="21" t="s">
        <v>96</v>
      </c>
      <c r="Y111" s="21" t="s">
        <v>32</v>
      </c>
      <c r="Z111" s="57">
        <v>1</v>
      </c>
      <c r="AA111" s="21" t="s">
        <v>594</v>
      </c>
      <c r="AB111" s="21" t="s">
        <v>549</v>
      </c>
      <c r="AC111" s="35">
        <v>119873282</v>
      </c>
      <c r="AD111" s="35">
        <v>0</v>
      </c>
    </row>
    <row r="112" spans="1:30" ht="75" x14ac:dyDescent="0.25">
      <c r="A112" s="9">
        <v>114</v>
      </c>
      <c r="B112" s="7" t="s">
        <v>140</v>
      </c>
      <c r="C112" s="7" t="s">
        <v>36</v>
      </c>
      <c r="D112" s="7" t="s">
        <v>141</v>
      </c>
      <c r="E112" s="7" t="s">
        <v>24</v>
      </c>
      <c r="F112" s="7" t="s">
        <v>25</v>
      </c>
      <c r="G112" s="7" t="s">
        <v>26</v>
      </c>
      <c r="H112" s="7" t="s">
        <v>28</v>
      </c>
      <c r="I112" s="7" t="s">
        <v>142</v>
      </c>
      <c r="J112" s="7" t="s">
        <v>35</v>
      </c>
      <c r="K112" s="7" t="s">
        <v>24</v>
      </c>
      <c r="L112" s="7" t="s">
        <v>24</v>
      </c>
      <c r="M112" s="7" t="s">
        <v>24</v>
      </c>
      <c r="N112" s="7" t="s">
        <v>136</v>
      </c>
      <c r="O112" s="14" t="s">
        <v>137</v>
      </c>
      <c r="P112" s="10">
        <v>100</v>
      </c>
      <c r="Q112" s="7" t="s">
        <v>29</v>
      </c>
      <c r="R112" s="6" t="s">
        <v>143</v>
      </c>
      <c r="S112" s="7" t="s">
        <v>144</v>
      </c>
      <c r="T112" s="11">
        <v>765894000</v>
      </c>
      <c r="U112" s="12">
        <v>44562</v>
      </c>
      <c r="V112" s="12">
        <v>44926</v>
      </c>
      <c r="W112" s="7" t="s">
        <v>33</v>
      </c>
      <c r="X112" s="7" t="s">
        <v>31</v>
      </c>
      <c r="Y112" s="7" t="s">
        <v>32</v>
      </c>
      <c r="Z112" s="36" t="s">
        <v>493</v>
      </c>
      <c r="AA112" s="21" t="s">
        <v>601</v>
      </c>
      <c r="AB112" s="21" t="s">
        <v>602</v>
      </c>
      <c r="AC112" s="35">
        <v>0</v>
      </c>
      <c r="AD112" s="35">
        <v>0</v>
      </c>
    </row>
    <row r="113" spans="1:30" ht="75" x14ac:dyDescent="0.25">
      <c r="A113" s="9">
        <v>115</v>
      </c>
      <c r="B113" s="7" t="s">
        <v>126</v>
      </c>
      <c r="C113" s="7" t="s">
        <v>36</v>
      </c>
      <c r="D113" s="7" t="s">
        <v>141</v>
      </c>
      <c r="E113" s="7" t="s">
        <v>24</v>
      </c>
      <c r="F113" s="7" t="s">
        <v>25</v>
      </c>
      <c r="G113" s="7" t="s">
        <v>26</v>
      </c>
      <c r="H113" s="7" t="s">
        <v>28</v>
      </c>
      <c r="I113" s="7" t="s">
        <v>27</v>
      </c>
      <c r="J113" s="7" t="s">
        <v>35</v>
      </c>
      <c r="K113" s="7" t="s">
        <v>24</v>
      </c>
      <c r="L113" s="7" t="s">
        <v>24</v>
      </c>
      <c r="M113" s="7" t="s">
        <v>24</v>
      </c>
      <c r="N113" s="7" t="s">
        <v>135</v>
      </c>
      <c r="O113" s="7" t="s">
        <v>138</v>
      </c>
      <c r="P113" s="10">
        <v>80</v>
      </c>
      <c r="Q113" s="7" t="s">
        <v>29</v>
      </c>
      <c r="R113" s="6" t="s">
        <v>145</v>
      </c>
      <c r="S113" s="7" t="s">
        <v>429</v>
      </c>
      <c r="T113" s="11">
        <v>294808000</v>
      </c>
      <c r="U113" s="12">
        <v>44562</v>
      </c>
      <c r="V113" s="12">
        <v>44926</v>
      </c>
      <c r="W113" s="7" t="s">
        <v>33</v>
      </c>
      <c r="X113" s="7" t="s">
        <v>89</v>
      </c>
      <c r="Y113" s="7" t="s">
        <v>32</v>
      </c>
      <c r="Z113" s="36" t="s">
        <v>603</v>
      </c>
      <c r="AA113" s="21" t="s">
        <v>604</v>
      </c>
      <c r="AB113" s="21" t="s">
        <v>494</v>
      </c>
      <c r="AC113" s="35">
        <v>0</v>
      </c>
      <c r="AD113" s="35">
        <v>0</v>
      </c>
    </row>
    <row r="114" spans="1:30" ht="90" x14ac:dyDescent="0.25">
      <c r="A114" s="9">
        <v>116</v>
      </c>
      <c r="B114" s="7" t="s">
        <v>126</v>
      </c>
      <c r="C114" s="7" t="s">
        <v>36</v>
      </c>
      <c r="D114" s="7" t="s">
        <v>141</v>
      </c>
      <c r="E114" s="7" t="s">
        <v>24</v>
      </c>
      <c r="F114" s="7" t="s">
        <v>25</v>
      </c>
      <c r="G114" s="7" t="s">
        <v>26</v>
      </c>
      <c r="H114" s="7" t="s">
        <v>28</v>
      </c>
      <c r="I114" s="7" t="s">
        <v>27</v>
      </c>
      <c r="J114" s="7" t="s">
        <v>35</v>
      </c>
      <c r="K114" s="7" t="s">
        <v>24</v>
      </c>
      <c r="L114" s="7" t="s">
        <v>24</v>
      </c>
      <c r="M114" s="7" t="s">
        <v>24</v>
      </c>
      <c r="N114" s="7" t="s">
        <v>134</v>
      </c>
      <c r="O114" s="7" t="s">
        <v>139</v>
      </c>
      <c r="P114" s="10">
        <v>90</v>
      </c>
      <c r="Q114" s="7" t="s">
        <v>29</v>
      </c>
      <c r="R114" s="6" t="s">
        <v>146</v>
      </c>
      <c r="S114" s="7" t="s">
        <v>147</v>
      </c>
      <c r="T114" s="11">
        <v>1737766585</v>
      </c>
      <c r="U114" s="12">
        <v>44562</v>
      </c>
      <c r="V114" s="12">
        <v>44926</v>
      </c>
      <c r="W114" s="7" t="s">
        <v>33</v>
      </c>
      <c r="X114" s="7" t="s">
        <v>31</v>
      </c>
      <c r="Y114" s="7" t="s">
        <v>32</v>
      </c>
      <c r="Z114" s="36" t="s">
        <v>493</v>
      </c>
      <c r="AA114" s="73" t="s">
        <v>693</v>
      </c>
      <c r="AB114" s="21" t="s">
        <v>605</v>
      </c>
      <c r="AC114" s="35">
        <v>0</v>
      </c>
      <c r="AD114" s="35">
        <v>0</v>
      </c>
    </row>
    <row r="115" spans="1:30" ht="60" x14ac:dyDescent="0.25">
      <c r="A115" s="9">
        <v>117</v>
      </c>
      <c r="B115" s="7" t="s">
        <v>334</v>
      </c>
      <c r="C115" s="7" t="s">
        <v>335</v>
      </c>
      <c r="D115" s="7" t="s">
        <v>374</v>
      </c>
      <c r="E115" s="7" t="s">
        <v>105</v>
      </c>
      <c r="F115" s="7" t="s">
        <v>25</v>
      </c>
      <c r="G115" s="7" t="s">
        <v>26</v>
      </c>
      <c r="H115" s="7" t="s">
        <v>28</v>
      </c>
      <c r="I115" s="7" t="s">
        <v>27</v>
      </c>
      <c r="J115" s="7" t="s">
        <v>338</v>
      </c>
      <c r="K115" s="7" t="s">
        <v>105</v>
      </c>
      <c r="L115" s="7" t="s">
        <v>105</v>
      </c>
      <c r="M115" s="7" t="s">
        <v>105</v>
      </c>
      <c r="N115" s="7" t="s">
        <v>339</v>
      </c>
      <c r="O115" s="7" t="s">
        <v>336</v>
      </c>
      <c r="P115" s="19">
        <v>1</v>
      </c>
      <c r="Q115" s="18" t="s">
        <v>29</v>
      </c>
      <c r="R115" s="6" t="s">
        <v>337</v>
      </c>
      <c r="S115" s="7" t="s">
        <v>340</v>
      </c>
      <c r="T115" s="11">
        <v>433365699.92000002</v>
      </c>
      <c r="U115" s="12">
        <v>44562</v>
      </c>
      <c r="V115" s="12">
        <v>44926</v>
      </c>
      <c r="W115" s="7" t="s">
        <v>30</v>
      </c>
      <c r="X115" s="7" t="s">
        <v>89</v>
      </c>
      <c r="Y115" s="7" t="s">
        <v>32</v>
      </c>
      <c r="Z115" s="21"/>
      <c r="AA115" s="21" t="s">
        <v>575</v>
      </c>
      <c r="AB115" s="21"/>
      <c r="AC115" s="21"/>
      <c r="AD115" s="21"/>
    </row>
    <row r="116" spans="1:30" ht="45" x14ac:dyDescent="0.25">
      <c r="A116" s="62">
        <v>118</v>
      </c>
      <c r="B116" s="21" t="s">
        <v>207</v>
      </c>
      <c r="C116" s="21" t="s">
        <v>36</v>
      </c>
      <c r="D116" s="21" t="s">
        <v>208</v>
      </c>
      <c r="E116" s="21" t="s">
        <v>24</v>
      </c>
      <c r="F116" s="21" t="s">
        <v>42</v>
      </c>
      <c r="G116" s="21" t="s">
        <v>43</v>
      </c>
      <c r="H116" s="21" t="s">
        <v>24</v>
      </c>
      <c r="I116" s="21" t="s">
        <v>63</v>
      </c>
      <c r="J116" s="21" t="s">
        <v>35</v>
      </c>
      <c r="K116" s="21" t="s">
        <v>24</v>
      </c>
      <c r="L116" s="21" t="s">
        <v>24</v>
      </c>
      <c r="M116" s="21" t="s">
        <v>24</v>
      </c>
      <c r="N116" s="21" t="s">
        <v>239</v>
      </c>
      <c r="O116" s="21" t="s">
        <v>539</v>
      </c>
      <c r="P116" s="25">
        <v>1</v>
      </c>
      <c r="Q116" s="21" t="s">
        <v>37</v>
      </c>
      <c r="R116" s="3" t="s">
        <v>540</v>
      </c>
      <c r="S116" s="21" t="s">
        <v>96</v>
      </c>
      <c r="T116" s="23">
        <v>900000000</v>
      </c>
      <c r="U116" s="24">
        <v>44562</v>
      </c>
      <c r="V116" s="24">
        <v>44926</v>
      </c>
      <c r="W116" s="21" t="s">
        <v>33</v>
      </c>
      <c r="X116" s="21" t="s">
        <v>96</v>
      </c>
      <c r="Y116" s="21" t="s">
        <v>32</v>
      </c>
      <c r="Z116" s="63">
        <v>1</v>
      </c>
      <c r="AA116" s="21" t="s">
        <v>541</v>
      </c>
      <c r="AB116" s="21" t="s">
        <v>542</v>
      </c>
      <c r="AC116" s="59">
        <v>803876094</v>
      </c>
      <c r="AD116" s="58">
        <v>803876094</v>
      </c>
    </row>
    <row r="117" spans="1:30" ht="105" x14ac:dyDescent="0.25">
      <c r="A117" s="62">
        <v>119</v>
      </c>
      <c r="B117" s="21" t="s">
        <v>207</v>
      </c>
      <c r="C117" s="21" t="s">
        <v>36</v>
      </c>
      <c r="D117" s="21" t="s">
        <v>208</v>
      </c>
      <c r="E117" s="21" t="s">
        <v>24</v>
      </c>
      <c r="F117" s="21" t="s">
        <v>42</v>
      </c>
      <c r="G117" s="21" t="s">
        <v>43</v>
      </c>
      <c r="H117" s="21" t="s">
        <v>24</v>
      </c>
      <c r="I117" s="21" t="s">
        <v>63</v>
      </c>
      <c r="J117" s="21" t="s">
        <v>35</v>
      </c>
      <c r="K117" s="21" t="s">
        <v>24</v>
      </c>
      <c r="L117" s="21" t="s">
        <v>24</v>
      </c>
      <c r="M117" s="21" t="s">
        <v>24</v>
      </c>
      <c r="N117" s="21" t="s">
        <v>239</v>
      </c>
      <c r="O117" s="21" t="s">
        <v>543</v>
      </c>
      <c r="P117" s="25">
        <v>1</v>
      </c>
      <c r="Q117" s="21" t="s">
        <v>37</v>
      </c>
      <c r="R117" s="3" t="s">
        <v>544</v>
      </c>
      <c r="S117" s="21" t="s">
        <v>96</v>
      </c>
      <c r="T117" s="23">
        <v>763000000</v>
      </c>
      <c r="U117" s="24">
        <v>44562</v>
      </c>
      <c r="V117" s="24">
        <v>44926</v>
      </c>
      <c r="W117" s="21" t="s">
        <v>33</v>
      </c>
      <c r="X117" s="21" t="s">
        <v>96</v>
      </c>
      <c r="Y117" s="21" t="s">
        <v>32</v>
      </c>
      <c r="Z117" s="63">
        <v>1</v>
      </c>
      <c r="AA117" s="21" t="s">
        <v>545</v>
      </c>
      <c r="AB117" s="21" t="s">
        <v>546</v>
      </c>
      <c r="AC117" s="58">
        <v>583905360</v>
      </c>
      <c r="AD117" s="58">
        <v>583905360</v>
      </c>
    </row>
    <row r="118" spans="1:30" x14ac:dyDescent="0.25">
      <c r="T118" s="11"/>
    </row>
    <row r="119" spans="1:30" x14ac:dyDescent="0.25">
      <c r="T119" s="53"/>
    </row>
    <row r="120" spans="1:30" x14ac:dyDescent="0.25">
      <c r="T120" s="53"/>
    </row>
  </sheetData>
  <phoneticPr fontId="19" type="noConversion"/>
  <dataValidations disablePrompts="1" count="1">
    <dataValidation type="decimal" errorStyle="information" operator="greaterThan" allowBlank="1" showInputMessage="1" showErrorMessage="1" errorTitle="No incluir signos" error="No incluir signos, solo el número." promptTitle="No incluir signos" prompt="No incluir signos, solo el número." sqref="Z26:Z36 Z38" xr:uid="{AF721632-BC82-4BEA-90E7-AFC678B6A4A0}">
      <formula1>1</formula1>
    </dataValidation>
  </dataValidations>
  <hyperlinks>
    <hyperlink ref="AB59" r:id="rId1" xr:uid="{4F36D12A-9E61-46EA-B893-3C599038189A}"/>
    <hyperlink ref="AB78" r:id="rId2" display="\\servicios.anh.gov.co\" xr:uid="{6ED7A341-73DC-4233-BE8E-EF8B645DCDD3}"/>
    <hyperlink ref="AB60" r:id="rId3" xr:uid="{682E4CE2-D09A-4750-873A-AA998582DAF4}"/>
    <hyperlink ref="AB61" r:id="rId4" xr:uid="{37ED451D-324C-4B2B-9125-B779839F5E52}"/>
    <hyperlink ref="AB62" r:id="rId5" xr:uid="{CBBF4229-2E97-492E-946B-96B1EBF65097}"/>
    <hyperlink ref="AB65" r:id="rId6" xr:uid="{147DF912-2DFD-4CEA-A027-D04150CB8FAC}"/>
    <hyperlink ref="AB47" r:id="rId7" location="IndicadorProgEntE/33/1538/5994/80" xr:uid="{85A6D24C-1DFA-4CDD-9F58-8B977C5EC309}"/>
    <hyperlink ref="AB48" r:id="rId8" location="IndicadorProgEntE/33/1538/5747/80" xr:uid="{CA3F6185-C375-40F0-9B4D-7F25304AC023}"/>
    <hyperlink ref="AB83" r:id="rId9" xr:uid="{D6E22F83-EA21-496D-92A8-903CF39C25D3}"/>
  </hyperlinks>
  <pageMargins left="0.7" right="0.7" top="0.75" bottom="0.75" header="0.3" footer="0.3"/>
  <pageSetup orientation="portrait" horizontalDpi="1200" verticalDpi="1200" r:id="rId10"/>
  <ignoredErrors>
    <ignoredError sqref="Z2 Z7 Z63 Z80 Z59 Z78:Z79 Z81 Z82:AD82 Z71:AD71 Z72:AD72 Z73:AD73 Z74 Z75:AD75 Z64:AB64 Z65:AB65 Z66 Z4 Z3:AD3 Z5:AD5 Z6:AD6 Z8:AB8 Z9:AD9 Z10:AB10 Z11:AB11 Z12:AB12 Z13:Z15 Z16:AA16 Z24:AB24 Z25:AB25 Z83:AD99 Z112:AB114 Z67:AB67" numberStoredAsText="1"/>
  </ignoredErrors>
  <drawing r:id="rId11"/>
  <tableParts count="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D59181-6145-4844-8EA5-BE77EC36E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2022-07-29T20:10:25Z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