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4. Corte a Julio 31 de 2022\"/>
    </mc:Choice>
  </mc:AlternateContent>
  <xr:revisionPtr revIDLastSave="0" documentId="13_ncr:1_{5674BC07-6FA6-4C79-962D-5C3431068B08}"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4" i="1" l="1"/>
  <c r="Z28" i="1"/>
  <c r="Z27" i="1"/>
  <c r="AD26" i="1"/>
  <c r="Z26" i="1"/>
  <c r="AD5" i="1" l="1"/>
  <c r="AC5" i="1"/>
  <c r="AD2" i="1"/>
  <c r="AC2" i="1"/>
  <c r="AC48" i="1" l="1"/>
  <c r="AC47" i="1"/>
  <c r="AC42" i="1"/>
  <c r="AD48" i="1" l="1"/>
  <c r="AD47" i="1"/>
  <c r="AD42"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<sst xmlns="http://schemas.openxmlformats.org/spreadsheetml/2006/main" count="2612" uniqueCount="702">
  <si>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</si>
  <si>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</si>
  <si>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</si>
  <si>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</si>
  <si>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</si>
  <si>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</si>
  <si>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</si>
  <si>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</si>
  <si>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</si>
  <si>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</si>
  <si>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</si>
  <si>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</si>
  <si>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</si>
  <si>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</si>
  <si>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</si>
  <si>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</si>
  <si>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</si>
  <si>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</si>
  <si>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</si>
  <si>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</si>
  <si>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</si>
  <si>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</si>
  <si>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</si>
  <si>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</si>
  <si>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</si>
  <si>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</si>
  <si>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</si>
  <si>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</si>
  <si>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</si>
  <si>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</si>
  <si>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</si>
  <si>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</si>
  <si>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</si>
  <si>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</si>
  <si>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</si>
  <si>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</si>
  <si>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</si>
  <si>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</si>
  <si>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</si>
  <si>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</si>
  <si>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</si>
  <si>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</si>
  <si>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</si>
  <si>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</si>
  <si>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</si>
  <si>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</si>
  <si>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</si>
  <si>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</si>
  <si>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</si>
  <si>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</si>
  <si>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</si>
  <si>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</si>
  <si>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</si>
  <si>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</si>
  <si>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</si>
  <si>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</si>
  <si>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</si>
  <si>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</si>
  <si>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</si>
  <si>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</si>
  <si>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</si>
  <si>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</si>
  <si>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</si>
  <si>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</si>
  <si>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</si>
  <si>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</si>
  <si>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</si>
  <si>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</si>
  <si>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</si>
  <si>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</si>
  <si>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</si>
  <si>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</si>
  <si>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</si>
  <si>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</si>
  <si>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</si>
  <si>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</si>
  <si>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</si>
  <si>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</si>
  <si>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</si>
  <si>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</si>
  <si>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</si>
  <si>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</si>
  <si>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</si>
  <si>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</si>
  <si>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</si>
  <si>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</si>
  <si>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</si>
  <si>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</si>
  <si>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</si>
  <si>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</si>
  <si>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</si>
  <si>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</si>
  <si>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</si>
  <si>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</si>
  <si>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</si>
  <si>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</si>
  <si>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</si>
  <si>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</si>
  <si>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</si>
  <si>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</si>
  <si>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</si>
  <si>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</si>
  <si>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</si>
  <si>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</si>
  <si>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</si>
  <si>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</si>
  <si>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</si>
  <si>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</si>
  <si>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</si>
  <si>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</si>
  <si>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</si>
  <si>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</si>
  <si>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</si>
  <si>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</si>
  <si>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</si>
  <si>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</si>
  <si>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</si>
  <si>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</si>
  <si>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</si>
  <si>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</si>
  <si>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</si>
  <si>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</si>
  <si>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</si>
  <si>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</si>
  <si>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</si>
  <si>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</si>
  <si>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</si>
  <si>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</si>
  <si>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</si>
  <si>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</si>
  <si>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</si>
  <si>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</si>
  <si>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</si>
  <si>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</si>
  <si>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</si>
  <si>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</si>
  <si>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</si>
  <si>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</si>
  <si>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</si>
  <si>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</si>
  <si>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</si>
  <si>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</si>
  <si>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</si>
  <si>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</si>
  <si>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</si>
  <si>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</si>
  <si>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</si>
  <si>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</si>
  <si>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</si>
  <si>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</si>
  <si>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</si>
  <si>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</si>
  <si>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</si>
  <si>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</si>
  <si>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</si>
  <si>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</si>
  <si>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</si>
  <si>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</si>
  <si>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</si>
  <si>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</si>
  <si>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</si>
  <si>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</si>
  <si>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</si>
  <si>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</si>
  <si>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</si>
  <si>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</si>
  <si>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</si>
  <si>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</si>
  <si>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</si>
  <si>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</si>
  <si>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</si>
  <si>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</si>
  <si>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</si>
  <si>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</si>
  <si>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</si>
  <si>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</si>
  <si>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</si>
  <si>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</si>
  <si>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</si>
  <si>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</si>
  <si>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</si>
  <si>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</si>
  <si>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</si>
  <si>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</si>
  <si>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</si>
  <si>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</si>
  <si>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</si>
  <si>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</si>
  <si>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</si>
  <si>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</si>
  <si>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</si>
  <si>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</si>
  <si>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</si>
  <si>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</si>
  <si>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</si>
  <si>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</si>
  <si>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</si>
  <si>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</si>
  <si>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</si>
  <si>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</si>
  <si>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</si>
  <si>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</si>
  <si>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</si>
  <si>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</si>
  <si>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</si>
  <si>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</si>
  <si>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</si>
  <si>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</si>
  <si>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</si>
  <si>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</si>
  <si>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</si>
  <si>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</si>
  <si>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</si>
  <si>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</si>
  <si>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</si>
  <si>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</si>
  <si>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</si>
  <si>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</si>
  <si>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</si>
  <si>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</si>
  <si>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</si>
  <si>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</si>
  <si>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</si>
  <si>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</si>
  <si>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</si>
  <si>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</si>
  <si>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</si>
  <si>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</si>
  <si>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</si>
  <si>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</si>
  <si>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</si>
  <si>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</si>
  <si>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</si>
  <si>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</si>
  <si>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</si>
  <si>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</si>
  <si>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</si>
  <si>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</si>
  <si>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</si>
  <si>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</si>
  <si>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</si>
  <si>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</si>
  <si>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</si>
  <si>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</si>
  <si>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</si>
  <si>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</si>
  <si>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</si>
  <si>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</si>
  <si>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</si>
  <si>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</si>
  <si>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</si>
  <si>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</si>
  <si>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</si>
  <si>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</si>
  <si>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</si>
  <si>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</si>
  <si>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</si>
  <si>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</si>
  <si>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</si>
  <si>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</si>
  <si>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</si>
  <si>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</si>
  <si>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</si>
  <si>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</si>
  <si>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</si>
  <si>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</si>
  <si>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</si>
  <si>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</si>
  <si>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</si>
  <si>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</si>
  <si>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</si>
  <si>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</si>
  <si>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</si>
  <si>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</si>
  <si>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</si>
  <si>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</si>
  <si>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</si>
  <si>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</si>
  <si>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</si>
  <si>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</si>
  <si>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</si>
  <si>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</si>
  <si>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</si>
  <si>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</si>
  <si>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</si>
  <si>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</si>
  <si>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</si>
  <si>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</si>
  <si>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</si>
  <si>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</si>
  <si>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</si>
  <si>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</si>
  <si>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</si>
  <si>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</si>
  <si>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</si>
  <si>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</si>
  <si>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</si>
  <si>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</si>
  <si>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</si>
  <si>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</si>
  <si>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</si>
  <si>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</si>
  <si>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</si>
  <si>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</si>
  <si>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</si>
  <si>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</si>
  <si>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</si>
  <si>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</si>
  <si>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</si>
  <si>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</si>
  <si>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</si>
  <si>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</si>
  <si>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</si>
  <si>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</si>
  <si>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</si>
  <si>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</si>
  <si>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</si>
  <si>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</si>
  <si>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</si>
  <si>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</si>
  <si>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</si>
  <si>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</si>
  <si>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</si>
  <si>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</si>
  <si>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</si>
  <si>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</si>
  <si>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</si>
  <si>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</si>
  <si>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</si>
  <si>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</si>
  <si>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</si>
  <si>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</si>
  <si>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</si>
  <si>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</si>
  <si>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</si>
  <si>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</si>
  <si>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</si>
  <si>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</si>
  <si>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</si>
  <si>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</si>
  <si>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</si>
  <si>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</si>
  <si>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</si>
  <si>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</si>
  <si>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</si>
  <si>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</si>
  <si>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</si>
  <si>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</si>
  <si>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</si>
  <si>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</si>
  <si>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</si>
  <si>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</si>
  <si>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</si>
  <si>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</si>
  <si>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</si>
  <si>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</si>
  <si>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</si>
  <si>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</si>
  <si>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</si>
  <si>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</si>
  <si>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</si>
  <si>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</si>
  <si>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</si>
  <si>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</si>
  <si>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</si>
  <si>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</si>
  <si>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</si>
  <si>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</si>
  <si>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</si>
  <si>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</si>
  <si>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</si>
  <si>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</si>
  <si>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</si>
  <si>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</si>
  <si>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</si>
  <si>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</si>
  <si>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</si>
  <si>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</si>
  <si>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</si>
  <si>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</si>
  <si>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</si>
  <si>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</si>
  <si>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</si>
  <si>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</si>
  <si>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</si>
  <si>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</si>
  <si>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</si>
  <si>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</si>
  <si>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</si>
  <si>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</si>
  <si>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</si>
  <si>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</si>
  <si>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</si>
  <si>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</si>
  <si>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</si>
  <si>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</si>
  <si>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</si>
  <si>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</si>
  <si>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</si>
  <si>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</si>
  <si>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</si>
  <si>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</si>
  <si>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</si>
  <si>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</si>
  <si>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</si>
  <si>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</si>
  <si>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</si>
  <si>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</si>
  <si>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</si>
  <si>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</si>
  <si>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</si>
  <si>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</si>
  <si>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</si>
  <si>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</si>
  <si>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</si>
  <si>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</si>
  <si>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</si>
  <si>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</si>
  <si>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</si>
  <si>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</si>
  <si>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</si>
  <si>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</si>
  <si>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</si>
  <si>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</si>
  <si>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</si>
  <si>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</si>
  <si>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</si>
  <si>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</si>
  <si>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</si>
  <si>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</si>
  <si>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</si>
  <si>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</si>
  <si>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</si>
  <si>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</si>
  <si>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</si>
  <si>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</si>
  <si>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</si>
  <si>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</si>
  <si>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</si>
  <si>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</si>
  <si>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</si>
  <si>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</si>
  <si>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</si>
  <si>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</si>
  <si>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</si>
  <si>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</si>
  <si>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</si>
  <si>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</si>
  <si>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</si>
  <si>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</si>
  <si>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</si>
  <si>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</si>
  <si>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</si>
  <si>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</si>
  <si>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</si>
  <si>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</si>
  <si>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</si>
  <si>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</si>
  <si>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</si>
  <si>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</si>
  <si>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</si>
  <si>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</si>
  <si>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</si>
  <si>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</si>
  <si>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</si>
  <si>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</si>
  <si>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</si>
  <si>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</si>
  <si>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</si>
  <si>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</si>
  <si>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</si>
  <si>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</si>
  <si>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</si>
  <si>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</si>
  <si>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</si>
  <si>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</si>
  <si>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</si>
  <si>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</si>
  <si>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</si>
  <si>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</si>
  <si>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</si>
  <si>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</si>
  <si>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</si>
  <si>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</si>
  <si>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</si>
  <si>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</si>
  <si>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</si>
  <si>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</si>
  <si>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</si>
  <si>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</si>
  <si>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</si>
  <si>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</si>
  <si>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</si>
  <si>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</si>
  <si>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</si>
  <si>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</si>
  <si>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</si>
  <si>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</si>
  <si>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Dada la periodicidad de medición, la primera medición del indicador que es igual al indicador descrito en el ID 72,  se realizara en mes de Julio de 2022, para el periodo no aplica el reporte de medición. La diferencia esta en el rubro para esta línea aplica comercialización.</t>
  </si>
  <si>
    <t>Relacion pagos SIIF</t>
  </si>
  <si>
    <t>Se realizó Monitoreo a 30 de abril de 2022</t>
  </si>
  <si>
    <t>W:\PLAN ANTICORRUPCIÓN\PLAN ANTICORRUPCIÓN 2022\2. Monitoreos Cutrimestrales</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</si>
  <si>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</si>
  <si>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</si>
  <si>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</si>
  <si>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</si>
  <si>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</si>
  <si>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</si>
  <si>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</si>
  <si>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</si>
  <si>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</si>
  <si>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</si>
  <si>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</si>
  <si>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</si>
  <si>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</si>
  <si>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A la fecha no se ha realizado la contratación de la estrategia de comunicaciones, que se encuentra en definición con el Ministerio de Minas</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</si>
  <si>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</si>
  <si>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</si>
  <si>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</si>
  <si>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</si>
  <si>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</si>
  <si>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</si>
  <si>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</si>
  <si>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</si>
  <si>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</si>
  <si>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</si>
  <si>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</si>
  <si>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</si>
  <si>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</si>
  <si>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</si>
  <si>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</si>
  <si>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</si>
  <si>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</si>
  <si>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El avance corresponde a: 84,3% Fortalecimiento de la Arquitectura Empresarial y la Gestión de TI, 87,5% Fortalecimiento de la seguridad y provacidad de la Información, 82% Uso y apropiación de los Servicios Ciudadanos Digitales.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</si>
  <si>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</si>
  <si>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</si>
  <si>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</si>
  <si>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</si>
  <si>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</si>
  <si>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</si>
  <si>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</si>
  <si>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</si>
  <si>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</si>
  <si>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</si>
  <si>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</si>
  <si>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</si>
  <si>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</si>
  <si>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Se realizó la contratación de 19 contratistas para labores de apoyo a la OTI antes del 29 de enero de 2022.</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</si>
  <si>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</si>
  <si>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</si>
  <si>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</si>
  <si>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</si>
  <si>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</si>
  <si>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</si>
  <si>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</si>
  <si>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</si>
  <si>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</si>
  <si>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</si>
  <si>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</si>
  <si>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</si>
  <si>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</si>
  <si>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</si>
  <si>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20</t>
  </si>
  <si>
    <t>SECOP II</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</si>
  <si>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</si>
  <si>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</si>
  <si>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</si>
  <si>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</si>
  <si>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</si>
  <si>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</si>
  <si>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</si>
  <si>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</si>
  <si>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</si>
  <si>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</si>
  <si>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</si>
  <si>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</si>
  <si>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</si>
  <si>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</si>
  <si>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</si>
  <si>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</si>
  <si>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</si>
  <si>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Este proceso se adelantará en los meses de octubre y noviembre de 2022, pues la renovación se requiere en el mes de diciembre (el soporte adquirido en vigencias pasadas se encuentra aún activo)</t>
  </si>
  <si>
    <t>En etapa precontractual estructuración de ficha técnica (el soporte adquirido en vigencias pasadas se encuentra aún activo)</t>
  </si>
  <si>
    <t>Producto obtenido mediante la Orden de Compra 88021 de 2022 (mayo a noviembre de 2022) y con la adición a la orden de compra 62544  (prestación de los del servicio hasta el mes de abril de 2022.)</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</si>
  <si>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</si>
  <si>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</si>
  <si>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</si>
  <si>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</si>
  <si>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</si>
  <si>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</si>
  <si>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</si>
  <si>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</si>
  <si>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107</t>
  </si>
  <si>
    <t>En el segundo trimestre del año 2022 se da un cumplimiento de la meta al 107% por lo siguiente: se resolvieron en total 14 conceptos con un promedio de respuesta de 4,5 días por trámite,  lo que se encuentra dentro del margen de respuesta oportuna establecido por la OAJ en  los Acuerdos de Niveles de Servicio adoptados desde el año 2020, correspondiente a 15 dìas hàbiles.</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</si>
  <si>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</si>
  <si>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</si>
  <si>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</si>
  <si>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</si>
  <si>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t>Carpeta Compartida:
Seguimiento_GALC: Consejo Directivo</t>
  </si>
  <si>
    <t>(i) Durante los meses de Enero a Junio de 2022 la GALC en su calidad de Secretario del Comité de Contratos de Hidrocarburos ha realizado 3 sesiones de dicho Comité (4 de marzo, 13 de mayo y 3 de junio).
(ii) Durante los meses de Enero a Junio de 2022 la GALC en su calidad de Secretario del Comité de Transferencia de Tecnología ha realizado 1 sesión de dicho Comité. (3 de junio).</t>
  </si>
  <si>
    <t xml:space="preserve">(i)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(ii) Sesión 3 de junio Comité Transferencia de Tecnología: Y:\13. COMITE DE TRANSFERENCIA DE TECNOLOGIA\SESION 3 DE JUNIO DE 2022 </t>
  </si>
  <si>
    <t>Durante los meses de Enero a Junio de 2022 la GALC ha recibio 26 solicitudes de inicio de proceso administrativo sancionatorio, de las cuales el personal asignado a dicha ha realizado la siguiente gestión: 18 se encuentran en proceso; 1 terminado; 7 pendientes de iniciar actuaciones correspondientes.</t>
  </si>
  <si>
    <r>
      <t>Carpeta compartida de CITRIX, fiscalización - PAS - base de datos </t>
    </r>
    <r>
      <rPr>
        <sz val="10"/>
        <color rgb="FF000000"/>
        <rFont val="Calibri"/>
        <family val="2"/>
        <scheme val="minor"/>
      </rPr>
      <t>(sancionatorios\\servicios.anh.gov.co\sservicios)(Z:)</t>
    </r>
  </si>
  <si>
    <t>51,25%</t>
  </si>
  <si>
    <t>55%</t>
  </si>
  <si>
    <t>50 %</t>
  </si>
  <si>
    <t>50%</t>
  </si>
  <si>
    <t xml:space="preserve">A la fecha de seguimiento se está en proceso de elaboración del documento de caracterización de usuarios ANH 2021-2022. </t>
  </si>
  <si>
    <t xml:space="preserve">Se elaboró el informe de encuesta de satisfacción de usuarios ANH 2022-1. </t>
  </si>
  <si>
    <t>Se realizaron asesorías relacionadas con la justificación y ajustes de proyectos de inversión nuevos para la solicitud de recursos en el anteproyecto de presupuesto del año 2023, atendiendo a observaciones realizadas por el Departamento Nacional de Planeación -DNP a los proyectos de la Vicepresidencia de Contratos de Hidrocarburos - VCH y Oficina de Tecnologías de la Información - OTI, las cuales implicaron devoluaciones a los usuarios formuladores a través del Sistema Unificado de Inversión SUIFP del DNP. Se acompañó el respectivo cargue de información en las plataformas Metodología General Ajustada -MGA y Sistema Unificado de Inversión SUIFP del DNP, y se ayudó a las dependencias en la atención de reuniones convocadas por Oficina de Planeación del Ministerio de Minas y Energía y el DNP.</t>
  </si>
  <si>
    <t>2</t>
  </si>
  <si>
    <t>Se elaboraró informe correspondiente a la ejecución del segundo trimestre de 2022 de los proyectos de inversión, avance financiero y de metas, para ser remitido a la Vicepresidencia Administrativa y Financiera- VAF y posteriomente al Ministerio de Hacienda y Crédito Público.</t>
  </si>
  <si>
    <t>Correo remitido por Patricia Marin a Cristian Javier Vargas del Campo &lt;cristian.vargas@anh.gov.co&gt;, Asunto: Plan de Acción seguimiento Junio 2022 Gestión de Proyectos, jueves 07/07/2022</t>
  </si>
  <si>
    <t>Mediante las actividades de seguimiento de la Gerencia de Seguridad, Comunidades y Medio Ambiente - GSCYMA de la Agencia Nacional de Hidrocarburos - ANH, durante el periodo de gobierno se han viabilizado 31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12
• Consulta Previa: 5
• Orden Judicial: 10
• Orden Público: 8
• Tramite ambiental: 3
• Obras Civiles: 1
• Ordenamiento Territorial: 2
• Total: 41
Para el mes de Mayo - Junio, se viabilizaron (2) Contratos:
1- UPAR Convenio E&amp;E):Orden Judicial
2- SABANERO (E&amp;P):Conflictividad Social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</si>
  <si>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El indicador de tiempo de respuestas de las solicitudes de PBC pretende realizar la medición de los tiempos de entrega de la GSCYMA a las solicitudes de PBC, en ese sentido, para el segundo trimestre de 2022, se utilizo la herramienta del Dashboard de tramites para realizar seguimiento y control de los tramites asociados a PBC, en ese orden de ideas, la meta que se propuso la GSCYMA en el trimestre II fue del 90%, el resultado de la gestión de PBC con respecto a la meta planteada fue de un 100% en este periodo, este resultado se basa en los datos obtenidos de los tramites de PBC allegados en el segundo trimestre, de este total, se define cuales de estos tramites cumplieron con la meta de 30 (Es importante resaltar que los tramites allegados entre el 15 - 30 se da plazo de respuesta al mes siguiente para efectos de cumplimiento de tiempos), asimismo, es importante resaltar, que la gestión del primer trimestre se vio un poco afectada debido a que la GSCYMA no contaba con todo el personal a cargo de PBC, para la medicion de los tiempos, la GSCYMA, decidio contabilizar el tiempo de las operadoras como tiempo de espera o de solicitud de información, es decir, estos tiempos no entran en los tiempos de la gestión de tramites de la GSCYMA.</t>
  </si>
  <si>
    <t>La gestión adelantada en el segundo trimestre reportó un cumplimiento superior a la meta con un promedio de 11,5 dias, que si bien se ubica por debajo del resultado obtenido en el mismo periodo de  la vigencia anterior (10 dias), continúa siendo un resultado satisfactorio. Al respecto vale la pena anotar que el recurso humano disponible para gestionar los Informes de Verificación - IVEs disminuyó en comparación con el año anterior, explicando así las cifras obtenidas. Durante este trimestre se realizaron 75 IVES a PLEX  para un total acumulado de 161 (158 cumplen y 3 en complementar).</t>
  </si>
  <si>
    <t>Seguimiento a la Producción\ESTADISTICAS\INDICADORES\INDICADORES 2022\6. Junio_2022\Soporte Indicadores\BD_Seguimiento Informes_Consolidado_30-jun-22</t>
  </si>
  <si>
    <t>Al corte 30 de junio del 2022, el indicador reporta un 100% de cumplimiento con la estimación y establecimiento de los Fondos de Abandono correspondientes a 41 áreas devueltas, 5 áreas Suspendidas y 27  Areas de Explotacion/Producción. Dicho resultado refleja la maduración de este procedimiento.</t>
  </si>
  <si>
    <t>Seguimiento a la Producción\ESTADISTICAS\INDICADORES\INDICADORES 2022\6. Junio_2022\Soporte Indicadores\BD_Estimacion_Fondos Abandono_Inventarios_30-Jun-2022</t>
  </si>
  <si>
    <t>El acumulado de ingresos recaudados por concepto de derechos económicos al corte del 30 de junio de 2022, asciende a la suma de $1.590.809.240.572,02.</t>
  </si>
  <si>
    <t>Ejecución Presupuestal de Ingresos SIIF Nación a junio 30 de 2022 y correo electrónico VAF del 21 de julio de 2022</t>
  </si>
  <si>
    <t>29 días hábiles</t>
  </si>
  <si>
    <t xml:space="preserve"> En el segundo trimestre 2022 se realizó medición sobre los recursos interpuestos y resueltos respecto de la definitiva del III trimestre de 2021 y IV trimestre de 2021, los cuales fueron interpuestos al final de marzo de 2022.</t>
  </si>
  <si>
    <t>Base de datos propia de GRDE, de control sobre recursos de reposición.</t>
  </si>
  <si>
    <t>https://community.secop.gov.co/Public/Tendering/ContractNoticeManagement/Index?currentLanguage=es-CO&amp;Page=login&amp;Country=CO&amp;SkinName=CCE</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</si>
  <si>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</si>
  <si>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</si>
  <si>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</si>
  <si>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</si>
  <si>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Otrosí contrato 625 de 2021</t>
  </si>
  <si>
    <t>Se alcanzó la meta con la renovación de la suscripción en la paltaforma zoom del 18 de julio de 2022 al 17 de julio de 2023</t>
  </si>
  <si>
    <t>Factura de renovación de la suscripción</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</si>
  <si>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</si>
  <si>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proceso de diseños se encuentra en Pliegos. La contratación de obra será posterior a la entrega de los diseños contratados.</t>
  </si>
  <si>
    <t>Concurso ANH-05-CM-2022 - SECOP II</t>
  </si>
  <si>
    <t>El ejercicio se encuentra en proceso  de medición.</t>
  </si>
  <si>
    <t>El avance presentado hace referencia al promedio de jecución de los Planes 2022, que fueron programados por el grupo de Talento Humano. Dada la periodicidad de medición (TRIMESTRAL) no se reporta avance para el mes julio, solo será Presupuestal.</t>
  </si>
  <si>
    <t>El Plan de SST a 30 de junio de 2022, tenía una meta establecida de 73 actividades y su avance fue de 71 actividades, llegando a un cumplimieto del 97% para el Cuatrimestre y del 55% para el año. Dada la periodicidad de medición (TRIMESTRAL) no se reporta avance para el mes julio, solo será Presupuestal.</t>
  </si>
  <si>
    <t>El PIC para los primeros seis (6) meses del año tenia una meta establecida de Una (10) actividade de Capacitación, la cual se realizaron así: Nueve (9) cursos con ACIPET, se encuentran DOS (2) por iniciar y en ejecución cursos con ACIPET Y BERLITZ. Dada la periodicidad de medición (TRIMESTRAL) no se reporta avance para el mes julio, solo será Presupuestal.</t>
  </si>
  <si>
    <t>el Plan de Bienestar e Incentivos para los seis (6) meses de 2022,  tenía una meta establecida de cuatro (5) actividad y su avance fue de cuatro (5) actividades ejecutadas. (Celebración del día de niño, Torneo de Bolos, Caminata Ecológica, Clases Virtuales de Rumba, Día del Servidor Público). Dada la periodicidad de medición (TRIMESTRAL) no se reporta avance para el mes julio, solo será Presupuestal.</t>
  </si>
  <si>
    <t>La entidad de los 147 empleos autorizados, 137 se encuantran activos, empleos que se han administrado efectivamente  y se mantiene actualizada para contar con el personal necesario para el cumplimiento eficiente de las funciones de la entidad y el cumplimiento de los objetivos. Dada la periodicidad de medición (TRIMESTRAL) no se reporta avance para el mes julio, solo será Presupuestal.</t>
  </si>
  <si>
    <t>Se ha realizada la suscripción de 13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</si>
  <si>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Teniendo en cuenta lo programado, esta actividad se inició a partir del 01 de junio de 2022, esta ya presenta un avance y cuenta con una versión inicial y el cronograma de desarrollo de la elaboración y normalización en el SIGC en el Proceso de Gestión Documental</t>
  </si>
  <si>
    <t>El giro se realizó en el mes de febrero de 2022 (se encuentra expresado en millones)</t>
  </si>
  <si>
    <t>Durante los meses de Enero a Julio de 2022 la GALC en su calidad de Secretario del Consejo Directivo ha realizado 10 sesiones de Consejo Directivo.</t>
  </si>
  <si>
    <t>A la fecha de seguimiento (31/7/2022) se realizó la medición efectiva de las peticiones presentadas de enero a junio de 2022 para un total de 667 solicitudes. A la fecha la entidad ha atendido el 98% de las peticiones para dicho periodo.</t>
  </si>
  <si>
    <t>Los 5 proyectos de inversión presentaron seguimiento completo en el sistema SPI del DNP al mes de julio de 2022, a este mes se tiene una apropiación agregada de $311.104 millones, frente a la cual se presentó un Avance Financiero agregado de 32,3%, Avance Físico del Producto agregado de 7,0 %; y un Avance Gestión agregado de 63,4 %. De forma complementaria, se reportó lo correspondiente al avance cualitativo  y de las gestiones adelantadas en los 5 proyectos para obtener en la vigencia los productos  y cumplir las metas respectivas, adjuntado el respectivo informe ejecutivo;  con un reporte en el SPI completó en el 100%. Se aclara que los reportes realizados para los 5 proyectos en el SPI corresponden a datos acumulados desde el mes de enero de 2022.</t>
  </si>
  <si>
    <t>https://spi.dnp.gov.co/Consultas/ResumenEjecutivoEntidad.aspx?id=img_Por%20Entidad</t>
  </si>
  <si>
    <t>3</t>
  </si>
  <si>
    <r>
      <t xml:space="preserve">- Conv ANH 634/2021 / SGC: 048.  Suscripción adición y prórroga hasta dic-2022.
    o </t>
    </r>
    <r>
      <rPr>
        <b/>
        <sz val="11"/>
        <color theme="1"/>
        <rFont val="Calibri"/>
        <family val="2"/>
        <scheme val="minor"/>
      </rPr>
      <t>P1 Evaluación de la cuenca paleozoico</t>
    </r>
    <r>
      <rPr>
        <sz val="11"/>
        <rFont val="Calibri"/>
        <family val="2"/>
        <scheme val="minor"/>
      </rPr>
      <t xml:space="preserve"> </t>
    </r>
    <r>
      <rPr>
        <b/>
        <sz val="11"/>
        <color theme="1"/>
        <rFont val="Calibri"/>
        <family val="2"/>
        <scheme val="minor"/>
      </rPr>
      <t>(</t>
    </r>
    <r>
      <rPr>
        <sz val="11"/>
        <rFont val="Calibri"/>
        <family val="2"/>
        <scheme val="minor"/>
      </rPr>
      <t>a</t>
    </r>
    <r>
      <rPr>
        <b/>
        <sz val="11"/>
        <color theme="1"/>
        <rFont val="Calibri"/>
        <family val="2"/>
        <scheme val="minor"/>
      </rPr>
      <t>v</t>
    </r>
    <r>
      <rPr>
        <sz val="11"/>
        <rFont val="Calibri"/>
        <family val="2"/>
        <scheme val="minor"/>
      </rPr>
      <t>a</t>
    </r>
    <r>
      <rPr>
        <b/>
        <sz val="11"/>
        <color theme="1"/>
        <rFont val="Calibri"/>
        <family val="2"/>
        <scheme val="minor"/>
      </rPr>
      <t>n</t>
    </r>
    <r>
      <rPr>
        <sz val="11"/>
        <rFont val="Calibri"/>
        <family val="2"/>
        <scheme val="minor"/>
      </rPr>
      <t>c</t>
    </r>
    <r>
      <rPr>
        <b/>
        <sz val="11"/>
        <color theme="1"/>
        <rFont val="Calibri"/>
        <family val="2"/>
        <scheme val="minor"/>
      </rPr>
      <t>e</t>
    </r>
    <r>
      <rPr>
        <sz val="11"/>
        <rFont val="Calibri"/>
        <family val="2"/>
        <scheme val="minor"/>
      </rPr>
      <t xml:space="preserve"> aprox. </t>
    </r>
    <r>
      <rPr>
        <b/>
        <sz val="11"/>
        <color theme="1"/>
        <rFont val="Calibri"/>
        <family val="2"/>
        <scheme val="minor"/>
      </rPr>
      <t>e</t>
    </r>
    <r>
      <rPr>
        <sz val="11"/>
        <rFont val="Calibri"/>
        <family val="2"/>
        <scheme val="minor"/>
      </rPr>
      <t>j</t>
    </r>
    <r>
      <rPr>
        <b/>
        <sz val="11"/>
        <color theme="1"/>
        <rFont val="Calibri"/>
        <family val="2"/>
        <scheme val="minor"/>
      </rPr>
      <t>e</t>
    </r>
    <r>
      <rPr>
        <sz val="11"/>
        <rFont val="Calibri"/>
        <family val="2"/>
        <scheme val="minor"/>
      </rPr>
      <t>c</t>
    </r>
    <r>
      <rPr>
        <b/>
        <sz val="11"/>
        <color theme="1"/>
        <rFont val="Calibri"/>
        <family val="2"/>
        <scheme val="minor"/>
      </rPr>
      <t>u</t>
    </r>
    <r>
      <rPr>
        <sz val="11"/>
        <rFont val="Calibri"/>
        <family val="2"/>
        <scheme val="minor"/>
      </rPr>
      <t>c</t>
    </r>
    <r>
      <rPr>
        <b/>
        <sz val="11"/>
        <color theme="1"/>
        <rFont val="Calibri"/>
        <family val="2"/>
        <scheme val="minor"/>
      </rPr>
      <t>i</t>
    </r>
    <r>
      <rPr>
        <sz val="11"/>
        <rFont val="Calibri"/>
        <family val="2"/>
        <scheme val="minor"/>
      </rPr>
      <t>ó</t>
    </r>
    <r>
      <rPr>
        <b/>
        <sz val="11"/>
        <color theme="1"/>
        <rFont val="Calibri"/>
        <family val="2"/>
        <scheme val="minor"/>
      </rPr>
      <t>n</t>
    </r>
    <r>
      <rPr>
        <sz val="11"/>
        <rFont val="Calibri"/>
        <family val="2"/>
        <scheme val="minor"/>
      </rPr>
      <t xml:space="preserve"> 100</t>
    </r>
    <r>
      <rPr>
        <sz val="11"/>
        <color theme="1"/>
        <rFont val="Calibri"/>
        <family val="2"/>
        <scheme val="minor"/>
      </rPr>
      <t>%</t>
    </r>
    <r>
      <rPr>
        <sz val="11"/>
        <rFont val="Calibri"/>
        <family val="2"/>
        <scheme val="minor"/>
      </rPr>
      <t>)</t>
    </r>
    <r>
      <rPr>
        <sz val="11"/>
        <color theme="1"/>
        <rFont val="Calibri"/>
        <family val="2"/>
        <scheme val="minor"/>
      </rPr>
      <t xml:space="preserve">
    o </t>
    </r>
    <r>
      <rPr>
        <b/>
        <sz val="11"/>
        <color theme="1"/>
        <rFont val="Calibri"/>
        <family val="2"/>
        <scheme val="minor"/>
      </rPr>
      <t>P 2 Integración de  información VMM</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 3 Unificación de la información Caguan</t>
    </r>
    <r>
      <rPr>
        <sz val="11"/>
        <rFont val="Calibri"/>
        <family val="2"/>
        <scheme val="minor"/>
      </rPr>
      <t xml:space="preserve"> </t>
    </r>
    <r>
      <rPr>
        <b/>
        <sz val="11"/>
        <color theme="1"/>
        <rFont val="Calibri"/>
        <family val="2"/>
        <scheme val="minor"/>
      </rPr>
      <t xml:space="preserve">(avance aprox. ejecución </t>
    </r>
    <r>
      <rPr>
        <sz val="11"/>
        <rFont val="Calibri"/>
        <family val="2"/>
        <scheme val="minor"/>
      </rPr>
      <t>1</t>
    </r>
    <r>
      <rPr>
        <b/>
        <sz val="11"/>
        <color theme="1"/>
        <rFont val="Calibri"/>
        <family val="2"/>
        <scheme val="minor"/>
      </rPr>
      <t>00%)</t>
    </r>
    <r>
      <rPr>
        <sz val="11"/>
        <color theme="1"/>
        <rFont val="Calibri"/>
        <family val="2"/>
        <scheme val="minor"/>
      </rPr>
      <t xml:space="preserve">
    o </t>
    </r>
    <r>
      <rPr>
        <b/>
        <sz val="11"/>
        <color theme="1"/>
        <rFont val="Calibri"/>
        <family val="2"/>
        <scheme val="minor"/>
      </rPr>
      <t>P 4 Unificación de la información VIM SSJ y Chocó</t>
    </r>
    <r>
      <rPr>
        <sz val="11"/>
        <rFont val="Calibri"/>
        <family val="2"/>
        <scheme val="minor"/>
      </rPr>
      <t xml:space="preserve"> </t>
    </r>
    <r>
      <rPr>
        <b/>
        <sz val="11"/>
        <color theme="1"/>
        <rFont val="Calibri"/>
        <family val="2"/>
        <scheme val="minor"/>
      </rPr>
      <t>(avance aprox. ejecución 100%)</t>
    </r>
    <r>
      <rPr>
        <sz val="11"/>
        <rFont val="Calibri"/>
        <family val="2"/>
        <scheme val="minor"/>
      </rPr>
      <t xml:space="preserve">
</t>
    </r>
    <r>
      <rPr>
        <b/>
        <sz val="11"/>
        <color theme="1"/>
        <rFont val="Calibri"/>
        <family val="2"/>
        <scheme val="minor"/>
      </rPr>
      <t xml:space="preserve">
</t>
    </r>
    <r>
      <rPr>
        <sz val="11"/>
        <rFont val="Calibri"/>
        <family val="2"/>
        <scheme val="minor"/>
      </rPr>
      <t>C</t>
    </r>
    <r>
      <rPr>
        <b/>
        <sz val="11"/>
        <color theme="1"/>
        <rFont val="Calibri"/>
        <family val="2"/>
        <scheme val="minor"/>
      </rPr>
      <t>o</t>
    </r>
    <r>
      <rPr>
        <sz val="11"/>
        <rFont val="Calibri"/>
        <family val="2"/>
        <scheme val="minor"/>
      </rPr>
      <t>n</t>
    </r>
    <r>
      <rPr>
        <b/>
        <sz val="11"/>
        <color theme="1"/>
        <rFont val="Calibri"/>
        <family val="2"/>
        <scheme val="minor"/>
      </rPr>
      <t xml:space="preserve"> </t>
    </r>
    <r>
      <rPr>
        <sz val="11"/>
        <rFont val="Calibri"/>
        <family val="2"/>
        <scheme val="minor"/>
      </rPr>
      <t>l</t>
    </r>
    <r>
      <rPr>
        <b/>
        <sz val="11"/>
        <color theme="1"/>
        <rFont val="Calibri"/>
        <family val="2"/>
        <scheme val="minor"/>
      </rPr>
      <t>a</t>
    </r>
    <r>
      <rPr>
        <sz val="11"/>
        <rFont val="Calibri"/>
        <family val="2"/>
        <scheme val="minor"/>
      </rPr>
      <t xml:space="preserve"> </t>
    </r>
    <r>
      <rPr>
        <b/>
        <sz val="11"/>
        <color theme="1"/>
        <rFont val="Calibri"/>
        <family val="2"/>
        <scheme val="minor"/>
      </rPr>
      <t>p</t>
    </r>
    <r>
      <rPr>
        <sz val="11"/>
        <rFont val="Calibri"/>
        <family val="2"/>
        <scheme val="minor"/>
      </rPr>
      <t>r</t>
    </r>
    <r>
      <rPr>
        <b/>
        <sz val="11"/>
        <color theme="1"/>
        <rFont val="Calibri"/>
        <family val="2"/>
        <scheme val="minor"/>
      </rPr>
      <t>ó</t>
    </r>
    <r>
      <rPr>
        <sz val="11"/>
        <rFont val="Calibri"/>
        <family val="2"/>
        <scheme val="minor"/>
      </rPr>
      <t>r</t>
    </r>
    <r>
      <rPr>
        <b/>
        <sz val="11"/>
        <color theme="1"/>
        <rFont val="Calibri"/>
        <family val="2"/>
        <scheme val="minor"/>
      </rPr>
      <t>r</t>
    </r>
    <r>
      <rPr>
        <sz val="11"/>
        <rFont val="Calibri"/>
        <family val="2"/>
        <scheme val="minor"/>
      </rPr>
      <t>o</t>
    </r>
    <r>
      <rPr>
        <b/>
        <sz val="11"/>
        <color theme="1"/>
        <rFont val="Calibri"/>
        <family val="2"/>
        <scheme val="minor"/>
      </rPr>
      <t>g</t>
    </r>
    <r>
      <rPr>
        <sz val="11"/>
        <rFont val="Calibri"/>
        <family val="2"/>
        <scheme val="minor"/>
      </rPr>
      <t>a</t>
    </r>
    <r>
      <rPr>
        <b/>
        <sz val="11"/>
        <color theme="1"/>
        <rFont val="Calibri"/>
        <family val="2"/>
        <scheme val="minor"/>
      </rPr>
      <t>,</t>
    </r>
    <r>
      <rPr>
        <sz val="11"/>
        <rFont val="Calibri"/>
        <family val="2"/>
        <scheme val="minor"/>
      </rPr>
      <t xml:space="preserve"> </t>
    </r>
    <r>
      <rPr>
        <b/>
        <sz val="11"/>
        <color theme="1"/>
        <rFont val="Calibri"/>
        <family val="2"/>
        <scheme val="minor"/>
      </rPr>
      <t>e</t>
    </r>
    <r>
      <rPr>
        <sz val="11"/>
        <rFont val="Calibri"/>
        <family val="2"/>
        <scheme val="minor"/>
      </rPr>
      <t>ste contrato aumenta a 6 productos l</t>
    </r>
    <r>
      <rPr>
        <b/>
        <sz val="11"/>
        <color theme="1"/>
        <rFont val="Calibri"/>
        <family val="2"/>
        <scheme val="minor"/>
      </rPr>
      <t>a</t>
    </r>
    <r>
      <rPr>
        <sz val="11"/>
        <rFont val="Calibri"/>
        <family val="2"/>
        <scheme val="minor"/>
      </rPr>
      <t xml:space="preserve"> </t>
    </r>
    <r>
      <rPr>
        <b/>
        <sz val="11"/>
        <color theme="1"/>
        <rFont val="Calibri"/>
        <family val="2"/>
        <scheme val="minor"/>
      </rPr>
      <t>M</t>
    </r>
    <r>
      <rPr>
        <sz val="11"/>
        <rFont val="Calibri"/>
        <family val="2"/>
        <scheme val="minor"/>
      </rPr>
      <t>E</t>
    </r>
    <r>
      <rPr>
        <b/>
        <sz val="11"/>
        <color theme="1"/>
        <rFont val="Calibri"/>
        <family val="2"/>
        <scheme val="minor"/>
      </rPr>
      <t>T</t>
    </r>
    <r>
      <rPr>
        <sz val="11"/>
        <rFont val="Calibri"/>
        <family val="2"/>
        <scheme val="minor"/>
      </rPr>
      <t>A</t>
    </r>
    <r>
      <rPr>
        <b/>
        <sz val="11"/>
        <color theme="1"/>
        <rFont val="Calibri"/>
        <family val="2"/>
        <scheme val="minor"/>
      </rPr>
      <t xml:space="preserve"> </t>
    </r>
    <r>
      <rPr>
        <sz val="11"/>
        <rFont val="Calibri"/>
        <family val="2"/>
        <scheme val="minor"/>
      </rPr>
      <t>p</t>
    </r>
    <r>
      <rPr>
        <b/>
        <sz val="11"/>
        <color theme="1"/>
        <rFont val="Calibri"/>
        <family val="2"/>
        <scheme val="minor"/>
      </rPr>
      <t>r</t>
    </r>
    <r>
      <rPr>
        <sz val="11"/>
        <rFont val="Calibri"/>
        <family val="2"/>
        <scheme val="minor"/>
      </rPr>
      <t>o</t>
    </r>
    <r>
      <rPr>
        <b/>
        <sz val="11"/>
        <color theme="1"/>
        <rFont val="Calibri"/>
        <family val="2"/>
        <scheme val="minor"/>
      </rPr>
      <t>p</t>
    </r>
    <r>
      <rPr>
        <sz val="11"/>
        <rFont val="Calibri"/>
        <family val="2"/>
        <scheme val="minor"/>
      </rPr>
      <t>u</t>
    </r>
    <r>
      <rPr>
        <b/>
        <sz val="11"/>
        <color theme="1"/>
        <rFont val="Calibri"/>
        <family val="2"/>
        <scheme val="minor"/>
      </rPr>
      <t>e</t>
    </r>
    <r>
      <rPr>
        <sz val="11"/>
        <rFont val="Calibri"/>
        <family val="2"/>
        <scheme val="minor"/>
      </rPr>
      <t>s</t>
    </r>
    <r>
      <rPr>
        <b/>
        <sz val="11"/>
        <color theme="1"/>
        <rFont val="Calibri"/>
        <family val="2"/>
        <scheme val="minor"/>
      </rPr>
      <t>t</t>
    </r>
    <r>
      <rPr>
        <sz val="11"/>
        <rFont val="Calibri"/>
        <family val="2"/>
        <scheme val="minor"/>
      </rPr>
      <t>a</t>
    </r>
    <r>
      <rPr>
        <b/>
        <sz val="11"/>
        <color theme="1"/>
        <rFont val="Calibri"/>
        <family val="2"/>
        <scheme val="minor"/>
      </rPr>
      <t xml:space="preserve">, los cuales se presentan en dos períodos del año.
</t>
    </r>
    <r>
      <rPr>
        <sz val="11"/>
        <color theme="1"/>
        <rFont val="Calibri"/>
        <family val="2"/>
        <scheme val="minor"/>
      </rPr>
      <t xml:space="preserve">
- Cto 213/2022 U. Chocó. PGA-S (avance aprox. ejecución </t>
    </r>
    <r>
      <rPr>
        <sz val="11"/>
        <rFont val="Calibri"/>
        <family val="2"/>
        <scheme val="minor"/>
      </rPr>
      <t>2</t>
    </r>
    <r>
      <rPr>
        <sz val="11"/>
        <color theme="1"/>
        <rFont val="Calibri"/>
        <family val="2"/>
        <scheme val="minor"/>
      </rPr>
      <t>0%):</t>
    </r>
    <r>
      <rPr>
        <sz val="11"/>
        <rFont val="Calibri"/>
        <family val="2"/>
        <scheme val="minor"/>
      </rPr>
      <t xml:space="preserve"> </t>
    </r>
    <r>
      <rPr>
        <sz val="11"/>
        <color theme="1"/>
        <rFont val="Calibri"/>
        <family val="2"/>
        <scheme val="minor"/>
      </rPr>
      <t xml:space="preserve">pozos Curvaradó, Tumaco y </t>
    </r>
    <r>
      <rPr>
        <sz val="11"/>
        <rFont val="Calibri"/>
        <family val="2"/>
        <scheme val="minor"/>
      </rPr>
      <t>Condoto</t>
    </r>
    <r>
      <rPr>
        <sz val="11"/>
        <color theme="1"/>
        <rFont val="Calibri"/>
        <family val="2"/>
        <scheme val="minor"/>
      </rPr>
      <t xml:space="preserve"> </t>
    </r>
    <r>
      <rPr>
        <sz val="11"/>
        <rFont val="Calibri"/>
        <family val="2"/>
        <scheme val="minor"/>
      </rPr>
      <t>y</t>
    </r>
    <r>
      <rPr>
        <sz val="11"/>
        <color theme="1"/>
        <rFont val="Calibri"/>
        <family val="2"/>
        <scheme val="minor"/>
      </rPr>
      <t xml:space="preserve"> sísmica 2D en Chocó
- </t>
    </r>
    <r>
      <rPr>
        <b/>
        <sz val="11"/>
        <color theme="1"/>
        <rFont val="Calibri"/>
        <family val="2"/>
        <scheme val="minor"/>
      </rPr>
      <t>Cto 212/2022 DIMAR: Piston core y heat flow Pacífico Colombiano</t>
    </r>
    <r>
      <rPr>
        <sz val="11"/>
        <color theme="1"/>
        <rFont val="Calibri"/>
        <family val="2"/>
        <scheme val="minor"/>
      </rPr>
      <t xml:space="preserve"> (avance aprox. ejecución 0%)
- </t>
    </r>
    <r>
      <rPr>
        <b/>
        <sz val="11"/>
        <color theme="1"/>
        <rFont val="Calibri"/>
        <family val="2"/>
        <scheme val="minor"/>
      </rPr>
      <t>Cto 194/2022 U. Nal: Integración cuencas Chocó Offshore y Tumaco Offshore</t>
    </r>
    <r>
      <rPr>
        <sz val="11"/>
        <color theme="1"/>
        <rFont val="Calibri"/>
        <family val="2"/>
        <scheme val="minor"/>
      </rPr>
      <t xml:space="preserve"> (avance aprox. ejecución 42%)
- </t>
    </r>
    <r>
      <rPr>
        <b/>
        <sz val="11"/>
        <color theme="1"/>
        <rFont val="Calibri"/>
        <family val="2"/>
        <scheme val="minor"/>
      </rPr>
      <t>Cto 211/2022 U. Nal: Integración cuencas Atrato - Chocó (avance aprox. ejecución 54%)</t>
    </r>
    <r>
      <rPr>
        <sz val="11"/>
        <color theme="1"/>
        <rFont val="Calibri"/>
        <family val="2"/>
        <scheme val="minor"/>
      </rPr>
      <t xml:space="preserve">
- </t>
    </r>
    <r>
      <rPr>
        <b/>
        <sz val="11"/>
        <color theme="1"/>
        <rFont val="Calibri"/>
        <family val="2"/>
        <scheme val="minor"/>
      </rPr>
      <t>Cto 228/2022 U. Nal: Integración (gravi-magnetometría) y batimetría Chocó Onshore y Offshore (avance aprox. ejecución 35%)</t>
    </r>
    <r>
      <rPr>
        <sz val="11"/>
        <color theme="1"/>
        <rFont val="Calibri"/>
        <family val="2"/>
        <scheme val="minor"/>
      </rPr>
      <t xml:space="preserve">
NOTA: los proyectos señalados en negrilla están directamente asociados con la META.  Los P3 y P4 del convenio 634/2021 se asocian con una sola unidad de la META.</t>
    </r>
  </si>
  <si>
    <r>
      <t xml:space="preserve">- Conv ANH 001/2022 SGC (avance aprox. ejecución 57%)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</si>
  <si>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t>30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</si>
  <si>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y otras cuadrículas sin nombre específico.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</si>
  <si>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r>
      <t xml:space="preserve">- Conv ANH 633/2021 / SGC: 047.  Suscripción adiciión y prórroga jul-2022.
    o </t>
    </r>
    <r>
      <rPr>
        <b/>
        <sz val="11"/>
        <color theme="1"/>
        <rFont val="Calibri"/>
        <family val="2"/>
        <scheme val="minor"/>
      </rPr>
      <t>P1 Integración corredores prospectivos VIM y SSJ</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P2 Integración geoquímico muestras fondo marino Caribe colombiano (avance aprox. ejecución 100%)</t>
    </r>
    <r>
      <rPr>
        <sz val="11"/>
        <color theme="1"/>
        <rFont val="Calibri"/>
        <family val="2"/>
        <scheme val="minor"/>
      </rPr>
      <t xml:space="preserve">
</t>
    </r>
    <r>
      <rPr>
        <sz val="11"/>
        <rFont val="Calibri"/>
        <family val="2"/>
        <scheme val="minor"/>
      </rPr>
      <t xml:space="preserve">
</t>
    </r>
    <r>
      <rPr>
        <sz val="11"/>
        <color theme="1"/>
        <rFont val="Calibri"/>
        <family val="2"/>
        <scheme val="minor"/>
      </rPr>
      <t xml:space="preserve">Con la prórroga, este contrato aumenta a </t>
    </r>
    <r>
      <rPr>
        <sz val="11"/>
        <rFont val="Calibri"/>
        <family val="2"/>
        <scheme val="minor"/>
      </rPr>
      <t>3</t>
    </r>
    <r>
      <rPr>
        <sz val="11"/>
        <color theme="1"/>
        <rFont val="Calibri"/>
        <family val="2"/>
        <scheme val="minor"/>
      </rPr>
      <t xml:space="preserve"> productos la META propuesta, los cuales se presentan en dos períodos del año.</t>
    </r>
    <r>
      <rPr>
        <sz val="11"/>
        <rFont val="Calibri"/>
        <family val="2"/>
        <scheme val="minor"/>
      </rPr>
      <t xml:space="preserve">
</t>
    </r>
    <r>
      <rPr>
        <sz val="11"/>
        <color theme="1"/>
        <rFont val="Calibri"/>
        <family val="2"/>
        <scheme val="minor"/>
      </rPr>
      <t xml:space="preserve">
- </t>
    </r>
    <r>
      <rPr>
        <b/>
        <sz val="11"/>
        <color theme="1"/>
        <rFont val="Calibri"/>
        <family val="2"/>
        <scheme val="minor"/>
      </rPr>
      <t>Cto 210/2022 U. Nal: Integración VSM Sector Sur C-2106-1900-2-0-2106014-02 (avance aprox. ejecución 55%)</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</si>
  <si>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 Conv ANH 002/2022 SGC: suministro información técnica para proyectos de cuencas frontera (avance aprox. ejecución 6,8%)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</si>
  <si>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50%)
- 12 contratos prestación servicios (Nos. 066; 067; 099; 101; 109; 120; 121; 131; 138; 140; 141 y 178) (avance aprox. ejecución 92%).  Adición y prórrogas a 10 contratos hasta nov-2022.
NOTA: el cumplimiento de la META es el mismo de la actividad de la cadena de valor ID 4 "Integrar la información de geología y geofísica de las áreas de interés"</t>
  </si>
  <si>
    <t>Se ha participado en los eventos de Ceraweek, International Conference and Exhibition (ICE), Global ENERGY SHOW y el FORO EL universal - La Gran Apuesta del Caribe Colombiano. Así mismo, en julio se realizaron los 4 talleres institucionales liderados por la ANH y se ha avanzado en 13 eventos de coordinación y concurrencia (de 16 estimados)</t>
  </si>
  <si>
    <t>9</t>
  </si>
  <si>
    <t>Para la ejecución del proyecto de inversión se han suscrito los siguientes contratos: 038, 065, 094, 201, 257, 276, 284, 295 y 296 de 2022</t>
  </si>
  <si>
    <t>El indicador de trámites de la GSCYMA muestra un cumplimiento del 100%  respecto a la meta establecida para el mes de Julio (se estableció una meta del 90% en la respuesta de los trámites).  Se respondieron un acumulado de 225 del total de los 249 trámites que se tenían acumulados al corte del 31 de Julio de 2022. Para el mes de Julio,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</si>
  <si>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​A 31 de julio se verificó que se han ejecutado inversiones para la actividad de pozos exploratorios, Sísmica por un valor de USD  206,305,415 dólares estadounidenses que corresponden a un avance del  72%.</t>
  </si>
  <si>
    <t>Para la vigencia 2022, la GSCE, decidido realizar una modificación en la medición del indicador de tramites, en este sentido, para el seguimiento de la gestión de los tramites se tendrán en cuenta los tramites de tipo (Acreditación, Traslados de inversión, Derechos de Petición, Prorrogas, plazos, Restituciones, Devoluciones de Áreas, Terminaciones y Liquidaciones), para cada uno de estos tramites se realizo, con base en las estadísticas, un tiempo promedio de respuesta a los tramites, con esa base, mensualmente, se determina el numero de tramites allegados a la Gerencia y la medición se realiza con base en el total de tramites atendidos oportunamente de acuerdo con los tiempos establecidos para cada tramite, la GSCE implemento un tablero de control como herramienta de seguimiento y control de la gestión de tramites, para el mes de julio se reporta un cumplimiento de mas del 100% respecto a la meta establecida.
El indicador es calculado con la siguiente formula
(Número de solicitudes atendidas oportunamente / Total de solicitudes con términos cumplidos)*100
(95/95)*100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95 solicitudes se contestaron en los tiempos establecidos, por lo cual el indicador es 100%
En la BD hay 19 trámites abiertos los cuales aún se encuentran dentro de los términos establecidos para ser contestados, por lo tanto no tienen injerencia en el indicador</t>
  </si>
  <si>
    <t>Durante este mes se cerraron 18 trámites en tiempo (7 solicitudes de plazo, 2 Ajustes de PTE, 9 mas correspondientes a otros trámites) y uno (1) más por fuera de la meta; persiste la tendencia creciente de este indicador acercándose a la Meta esperada.</t>
  </si>
  <si>
    <t>Seguimiento a la Producción\ESTADISTICAS\INDICADORES\INDICADORES 2022\7. Julio_2022\Soporte Indicadores\BD_Control de Tiempos Trámites_31-jul-2022</t>
  </si>
  <si>
    <t>A  31 de julio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t>
  </si>
  <si>
    <t>A 31 de julio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Avance Sísmica: 72,34%</t>
  </si>
  <si>
    <r>
      <rPr>
        <b/>
        <sz val="11"/>
        <color theme="1"/>
        <rFont val="Calibri"/>
        <family val="2"/>
        <scheme val="minor"/>
      </rPr>
      <t>Mintrabajo -</t>
    </r>
    <r>
      <rPr>
        <sz val="11"/>
        <color theme="1"/>
        <rFont val="Calibri"/>
        <family val="2"/>
        <scheme val="minor"/>
      </rPr>
      <t xml:space="preserve">   Se desarrollaron ferias de servicios y empleabilidad, en el municipio de Aipe, quienes tuvieron la oportunidad de conocer los diferentes stands con los servicios ofrecidos, los emprendedores realizaron contactos y vendieron parte de su oferta de productos. Tambien se destaca la participación de la entidad en los municipios de Barrancabermeja, Cartagena, Puerto gaitan y Neiva.
</t>
    </r>
    <r>
      <rPr>
        <b/>
        <sz val="11"/>
        <color theme="1"/>
        <rFont val="Calibri"/>
        <family val="2"/>
        <scheme val="minor"/>
      </rPr>
      <t xml:space="preserve">Minminas - </t>
    </r>
    <r>
      <rPr>
        <sz val="11"/>
        <color theme="1"/>
        <rFont val="Calibri"/>
        <family val="2"/>
        <scheme val="minor"/>
      </rPr>
      <t xml:space="preserve">En el mes de Julio el equipo de equipo de la ETH participó en Ciento Ochenta y Siete (187) reuniones o espacio de dialogo, de los cuales Ciento Quince (115) fueron de manera presencial y Sesenta y Dos (72) de manera virtual. 
El número de personas que participaron de los Ciento Ochenta y Sesenta (187) espacios de dialogo fue de Cinco Mil Doscientos Cuarenta y Uno (5.241) de las cuales el Dos Mil Quinientas Ochenta y Dos (2.582) fueron mujeres y Dos Mil Seiscientos Cincuenta y Nueve (2.659) fueron hombre. 
</t>
    </r>
    <r>
      <rPr>
        <b/>
        <sz val="11"/>
        <color theme="1"/>
        <rFont val="Calibri"/>
        <family val="2"/>
        <scheme val="minor"/>
      </rPr>
      <t>Vice Participación e Igualdad de Derechos -</t>
    </r>
    <r>
      <rPr>
        <sz val="11"/>
        <color theme="1"/>
        <rFont val="Calibri"/>
        <family val="2"/>
        <scheme val="minor"/>
      </rPr>
      <t xml:space="preserve">  Se desarrollaron jornadas de trabajo y relacionamiento con los actores involucrados en el proceso de implementación de la estrategia de diálogo social,  en setenta y siete (77) espacios que logró concertar y ejecutar consistentes a la atención, acercamiento y relacionamiento. Se socializaron diversas actividades con los dignatarios de las Juntas de Acción comunal (JAC) en los municipios focalizados</t>
    </r>
  </si>
  <si>
    <t>Anexo Resumen Ejecutivo Informe mensual DNP 04-ago-2022</t>
  </si>
  <si>
    <r>
      <rPr>
        <b/>
        <sz val="11"/>
        <color theme="1"/>
        <rFont val="Calibri"/>
        <family val="2"/>
        <scheme val="minor"/>
      </rPr>
      <t>SIC -</t>
    </r>
    <r>
      <rPr>
        <sz val="11"/>
        <color theme="1"/>
        <rFont val="Calibri"/>
        <family val="2"/>
        <scheme val="minor"/>
      </rPr>
      <t xml:space="preserve">  Ejecución de la prueba piloto de la Ruta de los Hidrocarburos en el casanare donde diferentes entidades hicieron presencia con la finalidad de resolver dudas a la comunidad, en el caso de la SIC-ETH, se resolvieron dudas respecto a la contratación de bienes y servicios en el marco de la Libre Competencia Económica, se destacan espacios en los municipios de Yopal, Neiva, Barrancabermeja y Guamal.
</t>
    </r>
    <r>
      <rPr>
        <b/>
        <sz val="11"/>
        <color theme="1"/>
        <rFont val="Calibri"/>
        <family val="2"/>
        <scheme val="minor"/>
      </rPr>
      <t>UAESPE -</t>
    </r>
    <r>
      <rPr>
        <sz val="11"/>
        <color theme="1"/>
        <rFont val="Calibri"/>
        <family val="2"/>
        <scheme val="minor"/>
      </rPr>
      <t xml:space="preserve"> Desarrollo de jornadas de capacitación y fortalecimiento normativo a comunidades verdales, para este mes comunidades como la de el Venado Caimán-Damasco y Altos de Limoncillo en el departamento del Huila, se explicaron los servicios de los prestadores autorizados, como el registro de oferentes, demandantes y vacantes, orientación ocupacional a oferentes y demandantes, el servicio de preselección y remisión, en municipios como Tello, villavicencio, Puerto gaitan y Aguachica hizo presencia la entidad en jornadas de socialización y atencion de conflictividad.
</t>
    </r>
    <r>
      <rPr>
        <b/>
        <sz val="11"/>
        <color theme="1"/>
        <rFont val="Calibri"/>
        <family val="2"/>
        <scheme val="minor"/>
      </rPr>
      <t xml:space="preserve">
Vice Relaciones Políticas - </t>
    </r>
    <r>
      <rPr>
        <sz val="11"/>
        <color theme="1"/>
        <rFont val="Calibri"/>
        <family val="2"/>
        <scheme val="minor"/>
      </rPr>
      <t xml:space="preserve">  Se contribuyó con acciones de prevención, mitigación, atención y reducción de los conflictos a través del diálogo social en ciento cincuenta y tres (153) espacios que logró concertar y ejecutar en los departamentos del Arauca, Antioquia, Atlántico, Bolívar, Casanare, Caquetá, Cesar, Huila, Magdalena, Meta, Norte de Santander, Santander, Putumayo y Tolima; lo que permitió levantar vías de hecho y dar acompañamiento a las autoridades locales en el seguimiento al Decreto 003, así como avanzar en la capacitación del Decreto 003 a autoridades locales y juntas de acción local ( JAL). 
</t>
    </r>
  </si>
  <si>
    <r>
      <rPr>
        <b/>
        <sz val="11"/>
        <color theme="1"/>
        <rFont val="Calibri"/>
        <family val="2"/>
        <scheme val="minor"/>
      </rPr>
      <t xml:space="preserve">DANCP - </t>
    </r>
    <r>
      <rPr>
        <sz val="11"/>
        <color theme="1"/>
        <rFont val="Calibri"/>
        <family val="2"/>
        <scheme val="minor"/>
      </rPr>
      <t xml:space="preserve"> Se apoyaron 26 procesos de consulta previa en sus diferentes etapas (Preconsulta y apertura, Análisis e identificación de impactos y Formulación de medidas de manejo, Formulación de acuerdos, Protocolización, Seguimiento de Acuerdos y Cierre) en proyectos de exploración y producción de hidrocarburos en el territorio nacional: La Guajira, Putumayo, Tolima, Sucre y Bolívar. Se generaron y complementaron las fichas técnicas de los proyectos, y se garantizaron los derechos de las comunidades involucradas en las áreas de influencia de los proyectos con los cuales se realizó el proceso de consulta previa.</t>
    </r>
  </si>
  <si>
    <r>
      <rPr>
        <b/>
        <sz val="11"/>
        <color theme="1"/>
        <rFont val="Calibri"/>
        <family val="2"/>
        <scheme val="minor"/>
      </rPr>
      <t xml:space="preserve">TRUST - </t>
    </r>
    <r>
      <rPr>
        <sz val="11"/>
        <color theme="1"/>
        <rFont val="Calibri"/>
        <family val="2"/>
        <scheme val="minor"/>
      </rPr>
      <t xml:space="preserve">Se elaboraron 32 Reportes Semanales de Tendencias y Señales, correspondientes a las semanas comprendidas entre el 1 y el 29 de julio de 2022 para Arauca, Casanare, Putumayo, Meta, Caquetá, La Guajira, Valle Medio del Magdalena y Chocó.  Se desarrollaron dos (2) Análisis Quincenales Proyectos Piloto de Investigación Integral – Magdalena Medio que cubrieron los siguientes períodos: 1 al 14 de julio, y del 15 al 29 de julio de 2022
</t>
    </r>
    <r>
      <rPr>
        <b/>
        <sz val="11"/>
        <color theme="1"/>
        <rFont val="Calibri"/>
        <family val="2"/>
        <scheme val="minor"/>
      </rPr>
      <t>MEDICIÓN DE PERCEPCIÓN BARÓMETRO -</t>
    </r>
    <r>
      <rPr>
        <sz val="11"/>
        <color theme="1"/>
        <rFont val="Calibri"/>
        <family val="2"/>
        <scheme val="minor"/>
      </rPr>
      <t xml:space="preserve"> Se procesaron y entregaron los resultados de la segunda medición del monitoreo de Licenciamiento Social de encuestas de opinión pública en Puerto Wilches, en el cual se aplicó 382 encuestas a población mayor a 18 años en el casco urbano del municipio. Se procesaron y entregaron los resultados de la segunda medición del monitoreo de Licenciamiento Social de 6 Grupos Focales de Opinión Pública en Puerto Wilches.</t>
    </r>
  </si>
  <si>
    <r>
      <rPr>
        <b/>
        <sz val="11"/>
        <color theme="1"/>
        <rFont val="Calibri"/>
        <family val="2"/>
        <scheme val="minor"/>
      </rPr>
      <t xml:space="preserve">Mesas y Sub Mesas de Diálogo y seguimiento de los PPII de Puerto Wilches </t>
    </r>
    <r>
      <rPr>
        <sz val="11"/>
        <color theme="1"/>
        <rFont val="Calibri"/>
        <family val="2"/>
        <scheme val="minor"/>
      </rPr>
      <t>- Se realizó la socialización de los resultados de la medición de la calidad y la eficacia de la Mesa Territorial de Diálogo y Seguimiento en 2022 con delegados de las Submesas en Puerto Wilches Submesas de Kalé y Platero y con los representantes de las organizaciones de la sociedad civil en tres sesiones los días 12, 13 y 14.</t>
    </r>
  </si>
  <si>
    <r>
      <rPr>
        <b/>
        <sz val="11"/>
        <color theme="1"/>
        <rFont val="Calibri"/>
        <family val="2"/>
        <scheme val="minor"/>
      </rPr>
      <t>TALLERES GESTIÓN DEL CONOCIMIENTO - PPI</t>
    </r>
    <r>
      <rPr>
        <sz val="11"/>
        <color theme="1"/>
        <rFont val="Calibri"/>
        <family val="2"/>
        <scheme val="minor"/>
      </rPr>
      <t xml:space="preserve">
Proyecto Finalizado - Preparando entrega de informes y documentos finales</t>
    </r>
  </si>
  <si>
    <r>
      <rPr>
        <b/>
        <sz val="11"/>
        <color theme="1"/>
        <rFont val="Calibri"/>
        <family val="2"/>
        <scheme val="minor"/>
      </rPr>
      <t xml:space="preserve">Proyecto IAvH PPII: </t>
    </r>
    <r>
      <rPr>
        <sz val="11"/>
        <color theme="1"/>
        <rFont val="Calibri"/>
        <family val="2"/>
        <scheme val="minor"/>
      </rPr>
      <t>Se avanza en el desarrollo de los diferentes productos pactados en el convenio y se llevó a cabo el Comité de Coordinación del Convenio</t>
    </r>
  </si>
  <si>
    <r>
      <rPr>
        <b/>
        <sz val="11"/>
        <color theme="1"/>
        <rFont val="Calibri"/>
        <family val="2"/>
        <scheme val="minor"/>
      </rPr>
      <t>Proyecto IAvH - Piloto Putumayo:</t>
    </r>
    <r>
      <rPr>
        <sz val="11"/>
        <color theme="1"/>
        <rFont val="Calibri"/>
        <family val="2"/>
        <scheme val="minor"/>
      </rPr>
      <t xml:space="preserve"> Se avanza en el desarrollo de los diferentes productos pactados en el convenio y se llevó a cabo el Comité de Coordinación del Convenio</t>
    </r>
  </si>
  <si>
    <r>
      <rPr>
        <b/>
        <sz val="11"/>
        <color theme="1"/>
        <rFont val="Calibri"/>
        <family val="2"/>
        <scheme val="minor"/>
      </rPr>
      <t>ANLA -</t>
    </r>
    <r>
      <rPr>
        <sz val="11"/>
        <color theme="1"/>
        <rFont val="Calibri"/>
        <family val="2"/>
        <scheme val="minor"/>
      </rPr>
      <t xml:space="preserve"> Se realizaron 14 Monitoreos Participativos del Recurso Hídrico Superficial, 6 actividades de atención a la conflictividad y presencia institucional como estrategia que aporte a la transformación positiva de la conflictividad ambiental del territorio, 9 pedagogías sobre Inversión forzosa de no menos del 1% y compensaciones, Evaluación y seguimiento ambiental y Mecanismos de Participación y 4 Espacios de Dialogo Territorial en las regionales Meta, Casanare y Valle del Magdalena Medio</t>
    </r>
  </si>
  <si>
    <r>
      <rPr>
        <b/>
        <sz val="11"/>
        <color theme="1"/>
        <rFont val="Calibri"/>
        <family val="2"/>
        <scheme val="minor"/>
      </rPr>
      <t>INVEMAR -</t>
    </r>
    <r>
      <rPr>
        <sz val="11"/>
        <color theme="1"/>
        <rFont val="Calibri"/>
        <family val="2"/>
        <scheme val="minor"/>
      </rPr>
      <t>Finalizó el proceso de obtención y análisis de información batimetrica para generación de grilla de muestreo para toma de muestras del área CHO-OFF5 y la recopilación, estructuración y análisis de la información secundaria de los componentes de recursos biológicos y socioeconómicos de las costas de los departamentos seleccionados en el Caribe. 
Avance del proyecto. Se adelanta la revisión final de la actualización del Portal y publicación para consulta pública.   
Avance del proyecto 85%.</t>
    </r>
  </si>
  <si>
    <t>Estudios previos elaborados, esperando autorización para salir a contratar</t>
  </si>
  <si>
    <r>
      <rPr>
        <b/>
        <sz val="11"/>
        <color theme="1"/>
        <rFont val="Calibri"/>
        <family val="2"/>
        <scheme val="minor"/>
      </rPr>
      <t>CIÉNAGA DE BARBACOAS -</t>
    </r>
    <r>
      <rPr>
        <sz val="11"/>
        <color theme="1"/>
        <rFont val="Calibri"/>
        <family val="2"/>
        <scheme val="minor"/>
      </rPr>
      <t xml:space="preserve"> Se generaron los resultados de la estimación de la recarga potencial directa por precipitación, la actualización del modelo hidrogeológico conceptual teniendo en cuenta la información de las dos perforaciones recibidas de la ANH y el PPII Kalé, con esta información se modificó el modelo que se tenía inicialmente planteado. Asimismo, se desarrolló la identificación de las coberturas de la tierra de los años 2000, 2007, 2010, 2018 y 2022, la caracterización de la geología local, geomorfología local y el análisis multitemporal de la dinámica fluvial y lacustre en la zona de estudio.</t>
    </r>
  </si>
  <si>
    <t>El total de regalías recaudadas y transferidas al SGR al corte del 30 de julio de 2022, asciende a $5.768.209.498.217,42</t>
  </si>
  <si>
    <t>Memorandos enviados al MHCP con Radicado 20225210020801 Id: 1151075; 20225210445651 Id: 1198617; 20225210777971 Id: 1247714; 20225210804891 Id: 1255399; 20225210835201 Id: 1263834; 20225210965531 Id: 1282237 y 20225211097701 Id: 1301266.</t>
  </si>
  <si>
    <t>Al cierre del mes de Julio de 2022 se recibieron 135 partidas y se gestionaron 129 aplicaciones de derechos económicos en el mes, por un monto total de $364 mil millones de pesos aproximadamente.</t>
  </si>
  <si>
    <t>\\servicios.anh.gov.co\sservicios\Grupo Reservas Y Operaciones\2022\CIENCIA Y TECNOLOGÍA\2. CONVENIOS IAvH-624 DE 2021\PRODUCTOS\VIGENCIA 2022\Producto 3-Informe campo</t>
  </si>
  <si>
    <t xml:space="preserve">Se decide dejar via libre al nuevo gobierno, para tomar la decisión ejecutiva respecto a lineamiento y temáticas de Ctel para trámitar suscripción de convenio vigencia 2022. 
Proyecto IAVH (Convenio 624 de 2021): Se recibió por parte del supervisor del convenio, documento: "Producto 3. Informe de las actividades desarrolladas durante el evento de muestreo de aguas bajas." y se realizó desembolso por $1084564765 para un total de $3253694295 </t>
  </si>
  <si>
    <t>Se decide dejar via libre al nuevo gobierno, para tomar la decisión ejecutiva respecto a lineamiento y temáticas de Ctel para trámitar suscripción de convenio vigencia 2022.</t>
  </si>
  <si>
    <t>Durante el mes de julio se inició el desarrollo del plan de revisión detallada de los informes de recursos y reservas presentados por las compañías operadoras que realizan actividades de exploración y explotación de hidrocarburos en el país, acorde con los requisitos establecidos en la Resolución 77 del 22 de febrero de 2019, expedida por la ANH.
Se realizó una selección de los prospectos y campos a realizarles la revisión técnica, teniendo en cuenta aspectos como: cambios significativos en volúmenes de reservas, campos nuevos que reportan reservas, campos con reclasificación de reservas a recursos, énfasis en campos menores a 1 MBPE que se presentan con certificación interna de reservas y no tienen certificación externa, casos especiales por inactividad, entre otros. Para los prospectos, fueron seleccionados los contratos cuya información de completitud y/o revisión inicial generó inquietudes en el equipo evaluador..
Lo valores de reservas 1P de crudo y gas y los años de reservas de crudo reportados en mayo y publicados en junio, no varían en el transcurso del año.</t>
  </si>
  <si>
    <t>Evidencias :
\\servicios.anh.gov.co\sservicios\Grupo Reservas Y Operaciones\2022\IRR CORTE 31-DIC-2021\PLAN DE REVISIÓN</t>
  </si>
  <si>
    <t>​La producción comercializada promedio día de gas durante el mes de junio de 2022 fue de 1.103 Millones de pies cúbicos (Mpcpd).  La producción diaria promedio durante el primer semestre del año asciende a  1.082 Mpcpd.</t>
  </si>
  <si>
    <t>La producción promedio diaria de crudo durante el mes de junio de 2022 fue de 752 mil barriles (kilo barriles).  La producción diaria promedio de crudo durante los primeros seis meses del año asciende a  748 kbpd.</t>
  </si>
  <si>
    <t>Publicado en el SECOP II bajo el proceso CM-06-2022 en etapa de selección del proveedor</t>
  </si>
  <si>
    <t>Contratos 301 y 303 de 2022 celebrados con personas naturales para el desarrollo del producto bajo modalidad inhouse</t>
  </si>
  <si>
    <t>Matriz de seguimiento productos 2022, plataforma para el seguimiento a proyectos de desarrollo de la Oficina de Tecnologías de la Información.</t>
  </si>
  <si>
    <t>En estructuración de estudios previos ( Diseño de anexo técnico)</t>
  </si>
  <si>
    <t>Contratos 299 y 304 de 2022 celebrados con personas naturales  para el desarrollo del producto bajo modalidad inhouse</t>
  </si>
  <si>
    <t>Matriz de seguimiento proyectos OTI 2022, plataforma para el seguimiento a proyectos de desarrollo de la Oficina de Tecnologías de la Información.</t>
  </si>
  <si>
    <t>Contratos 305 y 306 de 2022 celebrados con personas naturales  para el desarrollo del producto bajo modalidad inhouse</t>
  </si>
  <si>
    <t>En estructuración de estudios previos ( Sondeo de Mercado)</t>
  </si>
  <si>
    <t>Plan de Adqusiciones de la ANH, sondeo de mercado</t>
  </si>
  <si>
    <t>Los productos programados para el cumplimiento de esta meta se encuentra en etapa de desarrollo, estructuración de estudios previos.</t>
  </si>
  <si>
    <t>https://spi.dnp.gov.co/App_Themes/SeguimientoProyectos/ResumenEjecutivo/2018011000195.pdf?ts=20220819040640</t>
  </si>
  <si>
    <t>Producto obtenido con vigencia futura - Convenio 670 de 2020, se adicionó el contrato para garántizar el servicio hasta el mes de diciembre de 2022</t>
  </si>
  <si>
    <t>Matriz de seguimiento proyectos OTI 2022, pendiente aprobación de transferencia financiera entre entidades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</si>
</sst>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4" formatCode="#,##0.000"/>
    <numFmt numFmtId="175" formatCode="&quot;$&quot;#,##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89">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7"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7" fontId="18" fillId="0" borderId="0" xfId="0" applyNumberFormat="1" applyFont="1" applyFill="1" applyAlignment="1">
      <alignment vertical="center" wrapText="1"/>
    </xf>
    <xf numFmtId="167"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167" fontId="18" fillId="33" borderId="10"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165" fontId="18" fillId="0" borderId="0" xfId="49" applyFont="1" applyAlignment="1">
      <alignment horizontal="righ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1" fontId="18" fillId="0" borderId="0" xfId="0" applyNumberFormat="1" applyFont="1" applyAlignment="1">
      <alignment horizontal="center" vertical="center" wrapText="1"/>
    </xf>
    <xf numFmtId="0" fontId="0" fillId="36" borderId="0" xfId="0" applyFill="1" applyAlignment="1">
      <alignment vertical="center" wrapText="1"/>
    </xf>
    <xf numFmtId="0" fontId="0" fillId="0"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4" fontId="18" fillId="0" borderId="0" xfId="0" applyNumberFormat="1" applyFont="1" applyAlignment="1">
      <alignment horizontal="center" vertical="center"/>
    </xf>
    <xf numFmtId="49" fontId="0" fillId="0" borderId="0" xfId="0" applyNumberFormat="1" applyAlignment="1">
      <alignment vertical="top" wrapText="1"/>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5" fontId="18" fillId="0" borderId="0" xfId="0" applyNumberFormat="1" applyFont="1" applyAlignment="1">
      <alignment horizontal="right" vertical="center" wrapText="1"/>
    </xf>
    <xf numFmtId="4" fontId="18" fillId="0" borderId="0" xfId="0" applyNumberFormat="1" applyFont="1" applyFill="1" applyAlignment="1">
      <alignment horizontal="center"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0" fontId="18" fillId="0" borderId="0" xfId="0"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57151</xdr:colOff>
      <xdr:row>69</xdr:row>
      <xdr:rowOff>371475</xdr:rowOff>
    </xdr:from>
    <xdr:ext cx="3295650" cy="238095"/>
    <xdr:pic>
      <xdr:nvPicPr>
        <xdr:cNvPr id="2" name="Imagen 1">
          <a:extLst>
            <a:ext uri="{FF2B5EF4-FFF2-40B4-BE49-F238E27FC236}">
              <a16:creationId xmlns:a16="http://schemas.microsoft.com/office/drawing/2014/main" id="{288AFA3E-CD68-4C94-AFDA-DF6D0EACE5CF}"/>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twoCellAnchor editAs="oneCell">
    <xdr:from>
      <xdr:col>27</xdr:col>
      <xdr:colOff>200026</xdr:colOff>
      <xdr:row>70</xdr:row>
      <xdr:rowOff>800100</xdr:rowOff>
    </xdr:from>
    <xdr:to>
      <xdr:col>28</xdr:col>
      <xdr:colOff>223559</xdr:colOff>
      <xdr:row>70</xdr:row>
      <xdr:rowOff>1038195</xdr:rowOff>
    </xdr:to>
    <xdr:pic>
      <xdr:nvPicPr>
        <xdr:cNvPr id="3" name="Imagen 2">
          <a:extLst>
            <a:ext uri="{FF2B5EF4-FFF2-40B4-BE49-F238E27FC236}">
              <a16:creationId xmlns:a16="http://schemas.microsoft.com/office/drawing/2014/main" id="{B2641039-B369-495E-A795-4D546DFE5E17}"/>
            </a:ext>
          </a:extLst>
        </xdr:cNvPr>
        <xdr:cNvPicPr>
          <a:picLocks noChangeAspect="1"/>
        </xdr:cNvPicPr>
      </xdr:nvPicPr>
      <xdr:blipFill>
        <a:blip xmlns:r="http://schemas.openxmlformats.org/officeDocument/2006/relationships" r:embed="rId1"/>
        <a:stretch>
          <a:fillRect/>
        </a:stretch>
      </xdr:blipFill>
      <xdr:spPr>
        <a:xfrm>
          <a:off x="68379976" y="2819400"/>
          <a:ext cx="3295650" cy="238095"/>
        </a:xfrm>
        <a:prstGeom prst="rect">
          <a:avLst/>
        </a:prstGeom>
      </xdr:spPr>
    </xdr:pic>
    <xdr:clientData/>
  </xdr:twoCellAnchor>
  <xdr:twoCellAnchor editAs="oneCell">
    <xdr:from>
      <xdr:col>27</xdr:col>
      <xdr:colOff>200026</xdr:colOff>
      <xdr:row>71</xdr:row>
      <xdr:rowOff>428625</xdr:rowOff>
    </xdr:from>
    <xdr:to>
      <xdr:col>28</xdr:col>
      <xdr:colOff>223559</xdr:colOff>
      <xdr:row>71</xdr:row>
      <xdr:rowOff>666720</xdr:rowOff>
    </xdr:to>
    <xdr:pic>
      <xdr:nvPicPr>
        <xdr:cNvPr id="4" name="Imagen 3">
          <a:extLst>
            <a:ext uri="{FF2B5EF4-FFF2-40B4-BE49-F238E27FC236}">
              <a16:creationId xmlns:a16="http://schemas.microsoft.com/office/drawing/2014/main" id="{F0B45AD1-9842-4278-9E3E-B1E20AD22063}"/>
            </a:ext>
          </a:extLst>
        </xdr:cNvPr>
        <xdr:cNvPicPr>
          <a:picLocks noChangeAspect="1"/>
        </xdr:cNvPicPr>
      </xdr:nvPicPr>
      <xdr:blipFill>
        <a:blip xmlns:r="http://schemas.openxmlformats.org/officeDocument/2006/relationships" r:embed="rId1"/>
        <a:stretch>
          <a:fillRect/>
        </a:stretch>
      </xdr:blipFill>
      <xdr:spPr>
        <a:xfrm>
          <a:off x="68379976" y="3590925"/>
          <a:ext cx="3295650" cy="238095"/>
        </a:xfrm>
        <a:prstGeom prst="rect">
          <a:avLst/>
        </a:prstGeom>
      </xdr:spPr>
    </xdr:pic>
    <xdr:clientData/>
  </xdr:twoCellAnchor>
  <xdr:oneCellAnchor>
    <xdr:from>
      <xdr:col>27</xdr:col>
      <xdr:colOff>200026</xdr:colOff>
      <xdr:row>72</xdr:row>
      <xdr:rowOff>695325</xdr:rowOff>
    </xdr:from>
    <xdr:ext cx="3295650" cy="238095"/>
    <xdr:pic>
      <xdr:nvPicPr>
        <xdr:cNvPr id="5" name="Imagen 4">
          <a:extLst>
            <a:ext uri="{FF2B5EF4-FFF2-40B4-BE49-F238E27FC236}">
              <a16:creationId xmlns:a16="http://schemas.microsoft.com/office/drawing/2014/main" id="{12B51883-40E3-468A-98BD-E3FA42DC927C}"/>
            </a:ext>
          </a:extLst>
        </xdr:cNvPr>
        <xdr:cNvPicPr>
          <a:picLocks noChangeAspect="1"/>
        </xdr:cNvPicPr>
      </xdr:nvPicPr>
      <xdr:blipFill>
        <a:blip xmlns:r="http://schemas.openxmlformats.org/officeDocument/2006/relationships" r:embed="rId1"/>
        <a:stretch>
          <a:fillRect/>
        </a:stretch>
      </xdr:blipFill>
      <xdr:spPr>
        <a:xfrm>
          <a:off x="68379976" y="5000625"/>
          <a:ext cx="3295650" cy="238095"/>
        </a:xfrm>
        <a:prstGeom prst="rect">
          <a:avLst/>
        </a:prstGeom>
      </xdr:spPr>
    </xdr:pic>
    <xdr:clientData/>
  </xdr:oneCellAnchor>
  <xdr:oneCellAnchor>
    <xdr:from>
      <xdr:col>27</xdr:col>
      <xdr:colOff>200026</xdr:colOff>
      <xdr:row>73</xdr:row>
      <xdr:rowOff>542925</xdr:rowOff>
    </xdr:from>
    <xdr:ext cx="3295650" cy="238095"/>
    <xdr:pic>
      <xdr:nvPicPr>
        <xdr:cNvPr id="6" name="Imagen 5">
          <a:extLst>
            <a:ext uri="{FF2B5EF4-FFF2-40B4-BE49-F238E27FC236}">
              <a16:creationId xmlns:a16="http://schemas.microsoft.com/office/drawing/2014/main" id="{126E274B-6EBD-4719-9829-51969CD9805B}"/>
            </a:ext>
          </a:extLst>
        </xdr:cNvPr>
        <xdr:cNvPicPr>
          <a:picLocks noChangeAspect="1"/>
        </xdr:cNvPicPr>
      </xdr:nvPicPr>
      <xdr:blipFill>
        <a:blip xmlns:r="http://schemas.openxmlformats.org/officeDocument/2006/relationships" r:embed="rId1"/>
        <a:stretch>
          <a:fillRect/>
        </a:stretch>
      </xdr:blipFill>
      <xdr:spPr>
        <a:xfrm>
          <a:off x="68379976" y="5991225"/>
          <a:ext cx="3295650" cy="238095"/>
        </a:xfrm>
        <a:prstGeom prst="rect">
          <a:avLst/>
        </a:prstGeom>
      </xdr:spPr>
    </xdr:pic>
    <xdr:clientData/>
  </xdr:oneCellAnchor>
  <xdr:oneCellAnchor>
    <xdr:from>
      <xdr:col>27</xdr:col>
      <xdr:colOff>47626</xdr:colOff>
      <xdr:row>74</xdr:row>
      <xdr:rowOff>276225</xdr:rowOff>
    </xdr:from>
    <xdr:ext cx="3295650" cy="238095"/>
    <xdr:pic>
      <xdr:nvPicPr>
        <xdr:cNvPr id="7" name="Imagen 6">
          <a:extLst>
            <a:ext uri="{FF2B5EF4-FFF2-40B4-BE49-F238E27FC236}">
              <a16:creationId xmlns:a16="http://schemas.microsoft.com/office/drawing/2014/main" id="{50BD5AAB-6436-4856-8AB8-B071B5DECE11}"/>
            </a:ext>
          </a:extLst>
        </xdr:cNvPr>
        <xdr:cNvPicPr>
          <a:picLocks noChangeAspect="1"/>
        </xdr:cNvPicPr>
      </xdr:nvPicPr>
      <xdr:blipFill>
        <a:blip xmlns:r="http://schemas.openxmlformats.org/officeDocument/2006/relationships" r:embed="rId1"/>
        <a:stretch>
          <a:fillRect/>
        </a:stretch>
      </xdr:blipFill>
      <xdr:spPr>
        <a:xfrm>
          <a:off x="68227576" y="7058025"/>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8" name="Imagen 7">
          <a:extLst>
            <a:ext uri="{FF2B5EF4-FFF2-40B4-BE49-F238E27FC236}">
              <a16:creationId xmlns:a16="http://schemas.microsoft.com/office/drawing/2014/main" id="{660742E6-23D9-4C8B-ADE2-31DC5ABD8D1D}"/>
            </a:ext>
          </a:extLst>
        </xdr:cNvPr>
        <xdr:cNvPicPr>
          <a:picLocks noChangeAspect="1"/>
        </xdr:cNvPicPr>
      </xdr:nvPicPr>
      <xdr:blipFill>
        <a:blip xmlns:r="http://schemas.openxmlformats.org/officeDocument/2006/relationships" r:embed="rId1"/>
        <a:stretch>
          <a:fillRect/>
        </a:stretch>
      </xdr:blipFill>
      <xdr:spPr>
        <a:xfrm>
          <a:off x="68379976" y="8543925"/>
          <a:ext cx="3295650" cy="238095"/>
        </a:xfrm>
        <a:prstGeom prst="rect">
          <a:avLst/>
        </a:prstGeom>
      </xdr:spPr>
    </xdr:pic>
    <xdr:clientData/>
  </xdr:oneCellAnchor>
  <xdr:twoCellAnchor editAs="oneCell">
    <xdr:from>
      <xdr:col>27</xdr:col>
      <xdr:colOff>200026</xdr:colOff>
      <xdr:row>69</xdr:row>
      <xdr:rowOff>0</xdr:rowOff>
    </xdr:from>
    <xdr:to>
      <xdr:col>28</xdr:col>
      <xdr:colOff>223559</xdr:colOff>
      <xdr:row>69</xdr:row>
      <xdr:rowOff>238095</xdr:rowOff>
    </xdr:to>
    <xdr:pic>
      <xdr:nvPicPr>
        <xdr:cNvPr id="9" name="Imagen 8">
          <a:extLst>
            <a:ext uri="{FF2B5EF4-FFF2-40B4-BE49-F238E27FC236}">
              <a16:creationId xmlns:a16="http://schemas.microsoft.com/office/drawing/2014/main" id="{FDCE3315-4B22-4581-97BD-8F25E499E7AD}"/>
            </a:ext>
          </a:extLst>
        </xdr:cNvPr>
        <xdr:cNvPicPr>
          <a:picLocks noChangeAspect="1"/>
        </xdr:cNvPicPr>
      </xdr:nvPicPr>
      <xdr:blipFill>
        <a:blip xmlns:r="http://schemas.openxmlformats.org/officeDocument/2006/relationships" r:embed="rId1"/>
        <a:stretch>
          <a:fillRect/>
        </a:stretch>
      </xdr:blipFill>
      <xdr:spPr>
        <a:xfrm>
          <a:off x="72123301" y="685800"/>
          <a:ext cx="3295650" cy="238095"/>
        </a:xfrm>
        <a:prstGeom prst="rect">
          <a:avLst/>
        </a:prstGeom>
      </xdr:spPr>
    </xdr:pic>
    <xdr:clientData/>
  </xdr:twoCellAnchor>
  <xdr:oneCellAnchor>
    <xdr:from>
      <xdr:col>27</xdr:col>
      <xdr:colOff>200026</xdr:colOff>
      <xdr:row>69</xdr:row>
      <xdr:rowOff>0</xdr:rowOff>
    </xdr:from>
    <xdr:ext cx="3295650" cy="238095"/>
    <xdr:pic>
      <xdr:nvPicPr>
        <xdr:cNvPr id="16" name="Imagen 15">
          <a:extLst>
            <a:ext uri="{FF2B5EF4-FFF2-40B4-BE49-F238E27FC236}">
              <a16:creationId xmlns:a16="http://schemas.microsoft.com/office/drawing/2014/main" id="{1C36A783-E7B1-41F6-977B-84D4A13ADB96}"/>
            </a:ext>
          </a:extLst>
        </xdr:cNvPr>
        <xdr:cNvPicPr>
          <a:picLocks noChangeAspect="1"/>
        </xdr:cNvPicPr>
      </xdr:nvPicPr>
      <xdr:blipFill>
        <a:blip xmlns:r="http://schemas.openxmlformats.org/officeDocument/2006/relationships" r:embed="rId1"/>
        <a:stretch>
          <a:fillRect/>
        </a:stretch>
      </xdr:blipFill>
      <xdr:spPr>
        <a:xfrm>
          <a:off x="72123301"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17" name="Imagen 16">
          <a:extLst>
            <a:ext uri="{FF2B5EF4-FFF2-40B4-BE49-F238E27FC236}">
              <a16:creationId xmlns:a16="http://schemas.microsoft.com/office/drawing/2014/main" id="{2E30DCA2-E683-41DE-AF20-EB669264F2CD}"/>
            </a:ext>
          </a:extLst>
        </xdr:cNvPr>
        <xdr:cNvPicPr>
          <a:picLocks noChangeAspect="1"/>
        </xdr:cNvPicPr>
      </xdr:nvPicPr>
      <xdr:blipFill>
        <a:blip xmlns:r="http://schemas.openxmlformats.org/officeDocument/2006/relationships" r:embed="rId1"/>
        <a:stretch>
          <a:fillRect/>
        </a:stretch>
      </xdr:blipFill>
      <xdr:spPr>
        <a:xfrm>
          <a:off x="72123301" y="685800"/>
          <a:ext cx="3295650" cy="238095"/>
        </a:xfrm>
        <a:prstGeom prst="rect">
          <a:avLst/>
        </a:prstGeom>
      </xdr:spPr>
    </xdr:pic>
    <xdr:clientData/>
  </xdr:oneCellAnchor>
  <xdr:oneCellAnchor>
    <xdr:from>
      <xdr:col>27</xdr:col>
      <xdr:colOff>47626</xdr:colOff>
      <xdr:row>69</xdr:row>
      <xdr:rowOff>0</xdr:rowOff>
    </xdr:from>
    <xdr:ext cx="3295650" cy="238095"/>
    <xdr:pic>
      <xdr:nvPicPr>
        <xdr:cNvPr id="18" name="Imagen 17">
          <a:extLst>
            <a:ext uri="{FF2B5EF4-FFF2-40B4-BE49-F238E27FC236}">
              <a16:creationId xmlns:a16="http://schemas.microsoft.com/office/drawing/2014/main" id="{D5A4BF7B-93F5-4317-B1F7-F76BC8BFDAEF}"/>
            </a:ext>
          </a:extLst>
        </xdr:cNvPr>
        <xdr:cNvPicPr>
          <a:picLocks noChangeAspect="1"/>
        </xdr:cNvPicPr>
      </xdr:nvPicPr>
      <xdr:blipFill>
        <a:blip xmlns:r="http://schemas.openxmlformats.org/officeDocument/2006/relationships" r:embed="rId1"/>
        <a:stretch>
          <a:fillRect/>
        </a:stretch>
      </xdr:blipFill>
      <xdr:spPr>
        <a:xfrm>
          <a:off x="7197090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19" name="Imagen 18">
          <a:extLst>
            <a:ext uri="{FF2B5EF4-FFF2-40B4-BE49-F238E27FC236}">
              <a16:creationId xmlns:a16="http://schemas.microsoft.com/office/drawing/2014/main" id="{A15E01FA-AE9F-47C8-BF2A-BEF8C6A79E55}"/>
            </a:ext>
          </a:extLst>
        </xdr:cNvPr>
        <xdr:cNvPicPr>
          <a:picLocks noChangeAspect="1"/>
        </xdr:cNvPicPr>
      </xdr:nvPicPr>
      <xdr:blipFill>
        <a:blip xmlns:r="http://schemas.openxmlformats.org/officeDocument/2006/relationships" r:embed="rId1"/>
        <a:stretch>
          <a:fillRect/>
        </a:stretch>
      </xdr:blipFill>
      <xdr:spPr>
        <a:xfrm>
          <a:off x="71980426" y="685800"/>
          <a:ext cx="3295650" cy="238095"/>
        </a:xfrm>
        <a:prstGeom prst="rect">
          <a:avLst/>
        </a:prstGeom>
      </xdr:spPr>
    </xdr:pic>
    <xdr:clientData/>
  </xdr:oneCellAnchor>
  <xdr:oneCellAnchor>
    <xdr:from>
      <xdr:col>27</xdr:col>
      <xdr:colOff>200026</xdr:colOff>
      <xdr:row>69</xdr:row>
      <xdr:rowOff>0</xdr:rowOff>
    </xdr:from>
    <xdr:ext cx="3295650" cy="238095"/>
    <xdr:pic>
      <xdr:nvPicPr>
        <xdr:cNvPr id="20" name="Imagen 19">
          <a:extLst>
            <a:ext uri="{FF2B5EF4-FFF2-40B4-BE49-F238E27FC236}">
              <a16:creationId xmlns:a16="http://schemas.microsoft.com/office/drawing/2014/main" id="{571D4ABD-1868-40D7-B0D3-1A3EF65C3D63}"/>
            </a:ext>
          </a:extLst>
        </xdr:cNvPr>
        <xdr:cNvPicPr>
          <a:picLocks noChangeAspect="1"/>
        </xdr:cNvPicPr>
      </xdr:nvPicPr>
      <xdr:blipFill>
        <a:blip xmlns:r="http://schemas.openxmlformats.org/officeDocument/2006/relationships" r:embed="rId1"/>
        <a:stretch>
          <a:fillRect/>
        </a:stretch>
      </xdr:blipFill>
      <xdr:spPr>
        <a:xfrm>
          <a:off x="72123301"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22" name="Imagen 21">
          <a:extLst>
            <a:ext uri="{FF2B5EF4-FFF2-40B4-BE49-F238E27FC236}">
              <a16:creationId xmlns:a16="http://schemas.microsoft.com/office/drawing/2014/main" id="{31247D21-F4AD-4975-A9E7-581A74C317D5}"/>
            </a:ext>
          </a:extLst>
        </xdr:cNvPr>
        <xdr:cNvPicPr>
          <a:picLocks noChangeAspect="1"/>
        </xdr:cNvPicPr>
      </xdr:nvPicPr>
      <xdr:blipFill>
        <a:blip xmlns:r="http://schemas.openxmlformats.org/officeDocument/2006/relationships" r:embed="rId1"/>
        <a:stretch>
          <a:fillRect/>
        </a:stretch>
      </xdr:blipFill>
      <xdr:spPr>
        <a:xfrm>
          <a:off x="71980426" y="685800"/>
          <a:ext cx="3295650" cy="238095"/>
        </a:xfrm>
        <a:prstGeom prst="rect">
          <a:avLst/>
        </a:prstGeom>
      </xdr:spPr>
    </xdr:pic>
    <xdr:clientData/>
  </xdr:oneCellAnchor>
  <xdr:oneCellAnchor>
    <xdr:from>
      <xdr:col>27</xdr:col>
      <xdr:colOff>57151</xdr:colOff>
      <xdr:row>69</xdr:row>
      <xdr:rowOff>0</xdr:rowOff>
    </xdr:from>
    <xdr:ext cx="3295650" cy="238095"/>
    <xdr:pic>
      <xdr:nvPicPr>
        <xdr:cNvPr id="24" name="Imagen 23">
          <a:extLst>
            <a:ext uri="{FF2B5EF4-FFF2-40B4-BE49-F238E27FC236}">
              <a16:creationId xmlns:a16="http://schemas.microsoft.com/office/drawing/2014/main" id="{A8C061F8-C3A6-4CBD-9678-2232FFF118A5}"/>
            </a:ext>
          </a:extLst>
        </xdr:cNvPr>
        <xdr:cNvPicPr>
          <a:picLocks noChangeAspect="1"/>
        </xdr:cNvPicPr>
      </xdr:nvPicPr>
      <xdr:blipFill>
        <a:blip xmlns:r="http://schemas.openxmlformats.org/officeDocument/2006/relationships" r:embed="rId1"/>
        <a:stretch>
          <a:fillRect/>
        </a:stretch>
      </xdr:blipFill>
      <xdr:spPr>
        <a:xfrm>
          <a:off x="71980426" y="685800"/>
          <a:ext cx="3295650" cy="238095"/>
        </a:xfrm>
        <a:prstGeom prst="rect">
          <a:avLst/>
        </a:prstGeom>
      </xdr:spPr>
    </xdr:pic>
    <xdr:clientData/>
  </xdr:oneCellAnchor>
  <xdr:twoCellAnchor editAs="oneCell">
    <xdr:from>
      <xdr:col>27</xdr:col>
      <xdr:colOff>161925</xdr:colOff>
      <xdr:row>69</xdr:row>
      <xdr:rowOff>0</xdr:rowOff>
    </xdr:from>
    <xdr:to>
      <xdr:col>28</xdr:col>
      <xdr:colOff>185458</xdr:colOff>
      <xdr:row>69</xdr:row>
      <xdr:rowOff>238095</xdr:rowOff>
    </xdr:to>
    <xdr:pic>
      <xdr:nvPicPr>
        <xdr:cNvPr id="26" name="Imagen 25">
          <a:extLst>
            <a:ext uri="{FF2B5EF4-FFF2-40B4-BE49-F238E27FC236}">
              <a16:creationId xmlns:a16="http://schemas.microsoft.com/office/drawing/2014/main" id="{657DE5DE-406A-4A7C-B9C9-49C8DB18801E}"/>
            </a:ext>
          </a:extLst>
        </xdr:cNvPr>
        <xdr:cNvPicPr>
          <a:picLocks noChangeAspect="1"/>
        </xdr:cNvPicPr>
      </xdr:nvPicPr>
      <xdr:blipFill>
        <a:blip xmlns:r="http://schemas.openxmlformats.org/officeDocument/2006/relationships" r:embed="rId1"/>
        <a:stretch>
          <a:fillRect/>
        </a:stretch>
      </xdr:blipFill>
      <xdr:spPr>
        <a:xfrm>
          <a:off x="72085200" y="685800"/>
          <a:ext cx="3295650"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211;N/PLAN%20DE%20ACCI&#211;N%202022/Seguimiento%20Plan%20de%20Acci&#243;n%202022/1.%20Corte%20a%20Abril%2030%20de%202022/09.%20Vicepresidencia%20de%20Contratos%20de%20Hidrocarburos/4_Plan%20de%20Acci&#243;n%20Institucional%20ANH%202022_seguimiento%20Abril%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www.anh.gov.co/es/atenci%C3%B3n-y-servicios-a-la-ciudadan%C3%ADa/pqrsd/" TargetMode="External"/><Relationship Id="rId7" Type="http://schemas.openxmlformats.org/officeDocument/2006/relationships/hyperlink" Target="https://sinergiapp.dnp.gov.co/" TargetMode="External"/><Relationship Id="rId12" Type="http://schemas.openxmlformats.org/officeDocument/2006/relationships/table" Target="../tables/table1.xml"/><Relationship Id="rId2" Type="http://schemas.openxmlformats.org/officeDocument/2006/relationships/hyperlink" Target="file:///\\servicios.anh.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sinergiapp.dnp.gov.co/" TargetMode="External"/><Relationship Id="rId11" Type="http://schemas.openxmlformats.org/officeDocument/2006/relationships/drawing" Target="../drawings/drawing1.xml"/><Relationship Id="rId5" Type="http://schemas.openxmlformats.org/officeDocument/2006/relationships/hyperlink" Target="https://www.anh.gov.co/es/atenci%C3%B3n-y-servicios-a-la-ciudadan%C3%ADa/canales-de-atenci%C3%B3n/encuestas-anh/" TargetMode="External"/><Relationship Id="rId10" Type="http://schemas.openxmlformats.org/officeDocument/2006/relationships/printerSettings" Target="../printerSettings/printerSettings1.bin"/><Relationship Id="rId4" Type="http://schemas.openxmlformats.org/officeDocument/2006/relationships/hyperlink" Target="https://www.anh.gov.co/es/atenci%C3%B3n-y-servicios-a-la-ciudadan%C3%ADa/canales-de-atenci%C3%B3n/caracterizaci%C3%B3n-de-usuarios/" TargetMode="External"/><Relationship Id="rId9" Type="http://schemas.openxmlformats.org/officeDocument/2006/relationships/hyperlink" Target="https://spi.dnp.gov.co/App_Themes/SeguimientoProyectos/ResumenEjecutivo/2018011000195.pdf?ts=2022081904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112.85546875" style="1" customWidth="1"/>
    <col min="28" max="28" width="49"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c r="Z1" s="32" t="s">
        <v>488</v>
      </c>
      <c r="AA1" s="32" t="s">
        <v>489</v>
      </c>
      <c r="AB1" s="32" t="s">
        <v>490</v>
      </c>
      <c r="AC1" s="32" t="s">
        <v>491</v>
      </c>
      <c r="AD1" s="32" t="s">
        <v>492</v>
      </c>
    </row>
    <row r="2" spans="1:30" ht="255"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10</v>
      </c>
      <c r="Q2" s="7" t="s">
        <v>70</v>
      </c>
      <c r="R2" s="6" t="s">
        <v>430</v>
      </c>
      <c r="S2" s="7" t="s">
        <v>71</v>
      </c>
      <c r="T2" s="11">
        <v>201061073640</v>
      </c>
      <c r="U2" s="12">
        <v>44562</v>
      </c>
      <c r="V2" s="12">
        <v>44926</v>
      </c>
      <c r="W2" s="7" t="s">
        <v>30</v>
      </c>
      <c r="X2" s="7" t="s">
        <v>31</v>
      </c>
      <c r="Y2" s="7" t="s">
        <v>32</v>
      </c>
      <c r="Z2" s="36" t="s">
        <v>648</v>
      </c>
      <c r="AA2" s="45" t="s">
        <v>649</v>
      </c>
      <c r="AB2" s="21" t="s">
        <v>502</v>
      </c>
      <c r="AC2" s="46">
        <f>96449356509+5974+8282171167</f>
        <v>104731533650</v>
      </c>
      <c r="AD2" s="48">
        <f>51969527475.05+5974+8484397464</f>
        <v>60453930913.050003</v>
      </c>
    </row>
    <row r="3" spans="1:30" ht="105"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c r="Z3" s="36" t="s">
        <v>495</v>
      </c>
      <c r="AA3" s="47" t="s">
        <v>650</v>
      </c>
      <c r="AB3" s="21" t="s">
        <v>502</v>
      </c>
      <c r="AC3" s="48">
        <v>19438957158</v>
      </c>
      <c r="AD3" s="75">
        <v>14659967569</v>
      </c>
    </row>
    <row r="4" spans="1:30" ht="190.5" customHeight="1"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1" t="s">
        <v>505</v>
      </c>
      <c r="P4" s="19">
        <v>15</v>
      </c>
      <c r="Q4" s="7" t="s">
        <v>70</v>
      </c>
      <c r="R4" s="3" t="s">
        <v>506</v>
      </c>
      <c r="S4" s="21" t="s">
        <v>507</v>
      </c>
      <c r="T4" s="11"/>
      <c r="U4" s="12">
        <v>44562</v>
      </c>
      <c r="V4" s="12">
        <v>44926</v>
      </c>
      <c r="W4" s="7" t="s">
        <v>30</v>
      </c>
      <c r="X4" s="7" t="s">
        <v>31</v>
      </c>
      <c r="Y4" s="7" t="s">
        <v>12</v>
      </c>
      <c r="Z4" s="36" t="s">
        <v>651</v>
      </c>
      <c r="AA4" s="47" t="s">
        <v>652</v>
      </c>
      <c r="AB4" s="21" t="s">
        <v>503</v>
      </c>
      <c r="AC4" s="46">
        <v>0</v>
      </c>
      <c r="AD4" s="46">
        <v>0</v>
      </c>
    </row>
    <row r="5" spans="1:30" ht="191.25" customHeight="1"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3</v>
      </c>
      <c r="Q5" s="7" t="s">
        <v>70</v>
      </c>
      <c r="R5" s="6" t="s">
        <v>398</v>
      </c>
      <c r="S5" s="7" t="s">
        <v>79</v>
      </c>
      <c r="T5" s="11">
        <v>11582245379</v>
      </c>
      <c r="U5" s="12">
        <v>44562</v>
      </c>
      <c r="V5" s="12">
        <v>44926</v>
      </c>
      <c r="W5" s="7" t="s">
        <v>30</v>
      </c>
      <c r="X5" s="7" t="s">
        <v>31</v>
      </c>
      <c r="Y5" s="7" t="s">
        <v>32</v>
      </c>
      <c r="Z5" s="36" t="s">
        <v>511</v>
      </c>
      <c r="AA5" s="47" t="s">
        <v>653</v>
      </c>
      <c r="AB5" s="21" t="s">
        <v>504</v>
      </c>
      <c r="AC5" s="48">
        <f>8302797072+1374392072</f>
        <v>9677189144</v>
      </c>
      <c r="AD5" s="48">
        <f>2982866066+832838407+1042057296+946520082</f>
        <v>5804281851</v>
      </c>
    </row>
    <row r="6" spans="1:30" ht="107.25" customHeight="1"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3</v>
      </c>
      <c r="Q6" s="7" t="s">
        <v>70</v>
      </c>
      <c r="R6" s="6" t="s">
        <v>398</v>
      </c>
      <c r="S6" s="7" t="s">
        <v>79</v>
      </c>
      <c r="T6" s="11">
        <v>2250000000</v>
      </c>
      <c r="U6" s="12">
        <v>44562</v>
      </c>
      <c r="V6" s="12">
        <v>44926</v>
      </c>
      <c r="W6" s="7" t="s">
        <v>30</v>
      </c>
      <c r="X6" s="7" t="s">
        <v>31</v>
      </c>
      <c r="Y6" s="7" t="s">
        <v>32</v>
      </c>
      <c r="Z6" s="36" t="s">
        <v>511</v>
      </c>
      <c r="AA6" s="45" t="s">
        <v>654</v>
      </c>
      <c r="AB6" s="21" t="s">
        <v>504</v>
      </c>
      <c r="AC6" s="46">
        <v>2250000000</v>
      </c>
      <c r="AD6" s="48">
        <v>900000000</v>
      </c>
    </row>
    <row r="7" spans="1:30" ht="142.5" customHeight="1"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3</v>
      </c>
      <c r="Q7" s="7" t="s">
        <v>70</v>
      </c>
      <c r="R7" s="6" t="s">
        <v>398</v>
      </c>
      <c r="S7" s="7" t="s">
        <v>79</v>
      </c>
      <c r="T7" s="11">
        <v>2059843400</v>
      </c>
      <c r="U7" s="12">
        <v>44562</v>
      </c>
      <c r="V7" s="12">
        <v>44926</v>
      </c>
      <c r="W7" s="7" t="s">
        <v>30</v>
      </c>
      <c r="X7" s="7" t="s">
        <v>31</v>
      </c>
      <c r="Y7" s="7" t="s">
        <v>32</v>
      </c>
      <c r="Z7" s="36" t="s">
        <v>511</v>
      </c>
      <c r="AA7" s="47" t="s">
        <v>655</v>
      </c>
      <c r="AB7" s="21" t="s">
        <v>504</v>
      </c>
      <c r="AC7" s="49">
        <v>2110431703</v>
      </c>
      <c r="AD7" s="48">
        <v>962446176.03999996</v>
      </c>
    </row>
    <row r="8" spans="1:30"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1" t="s">
        <v>476</v>
      </c>
      <c r="P8" s="10">
        <v>1</v>
      </c>
      <c r="Q8" s="7" t="s">
        <v>37</v>
      </c>
      <c r="R8" s="28" t="s">
        <v>477</v>
      </c>
      <c r="S8" s="27" t="s">
        <v>478</v>
      </c>
      <c r="T8" s="11">
        <v>245000000</v>
      </c>
      <c r="U8" s="12">
        <v>44562</v>
      </c>
      <c r="V8" s="12">
        <v>44926</v>
      </c>
      <c r="W8" s="7" t="s">
        <v>37</v>
      </c>
      <c r="X8" s="7" t="s">
        <v>31</v>
      </c>
      <c r="Y8" s="7" t="s">
        <v>32</v>
      </c>
      <c r="Z8" s="36" t="s">
        <v>511</v>
      </c>
      <c r="AA8" s="36" t="s">
        <v>512</v>
      </c>
      <c r="AB8" s="36" t="s">
        <v>513</v>
      </c>
      <c r="AC8" s="54">
        <v>340120000</v>
      </c>
      <c r="AD8" s="54">
        <v>313949473.19999999</v>
      </c>
    </row>
    <row r="9" spans="1:30" ht="60"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c r="Z9" s="63">
        <v>5.8</v>
      </c>
      <c r="AA9" s="36" t="s">
        <v>656</v>
      </c>
      <c r="AB9" s="36" t="s">
        <v>514</v>
      </c>
      <c r="AC9" s="82">
        <v>3841350659.96</v>
      </c>
      <c r="AD9" s="82">
        <v>3040230979.8600001</v>
      </c>
    </row>
    <row r="10" spans="1:30"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7" t="s">
        <v>479</v>
      </c>
      <c r="P10" s="29" t="s">
        <v>480</v>
      </c>
      <c r="Q10" s="27" t="s">
        <v>481</v>
      </c>
      <c r="R10" s="28" t="s">
        <v>482</v>
      </c>
      <c r="S10" s="27" t="s">
        <v>483</v>
      </c>
      <c r="T10" s="30">
        <v>1782911403</v>
      </c>
      <c r="U10" s="12">
        <v>44562</v>
      </c>
      <c r="V10" s="12">
        <v>44926</v>
      </c>
      <c r="W10" s="7" t="s">
        <v>30</v>
      </c>
      <c r="X10" s="7" t="s">
        <v>96</v>
      </c>
      <c r="Y10" s="7" t="s">
        <v>32</v>
      </c>
      <c r="Z10" s="36" t="s">
        <v>495</v>
      </c>
      <c r="AA10" s="36" t="s">
        <v>515</v>
      </c>
      <c r="AB10" s="36"/>
      <c r="AC10" s="54">
        <v>0</v>
      </c>
      <c r="AD10" s="54">
        <v>0</v>
      </c>
    </row>
    <row r="11" spans="1:30" ht="6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34">
        <v>44562</v>
      </c>
      <c r="V11" s="34">
        <v>44926</v>
      </c>
      <c r="W11" s="7" t="s">
        <v>30</v>
      </c>
      <c r="X11" s="7" t="s">
        <v>34</v>
      </c>
      <c r="Y11" s="7" t="s">
        <v>12</v>
      </c>
      <c r="Z11" s="36" t="s">
        <v>495</v>
      </c>
      <c r="AA11" s="36" t="s">
        <v>516</v>
      </c>
      <c r="AB11" s="36"/>
      <c r="AC11" s="54">
        <v>0</v>
      </c>
      <c r="AD11" s="54">
        <v>0</v>
      </c>
    </row>
    <row r="12" spans="1:30"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c r="Z12" s="36" t="s">
        <v>517</v>
      </c>
      <c r="AA12" s="36" t="s">
        <v>518</v>
      </c>
      <c r="AB12" s="36"/>
      <c r="AC12" s="54">
        <v>0</v>
      </c>
      <c r="AD12" s="54">
        <v>0</v>
      </c>
    </row>
    <row r="13" spans="1:30" ht="60" x14ac:dyDescent="0.25">
      <c r="A13" s="9">
        <v>13</v>
      </c>
      <c r="B13" s="7" t="s">
        <v>80</v>
      </c>
      <c r="C13" s="7" t="s">
        <v>56</v>
      </c>
      <c r="D13" s="7" t="s">
        <v>81</v>
      </c>
      <c r="E13" s="7" t="s">
        <v>24</v>
      </c>
      <c r="F13" s="7" t="s">
        <v>60</v>
      </c>
      <c r="G13" s="7" t="s">
        <v>82</v>
      </c>
      <c r="H13" s="21" t="s">
        <v>88</v>
      </c>
      <c r="I13" s="21" t="s">
        <v>63</v>
      </c>
      <c r="J13" s="21" t="s">
        <v>64</v>
      </c>
      <c r="K13" s="21" t="s">
        <v>84</v>
      </c>
      <c r="L13" s="18" t="s">
        <v>24</v>
      </c>
      <c r="M13" s="18" t="s">
        <v>24</v>
      </c>
      <c r="N13" s="21" t="s">
        <v>100</v>
      </c>
      <c r="O13" s="27" t="s">
        <v>485</v>
      </c>
      <c r="P13" s="19">
        <v>20</v>
      </c>
      <c r="Q13" s="18" t="s">
        <v>70</v>
      </c>
      <c r="R13" s="28" t="s">
        <v>486</v>
      </c>
      <c r="S13" s="27" t="s">
        <v>487</v>
      </c>
      <c r="T13" s="31">
        <v>0</v>
      </c>
      <c r="U13" s="12">
        <v>44562</v>
      </c>
      <c r="V13" s="12">
        <v>44926</v>
      </c>
      <c r="W13" s="7" t="s">
        <v>30</v>
      </c>
      <c r="X13" s="7" t="s">
        <v>96</v>
      </c>
      <c r="Y13" s="7" t="s">
        <v>12</v>
      </c>
      <c r="Z13" s="36" t="s">
        <v>657</v>
      </c>
      <c r="AA13" s="36" t="s">
        <v>658</v>
      </c>
      <c r="AB13" s="36" t="s">
        <v>519</v>
      </c>
      <c r="AC13" s="82">
        <v>4581851655.96</v>
      </c>
      <c r="AD13" s="82">
        <v>3621101117.3599997</v>
      </c>
    </row>
    <row r="14" spans="1:30" ht="90"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c r="Z14" s="36" t="s">
        <v>495</v>
      </c>
      <c r="AA14" s="21" t="s">
        <v>683</v>
      </c>
      <c r="AB14" s="1" t="s">
        <v>682</v>
      </c>
      <c r="AC14" s="68">
        <v>4338259060</v>
      </c>
      <c r="AD14" s="69">
        <v>3253694295</v>
      </c>
    </row>
    <row r="15" spans="1:30" ht="75"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c r="Z15" s="36" t="s">
        <v>495</v>
      </c>
      <c r="AA15" s="21" t="s">
        <v>684</v>
      </c>
      <c r="AB15" s="21"/>
      <c r="AC15" s="21"/>
      <c r="AD15" s="21"/>
    </row>
    <row r="16" spans="1:30" ht="60"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c r="Z16" s="36" t="s">
        <v>495</v>
      </c>
      <c r="AA16" s="21" t="s">
        <v>684</v>
      </c>
      <c r="AB16" s="21"/>
      <c r="AC16" s="21"/>
      <c r="AD16" s="21"/>
    </row>
    <row r="17" spans="1:31" ht="60.75" thickBot="1" x14ac:dyDescent="0.3">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c r="Z17" s="55">
        <v>1102.5692113459095</v>
      </c>
      <c r="AA17" s="56" t="s">
        <v>687</v>
      </c>
      <c r="AB17" s="21" t="s">
        <v>520</v>
      </c>
      <c r="AC17" s="21"/>
      <c r="AD17" s="21"/>
    </row>
    <row r="18" spans="1:31" ht="120.75" thickBot="1" x14ac:dyDescent="0.3">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c r="Z18" s="70">
        <v>752.29404333333321</v>
      </c>
      <c r="AA18" s="71" t="s">
        <v>688</v>
      </c>
      <c r="AB18" s="21" t="s">
        <v>520</v>
      </c>
      <c r="AC18" s="21"/>
      <c r="AD18" s="21"/>
    </row>
    <row r="19" spans="1:31" ht="90"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c r="Z19" s="84">
        <v>5.77</v>
      </c>
      <c r="AA19" s="21" t="s">
        <v>679</v>
      </c>
      <c r="AB19" s="21" t="s">
        <v>680</v>
      </c>
      <c r="AC19" s="35">
        <v>401724144</v>
      </c>
      <c r="AD19" s="35">
        <v>310440731</v>
      </c>
    </row>
    <row r="20" spans="1:31"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c r="Z20" s="83">
        <v>1590809.24</v>
      </c>
      <c r="AA20" s="21" t="s">
        <v>619</v>
      </c>
      <c r="AB20" s="21" t="s">
        <v>620</v>
      </c>
      <c r="AC20" s="35">
        <v>327679148</v>
      </c>
      <c r="AD20" s="35">
        <v>179875102.98999998</v>
      </c>
    </row>
    <row r="21" spans="1:31" ht="60" x14ac:dyDescent="0.25">
      <c r="A21" s="9">
        <v>21</v>
      </c>
      <c r="B21" s="21" t="s">
        <v>296</v>
      </c>
      <c r="C21" s="21" t="s">
        <v>36</v>
      </c>
      <c r="D21" s="21" t="s">
        <v>284</v>
      </c>
      <c r="E21" s="21" t="s">
        <v>297</v>
      </c>
      <c r="F21" s="21" t="s">
        <v>60</v>
      </c>
      <c r="G21" s="21" t="s">
        <v>298</v>
      </c>
      <c r="H21" s="21" t="s">
        <v>435</v>
      </c>
      <c r="I21" s="7" t="s">
        <v>27</v>
      </c>
      <c r="J21" s="21" t="s">
        <v>35</v>
      </c>
      <c r="K21" s="21" t="s">
        <v>24</v>
      </c>
      <c r="L21" s="21" t="s">
        <v>24</v>
      </c>
      <c r="M21" s="21" t="s">
        <v>24</v>
      </c>
      <c r="N21" s="21" t="s">
        <v>303</v>
      </c>
      <c r="O21" s="21" t="s">
        <v>436</v>
      </c>
      <c r="P21" s="22">
        <v>0.9</v>
      </c>
      <c r="Q21" s="21" t="s">
        <v>29</v>
      </c>
      <c r="R21" s="3" t="s">
        <v>437</v>
      </c>
      <c r="S21" s="21" t="s">
        <v>438</v>
      </c>
      <c r="T21" s="23">
        <v>672000000</v>
      </c>
      <c r="U21" s="24">
        <v>44562</v>
      </c>
      <c r="V21" s="24">
        <v>44926</v>
      </c>
      <c r="W21" s="21" t="s">
        <v>33</v>
      </c>
      <c r="X21" s="21" t="s">
        <v>439</v>
      </c>
      <c r="Y21" s="21" t="s">
        <v>32</v>
      </c>
      <c r="Z21" s="85">
        <v>0.96</v>
      </c>
      <c r="AA21" s="21" t="s">
        <v>681</v>
      </c>
      <c r="AB21" s="21" t="s">
        <v>561</v>
      </c>
      <c r="AC21" s="35">
        <v>385039334</v>
      </c>
      <c r="AD21" s="35">
        <v>250933725.40000004</v>
      </c>
    </row>
    <row r="22" spans="1:31" ht="90" x14ac:dyDescent="0.25">
      <c r="A22" s="9">
        <v>22</v>
      </c>
      <c r="B22" s="21" t="s">
        <v>296</v>
      </c>
      <c r="C22" s="21" t="s">
        <v>36</v>
      </c>
      <c r="D22" s="21" t="s">
        <v>284</v>
      </c>
      <c r="E22" s="21" t="s">
        <v>297</v>
      </c>
      <c r="F22" s="21" t="s">
        <v>60</v>
      </c>
      <c r="G22" s="21" t="s">
        <v>298</v>
      </c>
      <c r="H22" s="21" t="s">
        <v>440</v>
      </c>
      <c r="I22" s="7" t="s">
        <v>27</v>
      </c>
      <c r="J22" s="21" t="s">
        <v>35</v>
      </c>
      <c r="K22" s="21" t="s">
        <v>24</v>
      </c>
      <c r="L22" s="21" t="s">
        <v>24</v>
      </c>
      <c r="M22" s="21" t="s">
        <v>24</v>
      </c>
      <c r="N22" s="21" t="s">
        <v>300</v>
      </c>
      <c r="O22" s="21" t="s">
        <v>445</v>
      </c>
      <c r="P22" s="25">
        <v>85</v>
      </c>
      <c r="Q22" s="21" t="s">
        <v>441</v>
      </c>
      <c r="R22" s="3" t="s">
        <v>442</v>
      </c>
      <c r="S22" s="21" t="s">
        <v>443</v>
      </c>
      <c r="T22" s="23">
        <v>2463763833</v>
      </c>
      <c r="U22" s="24">
        <v>44562</v>
      </c>
      <c r="V22" s="24">
        <v>44926</v>
      </c>
      <c r="W22" s="21" t="s">
        <v>33</v>
      </c>
      <c r="X22" s="21" t="s">
        <v>444</v>
      </c>
      <c r="Y22" s="21" t="s">
        <v>32</v>
      </c>
      <c r="Z22" s="86" t="s">
        <v>621</v>
      </c>
      <c r="AA22" s="21" t="s">
        <v>622</v>
      </c>
      <c r="AB22" s="21" t="s">
        <v>623</v>
      </c>
      <c r="AC22" s="35">
        <v>401724144</v>
      </c>
      <c r="AD22" s="35">
        <v>235532279</v>
      </c>
    </row>
    <row r="23" spans="1:31" ht="180"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12" t="s">
        <v>325</v>
      </c>
      <c r="W23" s="7" t="s">
        <v>33</v>
      </c>
      <c r="X23" s="7" t="s">
        <v>34</v>
      </c>
      <c r="Y23" s="7" t="s">
        <v>12</v>
      </c>
      <c r="Z23" s="87">
        <v>2039</v>
      </c>
      <c r="AA23" s="21" t="s">
        <v>685</v>
      </c>
      <c r="AB23" s="21" t="s">
        <v>686</v>
      </c>
      <c r="AC23" s="21"/>
      <c r="AD23" s="21"/>
    </row>
    <row r="24" spans="1:31" ht="180"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12" t="s">
        <v>325</v>
      </c>
      <c r="W24" s="7" t="s">
        <v>33</v>
      </c>
      <c r="X24" s="7" t="s">
        <v>34</v>
      </c>
      <c r="Y24" s="7" t="s">
        <v>12</v>
      </c>
      <c r="Z24" s="88">
        <v>7.6</v>
      </c>
      <c r="AA24" s="21" t="s">
        <v>685</v>
      </c>
      <c r="AB24" s="21" t="s">
        <v>686</v>
      </c>
      <c r="AC24" s="21"/>
      <c r="AD24" s="21"/>
    </row>
    <row r="25" spans="1:31" ht="180"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12" t="s">
        <v>325</v>
      </c>
      <c r="W25" s="7" t="s">
        <v>33</v>
      </c>
      <c r="X25" s="7" t="s">
        <v>34</v>
      </c>
      <c r="Y25" s="7" t="s">
        <v>12</v>
      </c>
      <c r="Z25" s="57">
        <v>3.1640000000000001</v>
      </c>
      <c r="AA25" s="21" t="s">
        <v>685</v>
      </c>
      <c r="AB25" s="21" t="s">
        <v>686</v>
      </c>
      <c r="AC25" s="21"/>
      <c r="AD25" s="21"/>
    </row>
    <row r="26" spans="1:31" ht="225"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1" t="s">
        <v>471</v>
      </c>
      <c r="P26" s="2">
        <v>488</v>
      </c>
      <c r="Q26" s="7" t="s">
        <v>70</v>
      </c>
      <c r="R26" s="3" t="s">
        <v>459</v>
      </c>
      <c r="S26" s="21" t="s">
        <v>460</v>
      </c>
      <c r="T26" s="11">
        <v>10003000000</v>
      </c>
      <c r="U26" s="12">
        <v>44562</v>
      </c>
      <c r="V26" s="12">
        <v>44926</v>
      </c>
      <c r="W26" s="7" t="s">
        <v>33</v>
      </c>
      <c r="X26" s="7" t="s">
        <v>89</v>
      </c>
      <c r="Y26" s="7" t="s">
        <v>32</v>
      </c>
      <c r="Z26" s="50">
        <f>519+134+59+174+77</f>
        <v>963</v>
      </c>
      <c r="AA26" s="77" t="s">
        <v>666</v>
      </c>
      <c r="AB26" s="21" t="s">
        <v>667</v>
      </c>
      <c r="AC26" s="23">
        <v>9869429389</v>
      </c>
      <c r="AD26" s="23">
        <f>4900000000+1000000000</f>
        <v>5900000000</v>
      </c>
      <c r="AE26" s="67"/>
    </row>
    <row r="27" spans="1:31" ht="270"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1" t="s">
        <v>471</v>
      </c>
      <c r="P27" s="2">
        <v>22</v>
      </c>
      <c r="Q27" s="7" t="s">
        <v>70</v>
      </c>
      <c r="R27" s="3" t="s">
        <v>461</v>
      </c>
      <c r="S27" s="21" t="s">
        <v>462</v>
      </c>
      <c r="T27" s="11">
        <v>456567300</v>
      </c>
      <c r="U27" s="12">
        <v>44562</v>
      </c>
      <c r="V27" s="12">
        <v>44926</v>
      </c>
      <c r="W27" s="7" t="s">
        <v>33</v>
      </c>
      <c r="X27" s="7" t="s">
        <v>89</v>
      </c>
      <c r="Y27" s="7" t="s">
        <v>32</v>
      </c>
      <c r="Z27" s="50">
        <f>15+12+9+131+176</f>
        <v>343</v>
      </c>
      <c r="AA27" s="77" t="s">
        <v>668</v>
      </c>
      <c r="AB27" s="21" t="s">
        <v>667</v>
      </c>
      <c r="AC27" s="23">
        <v>456587380</v>
      </c>
      <c r="AD27" s="23">
        <v>0</v>
      </c>
      <c r="AE27" s="67"/>
    </row>
    <row r="28" spans="1:31"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1" t="s">
        <v>471</v>
      </c>
      <c r="P28" s="2">
        <v>139</v>
      </c>
      <c r="Q28" s="7" t="s">
        <v>70</v>
      </c>
      <c r="R28" s="3" t="s">
        <v>459</v>
      </c>
      <c r="S28" s="21" t="s">
        <v>460</v>
      </c>
      <c r="T28" s="11">
        <v>2851432700</v>
      </c>
      <c r="U28" s="12">
        <v>44562</v>
      </c>
      <c r="V28" s="12">
        <v>44926</v>
      </c>
      <c r="W28" s="7" t="s">
        <v>33</v>
      </c>
      <c r="X28" s="7" t="s">
        <v>89</v>
      </c>
      <c r="Y28" s="7" t="s">
        <v>32</v>
      </c>
      <c r="Z28" s="50">
        <f>26+30</f>
        <v>56</v>
      </c>
      <c r="AA28" s="78" t="s">
        <v>669</v>
      </c>
      <c r="AB28" s="21" t="s">
        <v>667</v>
      </c>
      <c r="AC28" s="23">
        <v>1910956603</v>
      </c>
      <c r="AD28" s="23">
        <v>0</v>
      </c>
      <c r="AE28" s="67"/>
    </row>
    <row r="29" spans="1:31" ht="135"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1" t="s">
        <v>584</v>
      </c>
      <c r="P29" s="10">
        <v>10</v>
      </c>
      <c r="Q29" s="7" t="s">
        <v>70</v>
      </c>
      <c r="R29" s="3" t="s">
        <v>473</v>
      </c>
      <c r="S29" s="21" t="s">
        <v>474</v>
      </c>
      <c r="T29" s="11">
        <v>3590000000</v>
      </c>
      <c r="U29" s="12">
        <v>44562</v>
      </c>
      <c r="V29" s="12">
        <v>44926</v>
      </c>
      <c r="W29" s="7" t="s">
        <v>30</v>
      </c>
      <c r="X29" s="7" t="s">
        <v>31</v>
      </c>
      <c r="Y29" s="7" t="s">
        <v>32</v>
      </c>
      <c r="Z29" s="50">
        <v>32</v>
      </c>
      <c r="AA29" s="77" t="s">
        <v>670</v>
      </c>
      <c r="AB29" s="21" t="s">
        <v>667</v>
      </c>
      <c r="AC29" s="23">
        <v>3569824000</v>
      </c>
      <c r="AD29" s="23">
        <v>1675000000</v>
      </c>
      <c r="AE29" s="67"/>
    </row>
    <row r="30" spans="1:31"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1" t="s">
        <v>585</v>
      </c>
      <c r="P30" s="2">
        <v>10</v>
      </c>
      <c r="Q30" s="7" t="s">
        <v>70</v>
      </c>
      <c r="R30" s="3" t="s">
        <v>473</v>
      </c>
      <c r="S30" s="21" t="s">
        <v>475</v>
      </c>
      <c r="T30" s="5">
        <v>727000000</v>
      </c>
      <c r="U30" s="12">
        <v>44562</v>
      </c>
      <c r="V30" s="12">
        <v>44926</v>
      </c>
      <c r="W30" s="7" t="s">
        <v>30</v>
      </c>
      <c r="X30" s="7" t="s">
        <v>31</v>
      </c>
      <c r="Y30" s="7" t="s">
        <v>32</v>
      </c>
      <c r="Z30" s="50">
        <v>13</v>
      </c>
      <c r="AA30" s="78" t="s">
        <v>671</v>
      </c>
      <c r="AB30" s="21" t="s">
        <v>667</v>
      </c>
      <c r="AC30" s="23">
        <v>0</v>
      </c>
      <c r="AD30" s="23">
        <v>0</v>
      </c>
      <c r="AE30" s="67"/>
    </row>
    <row r="31" spans="1:31" ht="75"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1" t="s">
        <v>585</v>
      </c>
      <c r="P31" s="2">
        <v>10</v>
      </c>
      <c r="Q31" s="7" t="s">
        <v>70</v>
      </c>
      <c r="R31" s="3" t="s">
        <v>473</v>
      </c>
      <c r="S31" s="21" t="s">
        <v>475</v>
      </c>
      <c r="T31" s="23">
        <v>1454000000</v>
      </c>
      <c r="U31" s="12">
        <v>44562</v>
      </c>
      <c r="V31" s="12">
        <v>44926</v>
      </c>
      <c r="W31" s="7" t="s">
        <v>30</v>
      </c>
      <c r="X31" s="7" t="s">
        <v>31</v>
      </c>
      <c r="Y31" s="7" t="s">
        <v>32</v>
      </c>
      <c r="Z31" s="51">
        <v>33</v>
      </c>
      <c r="AA31" s="78" t="s">
        <v>672</v>
      </c>
      <c r="AB31" s="21" t="s">
        <v>667</v>
      </c>
      <c r="AC31" s="23">
        <v>0</v>
      </c>
      <c r="AD31" s="23">
        <v>0</v>
      </c>
      <c r="AE31" s="67"/>
    </row>
    <row r="32" spans="1:31"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1" t="s">
        <v>467</v>
      </c>
      <c r="O32" s="21" t="s">
        <v>586</v>
      </c>
      <c r="P32" s="2">
        <v>7</v>
      </c>
      <c r="Q32" s="7" t="s">
        <v>70</v>
      </c>
      <c r="R32" s="3" t="s">
        <v>468</v>
      </c>
      <c r="S32" s="21" t="s">
        <v>469</v>
      </c>
      <c r="T32" s="5">
        <v>4724000000</v>
      </c>
      <c r="U32" s="12">
        <v>44562</v>
      </c>
      <c r="V32" s="12">
        <v>44926</v>
      </c>
      <c r="W32" s="7" t="s">
        <v>30</v>
      </c>
      <c r="X32" s="7" t="s">
        <v>89</v>
      </c>
      <c r="Y32" s="7" t="s">
        <v>32</v>
      </c>
      <c r="Z32" s="50"/>
      <c r="AA32" s="78" t="s">
        <v>673</v>
      </c>
      <c r="AB32" s="21" t="s">
        <v>667</v>
      </c>
      <c r="AC32" s="23">
        <v>4723020080</v>
      </c>
      <c r="AD32" s="23">
        <v>333139846</v>
      </c>
      <c r="AE32" s="67"/>
    </row>
    <row r="33" spans="1:31"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1" t="s">
        <v>467</v>
      </c>
      <c r="O33" s="21" t="s">
        <v>587</v>
      </c>
      <c r="P33" s="2">
        <v>3</v>
      </c>
      <c r="Q33" s="7" t="s">
        <v>70</v>
      </c>
      <c r="R33" s="3" t="s">
        <v>468</v>
      </c>
      <c r="S33" s="21" t="s">
        <v>470</v>
      </c>
      <c r="T33" s="5">
        <v>3700000000</v>
      </c>
      <c r="U33" s="12">
        <v>44562</v>
      </c>
      <c r="V33" s="12">
        <v>44926</v>
      </c>
      <c r="W33" s="7" t="s">
        <v>30</v>
      </c>
      <c r="X33" s="7" t="s">
        <v>89</v>
      </c>
      <c r="Y33" s="7" t="s">
        <v>32</v>
      </c>
      <c r="Z33" s="50"/>
      <c r="AA33" s="78" t="s">
        <v>674</v>
      </c>
      <c r="AB33" s="21" t="s">
        <v>667</v>
      </c>
      <c r="AC33" s="23">
        <v>3700020080</v>
      </c>
      <c r="AD33" s="23">
        <v>571465047</v>
      </c>
      <c r="AE33" s="67"/>
    </row>
    <row r="34" spans="1:31" ht="75"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1" t="s">
        <v>463</v>
      </c>
      <c r="O34" s="21" t="s">
        <v>588</v>
      </c>
      <c r="P34" s="10">
        <v>2</v>
      </c>
      <c r="Q34" s="7" t="s">
        <v>70</v>
      </c>
      <c r="R34" s="3" t="s">
        <v>464</v>
      </c>
      <c r="S34" s="21" t="s">
        <v>466</v>
      </c>
      <c r="T34" s="5">
        <v>3575000000</v>
      </c>
      <c r="U34" s="12">
        <v>44562</v>
      </c>
      <c r="V34" s="12">
        <v>44926</v>
      </c>
      <c r="W34" s="7" t="s">
        <v>33</v>
      </c>
      <c r="X34" s="7" t="s">
        <v>89</v>
      </c>
      <c r="Y34" s="7" t="s">
        <v>32</v>
      </c>
      <c r="Z34" s="50">
        <v>1</v>
      </c>
      <c r="AA34" s="77" t="s">
        <v>675</v>
      </c>
      <c r="AB34" s="21" t="s">
        <v>667</v>
      </c>
      <c r="AC34" s="23">
        <v>2575000000</v>
      </c>
      <c r="AD34" s="23">
        <f>1160000000+1000000000</f>
        <v>2160000000</v>
      </c>
      <c r="AE34" s="67"/>
    </row>
    <row r="35" spans="1:31" ht="90"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1" t="s">
        <v>463</v>
      </c>
      <c r="O35" s="21" t="s">
        <v>589</v>
      </c>
      <c r="P35" s="10">
        <v>1</v>
      </c>
      <c r="Q35" s="7" t="s">
        <v>37</v>
      </c>
      <c r="R35" s="3" t="s">
        <v>464</v>
      </c>
      <c r="S35" s="21" t="s">
        <v>465</v>
      </c>
      <c r="T35" s="5">
        <v>1950000000</v>
      </c>
      <c r="U35" s="12">
        <v>44562</v>
      </c>
      <c r="V35" s="12">
        <v>44926</v>
      </c>
      <c r="W35" s="7" t="s">
        <v>30</v>
      </c>
      <c r="X35" s="7" t="s">
        <v>31</v>
      </c>
      <c r="Y35" s="7" t="s">
        <v>32</v>
      </c>
      <c r="Z35" s="51"/>
      <c r="AA35" s="78" t="s">
        <v>676</v>
      </c>
      <c r="AB35" s="21" t="s">
        <v>667</v>
      </c>
      <c r="AC35" s="5">
        <v>1275000000</v>
      </c>
      <c r="AD35" s="5">
        <v>1160000000</v>
      </c>
      <c r="AE35" s="67"/>
    </row>
    <row r="36" spans="1:31"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c r="Z36" s="79"/>
      <c r="AA36" s="78" t="s">
        <v>677</v>
      </c>
      <c r="AB36" s="78" t="s">
        <v>667</v>
      </c>
      <c r="AC36" s="80">
        <v>3256000000</v>
      </c>
      <c r="AD36" s="80">
        <v>0</v>
      </c>
      <c r="AE36" s="67"/>
    </row>
    <row r="37" spans="1:31"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1" t="s">
        <v>472</v>
      </c>
      <c r="T37" s="11">
        <v>192000000</v>
      </c>
      <c r="U37" s="12">
        <v>44562</v>
      </c>
      <c r="V37" s="12">
        <v>44926</v>
      </c>
      <c r="W37" s="7" t="s">
        <v>33</v>
      </c>
      <c r="X37" s="7" t="s">
        <v>31</v>
      </c>
      <c r="Y37" s="7" t="s">
        <v>32</v>
      </c>
      <c r="Z37" s="81"/>
      <c r="AA37" s="78" t="s">
        <v>677</v>
      </c>
      <c r="AB37" s="78" t="s">
        <v>667</v>
      </c>
      <c r="AC37" s="80">
        <v>168960000</v>
      </c>
      <c r="AD37" s="80">
        <v>0</v>
      </c>
      <c r="AE37" s="67"/>
    </row>
    <row r="38" spans="1:31" ht="75"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1" t="s">
        <v>463</v>
      </c>
      <c r="O38" s="21" t="s">
        <v>588</v>
      </c>
      <c r="P38" s="2">
        <v>1</v>
      </c>
      <c r="Q38" s="7" t="s">
        <v>37</v>
      </c>
      <c r="R38" s="3" t="s">
        <v>464</v>
      </c>
      <c r="S38" s="21" t="s">
        <v>465</v>
      </c>
      <c r="T38" s="23">
        <v>1804000000</v>
      </c>
      <c r="U38" s="12">
        <v>44562</v>
      </c>
      <c r="V38" s="12">
        <v>44926</v>
      </c>
      <c r="W38" s="7" t="s">
        <v>33</v>
      </c>
      <c r="X38" s="7" t="s">
        <v>89</v>
      </c>
      <c r="Y38" s="7" t="s">
        <v>32</v>
      </c>
      <c r="Z38" s="79"/>
      <c r="AA38" s="77" t="s">
        <v>678</v>
      </c>
      <c r="AB38" s="78" t="s">
        <v>667</v>
      </c>
      <c r="AC38" s="53">
        <v>1804020080</v>
      </c>
      <c r="AD38" s="80">
        <v>0</v>
      </c>
      <c r="AE38" s="67"/>
    </row>
    <row r="39" spans="1:31" ht="120"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1" t="s">
        <v>187</v>
      </c>
      <c r="P39" s="10">
        <v>90</v>
      </c>
      <c r="Q39" s="7" t="s">
        <v>29</v>
      </c>
      <c r="R39" s="3" t="s">
        <v>189</v>
      </c>
      <c r="S39" s="21" t="s">
        <v>191</v>
      </c>
      <c r="T39" s="11">
        <v>1451000000</v>
      </c>
      <c r="U39" s="12">
        <v>44562</v>
      </c>
      <c r="V39" s="12">
        <v>44926</v>
      </c>
      <c r="W39" s="7" t="s">
        <v>30</v>
      </c>
      <c r="X39" s="7" t="s">
        <v>96</v>
      </c>
      <c r="Y39" s="7" t="s">
        <v>32</v>
      </c>
      <c r="Z39" s="51">
        <v>90</v>
      </c>
      <c r="AA39" s="37" t="s">
        <v>659</v>
      </c>
      <c r="AB39" s="21" t="s">
        <v>508</v>
      </c>
      <c r="AC39" s="5">
        <v>318781341.84000003</v>
      </c>
      <c r="AD39" s="5">
        <v>281943643.68800002</v>
      </c>
      <c r="AE39" s="66"/>
    </row>
    <row r="40" spans="1:31" ht="213.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1" t="s">
        <v>188</v>
      </c>
      <c r="P40" s="26">
        <v>5</v>
      </c>
      <c r="Q40" s="18" t="s">
        <v>70</v>
      </c>
      <c r="R40" s="3" t="s">
        <v>190</v>
      </c>
      <c r="S40" s="21" t="s">
        <v>404</v>
      </c>
      <c r="T40" s="11">
        <v>907000000</v>
      </c>
      <c r="U40" s="12">
        <v>44562</v>
      </c>
      <c r="V40" s="12">
        <v>44926</v>
      </c>
      <c r="W40" s="7" t="s">
        <v>30</v>
      </c>
      <c r="X40" s="7" t="s">
        <v>192</v>
      </c>
      <c r="Y40" s="7" t="s">
        <v>12</v>
      </c>
      <c r="Z40" s="43">
        <v>4</v>
      </c>
      <c r="AA40" s="37" t="s">
        <v>613</v>
      </c>
      <c r="AB40" s="21" t="s">
        <v>509</v>
      </c>
      <c r="AC40" s="5">
        <v>239086006.38</v>
      </c>
      <c r="AD40" s="5">
        <v>211457732.766</v>
      </c>
      <c r="AE40" s="66"/>
    </row>
    <row r="41" spans="1:31" ht="153"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7" t="s">
        <v>456</v>
      </c>
      <c r="P41" s="26">
        <v>90</v>
      </c>
      <c r="Q41" s="7" t="s">
        <v>29</v>
      </c>
      <c r="R41" s="28" t="s">
        <v>457</v>
      </c>
      <c r="S41" s="27" t="s">
        <v>458</v>
      </c>
      <c r="T41" s="11">
        <v>726000000</v>
      </c>
      <c r="U41" s="12">
        <v>44562</v>
      </c>
      <c r="V41" s="12">
        <v>44926</v>
      </c>
      <c r="W41" s="7" t="s">
        <v>30</v>
      </c>
      <c r="X41" s="18" t="s">
        <v>89</v>
      </c>
      <c r="Y41" s="7" t="s">
        <v>32</v>
      </c>
      <c r="Z41" s="43">
        <v>90</v>
      </c>
      <c r="AA41" s="37" t="s">
        <v>614</v>
      </c>
      <c r="AB41" s="21" t="s">
        <v>508</v>
      </c>
      <c r="AC41" s="5">
        <v>239086006.38</v>
      </c>
      <c r="AD41" s="5">
        <v>211457732.766</v>
      </c>
      <c r="AE41" s="66"/>
    </row>
    <row r="42" spans="1:31"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c r="Z42" s="76">
        <v>206.30500000000001</v>
      </c>
      <c r="AA42" s="21" t="s">
        <v>660</v>
      </c>
      <c r="AB42" s="21"/>
      <c r="AC42" s="5">
        <f>+[1]Hoja2!E56</f>
        <v>0</v>
      </c>
      <c r="AD42" s="5">
        <f>+[1]Hoja2!F56</f>
        <v>0</v>
      </c>
      <c r="AE42" s="66"/>
    </row>
    <row r="43" spans="1:31" ht="315"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c r="Z43" s="43">
        <v>100</v>
      </c>
      <c r="AA43" s="37" t="s">
        <v>661</v>
      </c>
      <c r="AB43" s="21" t="s">
        <v>510</v>
      </c>
      <c r="AC43" s="5">
        <v>871196925</v>
      </c>
      <c r="AD43" s="5">
        <v>578127677.89999998</v>
      </c>
      <c r="AE43" s="66"/>
    </row>
    <row r="44" spans="1:31" ht="66.75" customHeight="1"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c r="Z44" s="52">
        <v>79</v>
      </c>
      <c r="AA44" s="21" t="s">
        <v>662</v>
      </c>
      <c r="AB44" s="21" t="s">
        <v>663</v>
      </c>
      <c r="AC44" s="23">
        <v>507462092.13</v>
      </c>
      <c r="AD44" s="23">
        <v>332524286.53999996</v>
      </c>
      <c r="AE44" s="66"/>
    </row>
    <row r="45" spans="1:31" ht="80.25" customHeight="1"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c r="Z45" s="50">
        <v>11.5</v>
      </c>
      <c r="AA45" s="37" t="s">
        <v>615</v>
      </c>
      <c r="AB45" s="21" t="s">
        <v>616</v>
      </c>
      <c r="AC45" s="23">
        <v>334709039.49000001</v>
      </c>
      <c r="AD45" s="23">
        <v>219324529.41999999</v>
      </c>
      <c r="AE45" s="66"/>
    </row>
    <row r="46" spans="1:31" ht="75"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c r="Z46" s="52">
        <v>100</v>
      </c>
      <c r="AA46" s="21" t="s">
        <v>617</v>
      </c>
      <c r="AB46" s="21" t="s">
        <v>618</v>
      </c>
      <c r="AC46" s="23">
        <v>226738381.59</v>
      </c>
      <c r="AD46" s="23">
        <v>148574681.22</v>
      </c>
      <c r="AE46" s="66"/>
    </row>
    <row r="47" spans="1:31" ht="409.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c r="Z47" s="52">
        <v>34</v>
      </c>
      <c r="AA47" s="37" t="s">
        <v>664</v>
      </c>
      <c r="AB47" s="64" t="s">
        <v>579</v>
      </c>
      <c r="AC47" s="23">
        <f>+[1]Hoja2!E61</f>
        <v>0</v>
      </c>
      <c r="AD47" s="23">
        <f>+[1]Hoja2!F61</f>
        <v>0</v>
      </c>
      <c r="AE47" s="66"/>
    </row>
    <row r="48" spans="1:31" ht="409.5"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c r="Z48" s="52">
        <v>1546.14</v>
      </c>
      <c r="AA48" s="37" t="s">
        <v>665</v>
      </c>
      <c r="AB48" s="64" t="s">
        <v>580</v>
      </c>
      <c r="AC48" s="23">
        <f>+[1]Hoja2!E62</f>
        <v>0</v>
      </c>
      <c r="AD48" s="23">
        <f>+[1]Hoja2!F62</f>
        <v>0</v>
      </c>
      <c r="AE48" s="66"/>
    </row>
    <row r="49" spans="1:30"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44197</v>
      </c>
      <c r="V49" s="12">
        <v>44561</v>
      </c>
      <c r="W49" s="7" t="s">
        <v>33</v>
      </c>
      <c r="X49" s="7" t="s">
        <v>96</v>
      </c>
      <c r="Y49" s="7" t="s">
        <v>32</v>
      </c>
      <c r="Z49" s="21"/>
      <c r="AA49" s="21" t="s">
        <v>569</v>
      </c>
      <c r="AB49" s="21"/>
      <c r="AC49" s="38">
        <v>0</v>
      </c>
      <c r="AD49" s="38">
        <v>0</v>
      </c>
    </row>
    <row r="50" spans="1:30" ht="7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44197</v>
      </c>
      <c r="V50" s="12">
        <v>44561</v>
      </c>
      <c r="W50" s="7" t="s">
        <v>33</v>
      </c>
      <c r="X50" s="7" t="s">
        <v>31</v>
      </c>
      <c r="Y50" s="7" t="s">
        <v>32</v>
      </c>
      <c r="Z50" s="21"/>
      <c r="AA50" s="21" t="s">
        <v>569</v>
      </c>
      <c r="AB50" s="21"/>
      <c r="AC50" s="38">
        <v>0</v>
      </c>
      <c r="AD50" s="38">
        <v>0</v>
      </c>
    </row>
    <row r="51" spans="1:30"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2</v>
      </c>
      <c r="Q51" s="18" t="s">
        <v>70</v>
      </c>
      <c r="R51" s="6" t="s">
        <v>352</v>
      </c>
      <c r="S51" s="7" t="s">
        <v>353</v>
      </c>
      <c r="T51" s="11">
        <f>ROUND(41313156/9,0)</f>
        <v>4590351</v>
      </c>
      <c r="U51" s="12">
        <v>44682</v>
      </c>
      <c r="V51" s="12">
        <v>44895</v>
      </c>
      <c r="W51" s="7" t="s">
        <v>30</v>
      </c>
      <c r="X51" s="7" t="s">
        <v>34</v>
      </c>
      <c r="Y51" s="7" t="s">
        <v>32</v>
      </c>
      <c r="Z51" s="21"/>
      <c r="AA51" s="21"/>
      <c r="AB51" s="21"/>
      <c r="AC51" s="21"/>
      <c r="AD51" s="21"/>
    </row>
    <row r="52" spans="1:30" ht="75" x14ac:dyDescent="0.25">
      <c r="A52" s="9">
        <v>52</v>
      </c>
      <c r="B52" s="18" t="s">
        <v>349</v>
      </c>
      <c r="C52" s="18"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c r="Z53" s="21"/>
      <c r="AA53" s="21"/>
      <c r="AB53" s="21"/>
      <c r="AC53" s="21"/>
      <c r="AD53" s="21"/>
    </row>
    <row r="54" spans="1:30"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c r="Z54" s="43">
        <v>1</v>
      </c>
      <c r="AA54" s="4" t="s">
        <v>500</v>
      </c>
      <c r="AB54" s="21" t="s">
        <v>501</v>
      </c>
      <c r="AC54" s="21"/>
      <c r="AD54" s="21"/>
    </row>
    <row r="55" spans="1:30"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c r="Z55" s="43">
        <v>1</v>
      </c>
      <c r="AA55" s="4" t="s">
        <v>500</v>
      </c>
      <c r="AB55" s="21" t="s">
        <v>501</v>
      </c>
      <c r="AC55" s="21"/>
      <c r="AD55" s="21"/>
    </row>
    <row r="56" spans="1:30"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c r="Z56" s="43">
        <v>1</v>
      </c>
      <c r="AA56" s="4" t="s">
        <v>500</v>
      </c>
      <c r="AB56" s="21" t="s">
        <v>501</v>
      </c>
      <c r="AC56" s="21"/>
      <c r="AD56" s="21"/>
    </row>
    <row r="57" spans="1:30"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c r="Z57" s="43">
        <v>1</v>
      </c>
      <c r="AA57" s="4" t="s">
        <v>500</v>
      </c>
      <c r="AB57" s="21" t="s">
        <v>501</v>
      </c>
      <c r="AC57" s="21"/>
      <c r="AD57" s="21"/>
    </row>
    <row r="58" spans="1:30"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c r="Z58" s="21"/>
      <c r="AA58" s="21"/>
      <c r="AB58" s="21"/>
      <c r="AC58" s="21"/>
      <c r="AD58" s="21"/>
    </row>
    <row r="59" spans="1:30"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c r="Z59" s="36" t="s">
        <v>576</v>
      </c>
      <c r="AA59" s="21" t="s">
        <v>577</v>
      </c>
      <c r="AB59" s="64" t="s">
        <v>578</v>
      </c>
      <c r="AC59" s="11">
        <v>4590350</v>
      </c>
      <c r="AD59" s="11">
        <v>4590350</v>
      </c>
    </row>
    <row r="60" spans="1:30"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c r="Z60" s="43">
        <v>100</v>
      </c>
      <c r="AA60" s="42" t="s">
        <v>645</v>
      </c>
      <c r="AB60" s="44" t="s">
        <v>570</v>
      </c>
      <c r="AC60" s="5">
        <v>0</v>
      </c>
      <c r="AD60" s="5">
        <v>0</v>
      </c>
    </row>
    <row r="61" spans="1:30"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c r="Z61" s="43">
        <v>1</v>
      </c>
      <c r="AA61" s="42" t="s">
        <v>607</v>
      </c>
      <c r="AB61" s="44" t="s">
        <v>571</v>
      </c>
      <c r="AC61" s="5">
        <v>0</v>
      </c>
      <c r="AD61" s="5">
        <v>0</v>
      </c>
    </row>
    <row r="62" spans="1:30"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c r="Z62" s="43">
        <v>1</v>
      </c>
      <c r="AA62" s="42" t="s">
        <v>608</v>
      </c>
      <c r="AB62" s="44" t="s">
        <v>572</v>
      </c>
      <c r="AC62" s="5">
        <v>0</v>
      </c>
      <c r="AD62" s="5">
        <v>0</v>
      </c>
    </row>
    <row r="63" spans="1:30" ht="10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c r="Z63" s="36" t="s">
        <v>493</v>
      </c>
      <c r="AA63" s="3" t="s">
        <v>609</v>
      </c>
      <c r="AB63" s="21" t="s">
        <v>573</v>
      </c>
      <c r="AC63" s="21"/>
      <c r="AD63" s="21"/>
    </row>
    <row r="64" spans="1:30" ht="60"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c r="Z64" s="36" t="s">
        <v>610</v>
      </c>
      <c r="AA64" s="21" t="s">
        <v>611</v>
      </c>
      <c r="AB64" s="21" t="s">
        <v>612</v>
      </c>
      <c r="AC64" s="21"/>
      <c r="AD64" s="21"/>
    </row>
    <row r="65" spans="1:30"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c r="Z65" s="36" t="s">
        <v>560</v>
      </c>
      <c r="AA65" s="3" t="s">
        <v>646</v>
      </c>
      <c r="AB65" s="1" t="s">
        <v>647</v>
      </c>
      <c r="AC65" s="21"/>
      <c r="AD65" s="21"/>
    </row>
    <row r="66" spans="1:30" ht="210"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c r="Z66" s="36" t="s">
        <v>511</v>
      </c>
      <c r="AA66" s="21" t="s">
        <v>574</v>
      </c>
      <c r="AB66" s="21" t="s">
        <v>575</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c r="Z67" s="36" t="s">
        <v>562</v>
      </c>
      <c r="AA67" s="21" t="s">
        <v>633</v>
      </c>
      <c r="AB67" s="21" t="s">
        <v>634</v>
      </c>
      <c r="AC67" s="38">
        <v>0</v>
      </c>
      <c r="AD67" s="38">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c r="Z68" s="65">
        <v>62</v>
      </c>
      <c r="AA68" s="21" t="s">
        <v>641</v>
      </c>
      <c r="AB68" s="21" t="s">
        <v>563</v>
      </c>
      <c r="AC68" s="38">
        <v>3160443898</v>
      </c>
      <c r="AD68" s="38">
        <v>1972729468</v>
      </c>
    </row>
    <row r="69" spans="1:30"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c r="Z69" s="36" t="s">
        <v>517</v>
      </c>
      <c r="AA69" s="21" t="s">
        <v>642</v>
      </c>
      <c r="AB69" s="21" t="s">
        <v>564</v>
      </c>
      <c r="AC69" s="35">
        <v>950148224</v>
      </c>
      <c r="AD69" s="35">
        <v>343662623</v>
      </c>
    </row>
    <row r="70" spans="1:30" ht="105" x14ac:dyDescent="0.25">
      <c r="A70" s="9">
        <v>71</v>
      </c>
      <c r="B70" s="7" t="s">
        <v>259</v>
      </c>
      <c r="C70" s="7" t="s">
        <v>260</v>
      </c>
      <c r="D70" s="7" t="s">
        <v>38</v>
      </c>
      <c r="E70" s="7" t="s">
        <v>260</v>
      </c>
      <c r="F70" s="7" t="s">
        <v>25</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c r="Z70" s="36"/>
      <c r="AA70" s="21" t="s">
        <v>635</v>
      </c>
      <c r="AB70" s="37" t="s">
        <v>496</v>
      </c>
      <c r="AC70" s="38">
        <v>0</v>
      </c>
      <c r="AD70" s="38">
        <v>0</v>
      </c>
    </row>
    <row r="71" spans="1:30"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c r="Z71" s="36" t="s">
        <v>603</v>
      </c>
      <c r="AA71" s="21" t="s">
        <v>636</v>
      </c>
      <c r="AB71" s="21" t="s">
        <v>497</v>
      </c>
      <c r="AC71" s="39">
        <v>29038751339</v>
      </c>
      <c r="AD71" s="39">
        <v>17477145436</v>
      </c>
    </row>
    <row r="72" spans="1:30"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c r="Z72" s="36" t="s">
        <v>604</v>
      </c>
      <c r="AA72" s="21" t="s">
        <v>637</v>
      </c>
      <c r="AB72" s="21" t="s">
        <v>496</v>
      </c>
      <c r="AC72" s="38">
        <v>0</v>
      </c>
      <c r="AD72" s="38">
        <v>0</v>
      </c>
    </row>
    <row r="73" spans="1:30" ht="75.75" customHeight="1"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c r="Z73" s="36" t="s">
        <v>605</v>
      </c>
      <c r="AA73" s="21" t="s">
        <v>638</v>
      </c>
      <c r="AB73" s="21" t="s">
        <v>497</v>
      </c>
      <c r="AC73" s="38">
        <v>450000000</v>
      </c>
      <c r="AD73" s="38">
        <v>86410000</v>
      </c>
    </row>
    <row r="74" spans="1:30" ht="60"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c r="Z74" s="36" t="s">
        <v>606</v>
      </c>
      <c r="AA74" s="21" t="s">
        <v>639</v>
      </c>
      <c r="AB74" s="21" t="s">
        <v>496</v>
      </c>
      <c r="AC74" s="38">
        <v>0</v>
      </c>
      <c r="AD74" s="38">
        <v>0</v>
      </c>
    </row>
    <row r="75" spans="1:30"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44211</v>
      </c>
      <c r="V75" s="12">
        <v>44561</v>
      </c>
      <c r="W75" s="7" t="s">
        <v>30</v>
      </c>
      <c r="X75" s="7" t="s">
        <v>89</v>
      </c>
      <c r="Y75" s="7" t="s">
        <v>32</v>
      </c>
      <c r="Z75" s="36" t="s">
        <v>606</v>
      </c>
      <c r="AA75" s="21" t="s">
        <v>640</v>
      </c>
      <c r="AB75" s="40" t="s">
        <v>497</v>
      </c>
      <c r="AC75" s="38">
        <v>26946495441</v>
      </c>
      <c r="AD75" s="38">
        <v>16865022583</v>
      </c>
    </row>
    <row r="76" spans="1:30" ht="45"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21" t="s">
        <v>390</v>
      </c>
      <c r="O76" s="21" t="s">
        <v>391</v>
      </c>
      <c r="P76" s="2">
        <v>63334</v>
      </c>
      <c r="Q76" s="4" t="s">
        <v>304</v>
      </c>
      <c r="R76" s="3" t="s">
        <v>426</v>
      </c>
      <c r="S76" s="21" t="s">
        <v>392</v>
      </c>
      <c r="T76" s="5">
        <v>0</v>
      </c>
      <c r="U76" s="12">
        <v>44562</v>
      </c>
      <c r="V76" s="12">
        <v>44926</v>
      </c>
      <c r="W76" s="4" t="s">
        <v>33</v>
      </c>
      <c r="X76" s="4" t="s">
        <v>34</v>
      </c>
      <c r="Y76" s="4" t="s">
        <v>12</v>
      </c>
      <c r="Z76" s="41">
        <v>497273.73599999998</v>
      </c>
      <c r="AA76" s="42" t="s">
        <v>643</v>
      </c>
      <c r="AB76" s="4" t="s">
        <v>499</v>
      </c>
      <c r="AC76" s="41">
        <v>497273.73599999998</v>
      </c>
      <c r="AD76" s="41">
        <v>497273.73599999998</v>
      </c>
    </row>
    <row r="77" spans="1:30"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c r="Z77" s="21"/>
      <c r="AA77" s="21" t="s">
        <v>498</v>
      </c>
      <c r="AB77" s="37" t="s">
        <v>496</v>
      </c>
      <c r="AC77" s="38">
        <v>0</v>
      </c>
      <c r="AD77" s="38">
        <v>0</v>
      </c>
    </row>
    <row r="78" spans="1:30"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18" t="s">
        <v>125</v>
      </c>
      <c r="P78" s="10">
        <v>90</v>
      </c>
      <c r="Q78" s="7" t="s">
        <v>29</v>
      </c>
      <c r="R78" s="6" t="s">
        <v>128</v>
      </c>
      <c r="S78" s="7" t="s">
        <v>129</v>
      </c>
      <c r="T78" s="11">
        <v>563310000</v>
      </c>
      <c r="U78" s="12">
        <v>44562</v>
      </c>
      <c r="V78" s="12">
        <v>44926</v>
      </c>
      <c r="W78" s="7" t="s">
        <v>33</v>
      </c>
      <c r="X78" s="7" t="s">
        <v>31</v>
      </c>
      <c r="Y78" s="7" t="s">
        <v>32</v>
      </c>
      <c r="Z78" s="36" t="s">
        <v>595</v>
      </c>
      <c r="AA78" s="21" t="s">
        <v>596</v>
      </c>
      <c r="AB78" s="73" t="s">
        <v>597</v>
      </c>
      <c r="AC78" s="35">
        <v>194868665</v>
      </c>
      <c r="AD78" s="35">
        <v>194868665</v>
      </c>
    </row>
    <row r="79" spans="1:30"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c r="Z79" s="36" t="s">
        <v>493</v>
      </c>
      <c r="AA79" s="21" t="s">
        <v>644</v>
      </c>
      <c r="AB79" s="21" t="s">
        <v>598</v>
      </c>
      <c r="AC79" s="35">
        <v>49133333</v>
      </c>
      <c r="AD79" s="35">
        <v>49133333</v>
      </c>
    </row>
    <row r="80" spans="1:30"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c r="Z80" s="36"/>
      <c r="AA80" s="21"/>
      <c r="AB80" s="21"/>
      <c r="AC80" s="21"/>
      <c r="AD80" s="21"/>
    </row>
    <row r="81" spans="1:30" ht="409.5"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33" t="s">
        <v>565</v>
      </c>
      <c r="S81" s="7" t="s">
        <v>566</v>
      </c>
      <c r="T81" s="11">
        <v>198000000</v>
      </c>
      <c r="U81" s="12">
        <v>44562</v>
      </c>
      <c r="V81" s="12">
        <v>44926</v>
      </c>
      <c r="W81" s="7" t="s">
        <v>33</v>
      </c>
      <c r="X81" s="7" t="s">
        <v>89</v>
      </c>
      <c r="Y81" s="7" t="s">
        <v>32</v>
      </c>
      <c r="Z81" s="36" t="s">
        <v>493</v>
      </c>
      <c r="AA81" s="21" t="s">
        <v>599</v>
      </c>
      <c r="AB81" s="21" t="s">
        <v>600</v>
      </c>
      <c r="AC81" s="35">
        <v>82133333</v>
      </c>
      <c r="AD81" s="35">
        <v>82133333</v>
      </c>
    </row>
    <row r="82" spans="1:30"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33" t="s">
        <v>567</v>
      </c>
      <c r="S82" s="7" t="s">
        <v>568</v>
      </c>
      <c r="T82" s="11">
        <v>198000000</v>
      </c>
      <c r="U82" s="12">
        <v>44562</v>
      </c>
      <c r="V82" s="12">
        <v>44926</v>
      </c>
      <c r="W82" s="7" t="s">
        <v>33</v>
      </c>
      <c r="X82" s="7" t="s">
        <v>192</v>
      </c>
      <c r="Y82" s="7" t="s">
        <v>32</v>
      </c>
      <c r="Z82" s="36" t="s">
        <v>493</v>
      </c>
      <c r="AA82" s="21" t="s">
        <v>601</v>
      </c>
      <c r="AB82" s="74" t="s">
        <v>602</v>
      </c>
      <c r="AC82" s="35">
        <v>56023807</v>
      </c>
      <c r="AD82" s="35">
        <v>56023807</v>
      </c>
    </row>
    <row r="83" spans="1:30"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1" t="s">
        <v>214</v>
      </c>
      <c r="P83" s="25">
        <v>1</v>
      </c>
      <c r="Q83" s="21" t="s">
        <v>37</v>
      </c>
      <c r="R83" s="3" t="s">
        <v>213</v>
      </c>
      <c r="S83" s="21" t="s">
        <v>215</v>
      </c>
      <c r="T83" s="23">
        <v>600000000</v>
      </c>
      <c r="U83" s="24">
        <v>44562</v>
      </c>
      <c r="V83" s="24">
        <v>44926</v>
      </c>
      <c r="W83" s="21" t="s">
        <v>33</v>
      </c>
      <c r="X83" s="21" t="s">
        <v>96</v>
      </c>
      <c r="Y83" s="21" t="s">
        <v>32</v>
      </c>
      <c r="Z83" s="57" t="s">
        <v>495</v>
      </c>
      <c r="AA83" s="21" t="s">
        <v>689</v>
      </c>
      <c r="AB83" s="64" t="s">
        <v>624</v>
      </c>
      <c r="AC83" s="58">
        <v>0</v>
      </c>
      <c r="AD83" s="58">
        <v>0</v>
      </c>
    </row>
    <row r="84" spans="1:30"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1" t="s">
        <v>220</v>
      </c>
      <c r="P84" s="25">
        <v>1</v>
      </c>
      <c r="Q84" s="21" t="s">
        <v>37</v>
      </c>
      <c r="R84" s="3" t="s">
        <v>521</v>
      </c>
      <c r="S84" s="3" t="s">
        <v>522</v>
      </c>
      <c r="T84" s="23">
        <v>600000000</v>
      </c>
      <c r="U84" s="24">
        <v>44562</v>
      </c>
      <c r="V84" s="24">
        <v>44926</v>
      </c>
      <c r="W84" s="21" t="s">
        <v>33</v>
      </c>
      <c r="X84" s="21" t="s">
        <v>96</v>
      </c>
      <c r="Y84" s="21" t="s">
        <v>32</v>
      </c>
      <c r="Z84" s="57" t="s">
        <v>495</v>
      </c>
      <c r="AA84" s="21" t="s">
        <v>690</v>
      </c>
      <c r="AB84" s="21" t="s">
        <v>691</v>
      </c>
      <c r="AC84" s="58">
        <v>92616666.670000002</v>
      </c>
      <c r="AD84" s="58">
        <v>0</v>
      </c>
    </row>
    <row r="85" spans="1:30"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1" t="s">
        <v>221</v>
      </c>
      <c r="P85" s="25">
        <v>1</v>
      </c>
      <c r="Q85" s="21" t="s">
        <v>37</v>
      </c>
      <c r="R85" s="3" t="s">
        <v>523</v>
      </c>
      <c r="S85" s="3" t="s">
        <v>522</v>
      </c>
      <c r="T85" s="23">
        <v>500000000</v>
      </c>
      <c r="U85" s="24">
        <v>44562</v>
      </c>
      <c r="V85" s="24">
        <v>44926</v>
      </c>
      <c r="W85" s="21" t="s">
        <v>33</v>
      </c>
      <c r="X85" s="21" t="s">
        <v>96</v>
      </c>
      <c r="Y85" s="21" t="s">
        <v>32</v>
      </c>
      <c r="Z85" s="57" t="s">
        <v>495</v>
      </c>
      <c r="AA85" s="21" t="s">
        <v>692</v>
      </c>
      <c r="AB85" s="21" t="s">
        <v>545</v>
      </c>
      <c r="AC85" s="58"/>
      <c r="AD85" s="58">
        <v>0</v>
      </c>
    </row>
    <row r="86" spans="1:30"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1" t="s">
        <v>222</v>
      </c>
      <c r="P86" s="25">
        <v>1</v>
      </c>
      <c r="Q86" s="21" t="s">
        <v>37</v>
      </c>
      <c r="R86" s="3" t="s">
        <v>524</v>
      </c>
      <c r="S86" s="3" t="s">
        <v>522</v>
      </c>
      <c r="T86" s="23">
        <v>600000000</v>
      </c>
      <c r="U86" s="24">
        <v>44562</v>
      </c>
      <c r="V86" s="24">
        <v>44926</v>
      </c>
      <c r="W86" s="21" t="s">
        <v>33</v>
      </c>
      <c r="X86" s="21" t="s">
        <v>96</v>
      </c>
      <c r="Y86" s="21" t="s">
        <v>32</v>
      </c>
      <c r="Z86" s="57" t="s">
        <v>495</v>
      </c>
      <c r="AA86" s="21" t="s">
        <v>693</v>
      </c>
      <c r="AB86" s="21" t="s">
        <v>694</v>
      </c>
      <c r="AC86" s="59">
        <v>58149999.329999998</v>
      </c>
      <c r="AD86" s="59">
        <v>0</v>
      </c>
    </row>
    <row r="87" spans="1:30"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1" t="s">
        <v>223</v>
      </c>
      <c r="P87" s="25">
        <v>1</v>
      </c>
      <c r="Q87" s="21" t="s">
        <v>37</v>
      </c>
      <c r="R87" s="3" t="s">
        <v>525</v>
      </c>
      <c r="S87" s="3" t="s">
        <v>522</v>
      </c>
      <c r="T87" s="23">
        <v>800000000</v>
      </c>
      <c r="U87" s="24">
        <v>44562</v>
      </c>
      <c r="V87" s="24">
        <v>44926</v>
      </c>
      <c r="W87" s="21" t="s">
        <v>33</v>
      </c>
      <c r="X87" s="21" t="s">
        <v>96</v>
      </c>
      <c r="Y87" s="21" t="s">
        <v>32</v>
      </c>
      <c r="Z87" s="57" t="s">
        <v>495</v>
      </c>
      <c r="AA87" s="21" t="s">
        <v>695</v>
      </c>
      <c r="AB87" s="21" t="s">
        <v>691</v>
      </c>
      <c r="AC87" s="59">
        <v>139850000.66999999</v>
      </c>
      <c r="AD87" s="59">
        <v>0</v>
      </c>
    </row>
    <row r="88" spans="1:30"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1" t="s">
        <v>224</v>
      </c>
      <c r="P88" s="25">
        <v>1</v>
      </c>
      <c r="Q88" s="21" t="s">
        <v>37</v>
      </c>
      <c r="R88" s="3" t="s">
        <v>526</v>
      </c>
      <c r="S88" s="3" t="s">
        <v>522</v>
      </c>
      <c r="T88" s="23">
        <v>806372913</v>
      </c>
      <c r="U88" s="24">
        <v>44562</v>
      </c>
      <c r="V88" s="24">
        <v>44926</v>
      </c>
      <c r="W88" s="21" t="s">
        <v>33</v>
      </c>
      <c r="X88" s="21" t="s">
        <v>96</v>
      </c>
      <c r="Y88" s="21" t="s">
        <v>32</v>
      </c>
      <c r="Z88" s="57" t="s">
        <v>495</v>
      </c>
      <c r="AA88" s="21" t="s">
        <v>692</v>
      </c>
      <c r="AB88" s="21" t="s">
        <v>545</v>
      </c>
      <c r="AC88" s="59">
        <v>0</v>
      </c>
      <c r="AD88" s="59">
        <v>0</v>
      </c>
    </row>
    <row r="89" spans="1:30"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1" t="s">
        <v>229</v>
      </c>
      <c r="P89" s="25">
        <v>1</v>
      </c>
      <c r="Q89" s="21" t="s">
        <v>37</v>
      </c>
      <c r="R89" s="3" t="s">
        <v>527</v>
      </c>
      <c r="S89" s="3" t="s">
        <v>522</v>
      </c>
      <c r="T89" s="23">
        <v>1849000000</v>
      </c>
      <c r="U89" s="24">
        <v>44562</v>
      </c>
      <c r="V89" s="24">
        <v>44926</v>
      </c>
      <c r="W89" s="21" t="s">
        <v>33</v>
      </c>
      <c r="X89" s="21" t="s">
        <v>96</v>
      </c>
      <c r="Y89" s="21" t="s">
        <v>32</v>
      </c>
      <c r="Z89" s="57" t="s">
        <v>495</v>
      </c>
      <c r="AA89" s="21" t="s">
        <v>626</v>
      </c>
      <c r="AB89" s="21" t="s">
        <v>627</v>
      </c>
      <c r="AC89" s="59">
        <v>1849000000</v>
      </c>
      <c r="AD89" s="59">
        <v>0</v>
      </c>
    </row>
    <row r="90" spans="1:30"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1" t="s">
        <v>427</v>
      </c>
      <c r="P90" s="25">
        <v>1</v>
      </c>
      <c r="Q90" s="21" t="s">
        <v>37</v>
      </c>
      <c r="R90" s="3" t="s">
        <v>528</v>
      </c>
      <c r="S90" s="3" t="s">
        <v>522</v>
      </c>
      <c r="T90" s="23">
        <v>1470264460</v>
      </c>
      <c r="U90" s="24">
        <v>44562</v>
      </c>
      <c r="V90" s="24">
        <v>44926</v>
      </c>
      <c r="W90" s="21" t="s">
        <v>33</v>
      </c>
      <c r="X90" s="21" t="s">
        <v>96</v>
      </c>
      <c r="Y90" s="21" t="s">
        <v>32</v>
      </c>
      <c r="Z90" s="57" t="s">
        <v>495</v>
      </c>
      <c r="AA90" s="21" t="s">
        <v>626</v>
      </c>
      <c r="AB90" s="21" t="s">
        <v>627</v>
      </c>
      <c r="AC90" s="59">
        <v>1470264460</v>
      </c>
      <c r="AD90" s="59">
        <v>0</v>
      </c>
    </row>
    <row r="91" spans="1:30"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1" t="s">
        <v>230</v>
      </c>
      <c r="P91" s="25">
        <v>1</v>
      </c>
      <c r="Q91" s="21" t="s">
        <v>37</v>
      </c>
      <c r="R91" s="3" t="s">
        <v>529</v>
      </c>
      <c r="S91" s="3" t="s">
        <v>522</v>
      </c>
      <c r="T91" s="23">
        <v>430000000</v>
      </c>
      <c r="U91" s="24">
        <v>44562</v>
      </c>
      <c r="V91" s="24">
        <v>44926</v>
      </c>
      <c r="W91" s="21" t="s">
        <v>33</v>
      </c>
      <c r="X91" s="21" t="s">
        <v>96</v>
      </c>
      <c r="Y91" s="21" t="s">
        <v>32</v>
      </c>
      <c r="Z91" s="57" t="s">
        <v>495</v>
      </c>
      <c r="AA91" s="21" t="s">
        <v>628</v>
      </c>
      <c r="AB91" s="21" t="s">
        <v>625</v>
      </c>
      <c r="AC91" s="59">
        <v>127245561</v>
      </c>
      <c r="AD91" s="59">
        <v>127245561</v>
      </c>
    </row>
    <row r="92" spans="1:30"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1" t="s">
        <v>231</v>
      </c>
      <c r="P92" s="25">
        <v>1</v>
      </c>
      <c r="Q92" s="21" t="s">
        <v>37</v>
      </c>
      <c r="R92" s="3" t="s">
        <v>530</v>
      </c>
      <c r="S92" s="3" t="s">
        <v>522</v>
      </c>
      <c r="T92" s="23">
        <v>1095491365</v>
      </c>
      <c r="U92" s="24">
        <v>44562</v>
      </c>
      <c r="V92" s="24">
        <v>44926</v>
      </c>
      <c r="W92" s="21" t="s">
        <v>33</v>
      </c>
      <c r="X92" s="21" t="s">
        <v>96</v>
      </c>
      <c r="Y92" s="21" t="s">
        <v>32</v>
      </c>
      <c r="Z92" s="57" t="s">
        <v>495</v>
      </c>
      <c r="AA92" s="21" t="s">
        <v>626</v>
      </c>
      <c r="AB92" s="21" t="s">
        <v>627</v>
      </c>
      <c r="AC92" s="59">
        <v>278808332.85000002</v>
      </c>
      <c r="AD92" s="59">
        <v>0</v>
      </c>
    </row>
    <row r="93" spans="1:30"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1" t="s">
        <v>232</v>
      </c>
      <c r="P93" s="25">
        <v>1</v>
      </c>
      <c r="Q93" s="21" t="s">
        <v>37</v>
      </c>
      <c r="R93" s="3" t="s">
        <v>531</v>
      </c>
      <c r="S93" s="3" t="s">
        <v>522</v>
      </c>
      <c r="T93" s="23">
        <v>1650000000</v>
      </c>
      <c r="U93" s="24">
        <v>44562</v>
      </c>
      <c r="V93" s="24">
        <v>44926</v>
      </c>
      <c r="W93" s="21" t="s">
        <v>33</v>
      </c>
      <c r="X93" s="21" t="s">
        <v>96</v>
      </c>
      <c r="Y93" s="21" t="s">
        <v>32</v>
      </c>
      <c r="Z93" s="57" t="s">
        <v>495</v>
      </c>
      <c r="AA93" s="21" t="s">
        <v>696</v>
      </c>
      <c r="AB93" s="21" t="s">
        <v>697</v>
      </c>
      <c r="AC93" s="59">
        <v>0</v>
      </c>
      <c r="AD93" s="59">
        <v>0</v>
      </c>
    </row>
    <row r="94" spans="1:30"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1" t="s">
        <v>233</v>
      </c>
      <c r="P94" s="25">
        <v>1</v>
      </c>
      <c r="Q94" s="21" t="s">
        <v>37</v>
      </c>
      <c r="R94" s="3" t="s">
        <v>532</v>
      </c>
      <c r="S94" s="3" t="s">
        <v>522</v>
      </c>
      <c r="T94" s="23">
        <v>500000000</v>
      </c>
      <c r="U94" s="24">
        <v>44562</v>
      </c>
      <c r="V94" s="24">
        <v>44926</v>
      </c>
      <c r="W94" s="21" t="s">
        <v>33</v>
      </c>
      <c r="X94" s="21" t="s">
        <v>96</v>
      </c>
      <c r="Y94" s="21" t="s">
        <v>32</v>
      </c>
      <c r="Z94" s="57" t="s">
        <v>495</v>
      </c>
      <c r="AA94" s="21" t="s">
        <v>696</v>
      </c>
      <c r="AB94" s="21" t="s">
        <v>697</v>
      </c>
      <c r="AC94" s="59">
        <v>0</v>
      </c>
      <c r="AD94" s="59">
        <v>0</v>
      </c>
    </row>
    <row r="95" spans="1:30" ht="83.25" customHeight="1"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1" t="s">
        <v>46</v>
      </c>
      <c r="P95" s="25">
        <v>90</v>
      </c>
      <c r="Q95" s="21" t="s">
        <v>29</v>
      </c>
      <c r="R95" s="3" t="s">
        <v>235</v>
      </c>
      <c r="S95" s="21" t="s">
        <v>235</v>
      </c>
      <c r="T95" s="60">
        <v>0</v>
      </c>
      <c r="U95" s="24">
        <v>44562</v>
      </c>
      <c r="V95" s="24">
        <v>44926</v>
      </c>
      <c r="W95" s="21" t="s">
        <v>30</v>
      </c>
      <c r="X95" s="21" t="s">
        <v>89</v>
      </c>
      <c r="Y95" s="21" t="s">
        <v>12</v>
      </c>
      <c r="Z95" s="57">
        <v>0</v>
      </c>
      <c r="AA95" s="21" t="s">
        <v>698</v>
      </c>
      <c r="AB95" s="64" t="s">
        <v>699</v>
      </c>
      <c r="AC95" s="58">
        <v>0</v>
      </c>
      <c r="AD95" s="58">
        <v>0</v>
      </c>
    </row>
    <row r="96" spans="1:30"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1" t="s">
        <v>428</v>
      </c>
      <c r="P96" s="25">
        <v>100</v>
      </c>
      <c r="Q96" s="21" t="s">
        <v>29</v>
      </c>
      <c r="R96" s="3" t="s">
        <v>237</v>
      </c>
      <c r="S96" s="21" t="s">
        <v>238</v>
      </c>
      <c r="T96" s="60">
        <v>0</v>
      </c>
      <c r="U96" s="24">
        <v>44562</v>
      </c>
      <c r="V96" s="24">
        <v>44926</v>
      </c>
      <c r="W96" s="21" t="s">
        <v>30</v>
      </c>
      <c r="X96" s="21" t="s">
        <v>89</v>
      </c>
      <c r="Y96" s="21" t="s">
        <v>12</v>
      </c>
      <c r="Z96" s="61">
        <v>84.3</v>
      </c>
      <c r="AA96" s="21" t="s">
        <v>533</v>
      </c>
      <c r="AB96" s="21" t="s">
        <v>534</v>
      </c>
      <c r="AC96" s="58">
        <v>0</v>
      </c>
      <c r="AD96" s="58">
        <v>0</v>
      </c>
    </row>
    <row r="97" spans="1:30"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1" t="s">
        <v>247</v>
      </c>
      <c r="P97" s="25">
        <v>1</v>
      </c>
      <c r="Q97" s="21" t="s">
        <v>37</v>
      </c>
      <c r="R97" s="3" t="s">
        <v>240</v>
      </c>
      <c r="S97" s="21" t="s">
        <v>96</v>
      </c>
      <c r="T97" s="23">
        <v>3923064816</v>
      </c>
      <c r="U97" s="24">
        <v>44562</v>
      </c>
      <c r="V97" s="24">
        <v>44926</v>
      </c>
      <c r="W97" s="21" t="s">
        <v>33</v>
      </c>
      <c r="X97" s="21" t="s">
        <v>96</v>
      </c>
      <c r="Y97" s="21" t="s">
        <v>32</v>
      </c>
      <c r="Z97" s="57">
        <v>1</v>
      </c>
      <c r="AA97" s="21" t="s">
        <v>543</v>
      </c>
      <c r="AB97" s="21" t="s">
        <v>544</v>
      </c>
      <c r="AC97" s="58">
        <v>3923064816</v>
      </c>
      <c r="AD97" s="35">
        <v>2708776175</v>
      </c>
    </row>
    <row r="98" spans="1:30"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1" t="s">
        <v>241</v>
      </c>
      <c r="P98" s="25">
        <v>1</v>
      </c>
      <c r="Q98" s="21" t="s">
        <v>37</v>
      </c>
      <c r="R98" s="3" t="s">
        <v>242</v>
      </c>
      <c r="S98" s="21" t="s">
        <v>96</v>
      </c>
      <c r="T98" s="23">
        <v>551050000</v>
      </c>
      <c r="U98" s="24">
        <v>44562</v>
      </c>
      <c r="V98" s="24">
        <v>44926</v>
      </c>
      <c r="W98" s="21" t="s">
        <v>33</v>
      </c>
      <c r="X98" s="21" t="s">
        <v>96</v>
      </c>
      <c r="Y98" s="21" t="s">
        <v>32</v>
      </c>
      <c r="Z98" s="57">
        <v>0</v>
      </c>
      <c r="AA98" s="21" t="s">
        <v>626</v>
      </c>
      <c r="AB98" s="21" t="s">
        <v>629</v>
      </c>
      <c r="AC98" s="35">
        <v>260171433</v>
      </c>
      <c r="AD98" s="35">
        <v>0</v>
      </c>
    </row>
    <row r="99" spans="1:30"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1" t="s">
        <v>243</v>
      </c>
      <c r="P99" s="25">
        <v>1</v>
      </c>
      <c r="Q99" s="21" t="s">
        <v>37</v>
      </c>
      <c r="R99" s="3" t="s">
        <v>244</v>
      </c>
      <c r="S99" s="21" t="s">
        <v>96</v>
      </c>
      <c r="T99" s="23">
        <v>259560000</v>
      </c>
      <c r="U99" s="24">
        <v>44562</v>
      </c>
      <c r="V99" s="24">
        <v>44926</v>
      </c>
      <c r="W99" s="21" t="s">
        <v>33</v>
      </c>
      <c r="X99" s="21" t="s">
        <v>96</v>
      </c>
      <c r="Y99" s="21" t="s">
        <v>32</v>
      </c>
      <c r="Z99" s="57">
        <v>0</v>
      </c>
      <c r="AA99" s="21" t="s">
        <v>626</v>
      </c>
      <c r="AB99" s="21" t="s">
        <v>629</v>
      </c>
      <c r="AC99" s="35">
        <v>340565234</v>
      </c>
      <c r="AD99" s="35">
        <v>0</v>
      </c>
    </row>
    <row r="100" spans="1:30"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1" t="s">
        <v>245</v>
      </c>
      <c r="P100" s="25">
        <v>1</v>
      </c>
      <c r="Q100" s="21" t="s">
        <v>37</v>
      </c>
      <c r="R100" s="3" t="s">
        <v>246</v>
      </c>
      <c r="S100" s="21" t="s">
        <v>96</v>
      </c>
      <c r="T100" s="23">
        <v>435810201</v>
      </c>
      <c r="U100" s="24">
        <v>44562</v>
      </c>
      <c r="V100" s="24">
        <v>44926</v>
      </c>
      <c r="W100" s="21" t="s">
        <v>33</v>
      </c>
      <c r="X100" s="21" t="s">
        <v>96</v>
      </c>
      <c r="Y100" s="21" t="s">
        <v>32</v>
      </c>
      <c r="Z100" s="57">
        <v>0</v>
      </c>
      <c r="AA100" s="21" t="s">
        <v>696</v>
      </c>
      <c r="AB100" s="21" t="s">
        <v>697</v>
      </c>
      <c r="AC100" s="35">
        <v>0</v>
      </c>
      <c r="AD100" s="35">
        <v>0</v>
      </c>
    </row>
    <row r="101" spans="1:30"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1" t="s">
        <v>252</v>
      </c>
      <c r="P101" s="25">
        <v>28</v>
      </c>
      <c r="Q101" s="21" t="s">
        <v>70</v>
      </c>
      <c r="R101" s="3" t="s">
        <v>546</v>
      </c>
      <c r="S101" s="21" t="s">
        <v>96</v>
      </c>
      <c r="T101" s="23">
        <v>2928626658</v>
      </c>
      <c r="U101" s="24">
        <v>44562</v>
      </c>
      <c r="V101" s="24">
        <v>44926</v>
      </c>
      <c r="W101" s="21" t="s">
        <v>33</v>
      </c>
      <c r="X101" s="21" t="s">
        <v>96</v>
      </c>
      <c r="Y101" s="21" t="s">
        <v>32</v>
      </c>
      <c r="Z101" s="57">
        <v>19</v>
      </c>
      <c r="AA101" s="21" t="s">
        <v>547</v>
      </c>
      <c r="AB101" s="21" t="s">
        <v>519</v>
      </c>
      <c r="AC101" s="35">
        <v>1720213318</v>
      </c>
      <c r="AD101" s="58">
        <v>850586335.03999996</v>
      </c>
    </row>
    <row r="102" spans="1:30"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1" t="s">
        <v>251</v>
      </c>
      <c r="P102" s="25">
        <v>1</v>
      </c>
      <c r="Q102" s="21" t="s">
        <v>37</v>
      </c>
      <c r="R102" s="3" t="s">
        <v>548</v>
      </c>
      <c r="S102" s="21" t="s">
        <v>96</v>
      </c>
      <c r="T102" s="23">
        <v>19040000</v>
      </c>
      <c r="U102" s="24">
        <v>44562</v>
      </c>
      <c r="V102" s="24">
        <v>44926</v>
      </c>
      <c r="W102" s="21" t="s">
        <v>33</v>
      </c>
      <c r="X102" s="21" t="s">
        <v>96</v>
      </c>
      <c r="Y102" s="21" t="s">
        <v>32</v>
      </c>
      <c r="Z102" s="57">
        <v>1</v>
      </c>
      <c r="AA102" s="21" t="s">
        <v>549</v>
      </c>
      <c r="AB102" s="21" t="s">
        <v>519</v>
      </c>
      <c r="AC102" s="35">
        <v>19040000</v>
      </c>
      <c r="AD102" s="58">
        <v>9710400</v>
      </c>
    </row>
    <row r="103" spans="1:30"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1" t="s">
        <v>248</v>
      </c>
      <c r="P103" s="25">
        <v>1</v>
      </c>
      <c r="Q103" s="21" t="s">
        <v>37</v>
      </c>
      <c r="R103" s="3" t="s">
        <v>550</v>
      </c>
      <c r="S103" s="21" t="s">
        <v>96</v>
      </c>
      <c r="T103" s="23">
        <v>61800000</v>
      </c>
      <c r="U103" s="24">
        <v>44562</v>
      </c>
      <c r="V103" s="24">
        <v>44926</v>
      </c>
      <c r="W103" s="21" t="s">
        <v>33</v>
      </c>
      <c r="X103" s="21" t="s">
        <v>96</v>
      </c>
      <c r="Y103" s="21" t="s">
        <v>32</v>
      </c>
      <c r="Z103" s="57">
        <v>0</v>
      </c>
      <c r="AA103" s="21" t="s">
        <v>581</v>
      </c>
      <c r="AB103" s="21" t="s">
        <v>545</v>
      </c>
      <c r="AC103" s="35">
        <v>0</v>
      </c>
      <c r="AD103" s="35">
        <v>0</v>
      </c>
    </row>
    <row r="104" spans="1:30"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1" t="s">
        <v>249</v>
      </c>
      <c r="P104" s="25">
        <v>1</v>
      </c>
      <c r="Q104" s="21" t="s">
        <v>37</v>
      </c>
      <c r="R104" s="3" t="s">
        <v>551</v>
      </c>
      <c r="S104" s="21" t="s">
        <v>96</v>
      </c>
      <c r="T104" s="23">
        <v>185400000</v>
      </c>
      <c r="U104" s="20">
        <v>44562</v>
      </c>
      <c r="V104" s="20">
        <v>44926</v>
      </c>
      <c r="W104" s="21" t="s">
        <v>33</v>
      </c>
      <c r="X104" s="21" t="s">
        <v>96</v>
      </c>
      <c r="Y104" s="8" t="s">
        <v>32</v>
      </c>
      <c r="Z104" s="57">
        <v>0</v>
      </c>
      <c r="AA104" s="21" t="s">
        <v>582</v>
      </c>
      <c r="AB104" s="21" t="s">
        <v>545</v>
      </c>
      <c r="AC104" s="35">
        <v>0</v>
      </c>
      <c r="AD104" s="35">
        <v>0</v>
      </c>
    </row>
    <row r="105" spans="1:30"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1" t="s">
        <v>250</v>
      </c>
      <c r="P105" s="25">
        <v>1</v>
      </c>
      <c r="Q105" s="21" t="s">
        <v>37</v>
      </c>
      <c r="R105" s="3" t="s">
        <v>552</v>
      </c>
      <c r="S105" s="21" t="s">
        <v>96</v>
      </c>
      <c r="T105" s="23">
        <v>10300000</v>
      </c>
      <c r="U105" s="20">
        <v>44562</v>
      </c>
      <c r="V105" s="20">
        <v>44926</v>
      </c>
      <c r="W105" s="21" t="s">
        <v>33</v>
      </c>
      <c r="X105" s="21" t="s">
        <v>96</v>
      </c>
      <c r="Y105" s="8" t="s">
        <v>32</v>
      </c>
      <c r="Z105" s="57">
        <v>1</v>
      </c>
      <c r="AA105" s="21" t="s">
        <v>630</v>
      </c>
      <c r="AB105" s="21" t="s">
        <v>631</v>
      </c>
      <c r="AC105" s="35">
        <v>4600000</v>
      </c>
      <c r="AD105" s="35">
        <v>4600000</v>
      </c>
    </row>
    <row r="106" spans="1:30"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1" t="s">
        <v>255</v>
      </c>
      <c r="P106" s="25">
        <v>1</v>
      </c>
      <c r="Q106" s="21" t="s">
        <v>37</v>
      </c>
      <c r="R106" s="3" t="s">
        <v>553</v>
      </c>
      <c r="S106" s="21" t="s">
        <v>96</v>
      </c>
      <c r="T106" s="23">
        <v>63715800</v>
      </c>
      <c r="U106" s="20">
        <v>44562</v>
      </c>
      <c r="V106" s="20">
        <v>44926</v>
      </c>
      <c r="W106" s="21" t="s">
        <v>33</v>
      </c>
      <c r="X106" s="21" t="s">
        <v>96</v>
      </c>
      <c r="Y106" s="21" t="s">
        <v>32</v>
      </c>
      <c r="Z106" s="57">
        <v>0</v>
      </c>
      <c r="AA106" s="21" t="s">
        <v>696</v>
      </c>
      <c r="AB106" s="21" t="s">
        <v>697</v>
      </c>
      <c r="AC106" s="35">
        <v>0</v>
      </c>
      <c r="AD106" s="35">
        <v>0</v>
      </c>
    </row>
    <row r="107" spans="1:30"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1" t="s">
        <v>256</v>
      </c>
      <c r="P107" s="25">
        <v>1</v>
      </c>
      <c r="Q107" s="21" t="s">
        <v>37</v>
      </c>
      <c r="R107" s="3" t="s">
        <v>554</v>
      </c>
      <c r="S107" s="21" t="s">
        <v>96</v>
      </c>
      <c r="T107" s="23">
        <v>63715800</v>
      </c>
      <c r="U107" s="20">
        <v>44562</v>
      </c>
      <c r="V107" s="20">
        <v>44926</v>
      </c>
      <c r="W107" s="21" t="s">
        <v>33</v>
      </c>
      <c r="X107" s="21" t="s">
        <v>96</v>
      </c>
      <c r="Y107" s="21" t="s">
        <v>32</v>
      </c>
      <c r="Z107" s="57">
        <v>0</v>
      </c>
      <c r="AA107" s="21" t="s">
        <v>696</v>
      </c>
      <c r="AB107" s="21" t="s">
        <v>697</v>
      </c>
      <c r="AC107" s="35">
        <v>0</v>
      </c>
      <c r="AD107" s="35">
        <v>0</v>
      </c>
    </row>
    <row r="108" spans="1:30"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1" t="s">
        <v>257</v>
      </c>
      <c r="P108" s="25">
        <v>1</v>
      </c>
      <c r="Q108" s="21" t="s">
        <v>37</v>
      </c>
      <c r="R108" s="3" t="s">
        <v>555</v>
      </c>
      <c r="S108" s="21" t="s">
        <v>96</v>
      </c>
      <c r="T108" s="23">
        <v>67053000</v>
      </c>
      <c r="U108" s="24">
        <v>44562</v>
      </c>
      <c r="V108" s="24">
        <v>44926</v>
      </c>
      <c r="W108" s="21" t="s">
        <v>33</v>
      </c>
      <c r="X108" s="21" t="s">
        <v>96</v>
      </c>
      <c r="Y108" s="21" t="s">
        <v>32</v>
      </c>
      <c r="Z108" s="57">
        <v>0</v>
      </c>
      <c r="AA108" s="21" t="s">
        <v>696</v>
      </c>
      <c r="AB108" s="21" t="s">
        <v>697</v>
      </c>
      <c r="AC108" s="35">
        <v>0</v>
      </c>
      <c r="AD108" s="35">
        <v>0</v>
      </c>
    </row>
    <row r="109" spans="1:30"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1" t="s">
        <v>253</v>
      </c>
      <c r="P109" s="25">
        <v>1</v>
      </c>
      <c r="Q109" s="21" t="s">
        <v>37</v>
      </c>
      <c r="R109" s="3" t="s">
        <v>556</v>
      </c>
      <c r="S109" s="21" t="s">
        <v>96</v>
      </c>
      <c r="T109" s="23">
        <v>66950000</v>
      </c>
      <c r="U109" s="24">
        <v>44562</v>
      </c>
      <c r="V109" s="24">
        <v>44926</v>
      </c>
      <c r="W109" s="21" t="s">
        <v>33</v>
      </c>
      <c r="X109" s="21" t="s">
        <v>96</v>
      </c>
      <c r="Y109" s="21" t="s">
        <v>32</v>
      </c>
      <c r="Z109" s="57">
        <v>0</v>
      </c>
      <c r="AA109" s="21" t="s">
        <v>696</v>
      </c>
      <c r="AB109" s="21" t="s">
        <v>697</v>
      </c>
      <c r="AC109" s="35">
        <v>0</v>
      </c>
      <c r="AD109" s="35">
        <v>0</v>
      </c>
    </row>
    <row r="110" spans="1:30"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1" t="s">
        <v>258</v>
      </c>
      <c r="P110" s="25">
        <v>1</v>
      </c>
      <c r="Q110" s="21" t="s">
        <v>37</v>
      </c>
      <c r="R110" s="3" t="s">
        <v>557</v>
      </c>
      <c r="S110" s="21" t="s">
        <v>96</v>
      </c>
      <c r="T110" s="23">
        <v>370800000</v>
      </c>
      <c r="U110" s="24">
        <v>44562</v>
      </c>
      <c r="V110" s="24">
        <v>44926</v>
      </c>
      <c r="W110" s="21" t="s">
        <v>33</v>
      </c>
      <c r="X110" s="21" t="s">
        <v>96</v>
      </c>
      <c r="Y110" s="21" t="s">
        <v>32</v>
      </c>
      <c r="Z110" s="57">
        <v>1</v>
      </c>
      <c r="AA110" s="21" t="s">
        <v>583</v>
      </c>
      <c r="AB110" s="21" t="s">
        <v>558</v>
      </c>
      <c r="AC110" s="35">
        <v>151837709.66</v>
      </c>
      <c r="AD110" s="35">
        <v>64666937</v>
      </c>
    </row>
    <row r="111" spans="1:30"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1" t="s">
        <v>254</v>
      </c>
      <c r="P111" s="25">
        <v>1</v>
      </c>
      <c r="Q111" s="21" t="s">
        <v>37</v>
      </c>
      <c r="R111" s="3" t="s">
        <v>559</v>
      </c>
      <c r="S111" s="21" t="s">
        <v>96</v>
      </c>
      <c r="T111" s="23">
        <v>207572783</v>
      </c>
      <c r="U111" s="24">
        <v>44562</v>
      </c>
      <c r="V111" s="24">
        <v>44926</v>
      </c>
      <c r="W111" s="21" t="s">
        <v>33</v>
      </c>
      <c r="X111" s="21" t="s">
        <v>96</v>
      </c>
      <c r="Y111" s="21" t="s">
        <v>32</v>
      </c>
      <c r="Z111" s="57">
        <v>1</v>
      </c>
      <c r="AA111" s="21" t="s">
        <v>700</v>
      </c>
      <c r="AB111" s="21" t="s">
        <v>701</v>
      </c>
      <c r="AC111" s="35">
        <v>196934677.52000001</v>
      </c>
      <c r="AD111" s="35">
        <v>0</v>
      </c>
    </row>
    <row r="112" spans="1:30" ht="75"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c r="Z112" s="36" t="s">
        <v>493</v>
      </c>
      <c r="AA112" s="21" t="s">
        <v>590</v>
      </c>
      <c r="AB112" s="21" t="s">
        <v>591</v>
      </c>
      <c r="AC112" s="35">
        <v>0</v>
      </c>
      <c r="AD112" s="35">
        <v>0</v>
      </c>
    </row>
    <row r="113" spans="1:30"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c r="Z113" s="36" t="s">
        <v>592</v>
      </c>
      <c r="AA113" s="21" t="s">
        <v>593</v>
      </c>
      <c r="AB113" s="21" t="s">
        <v>494</v>
      </c>
      <c r="AC113" s="35">
        <v>0</v>
      </c>
      <c r="AD113" s="35">
        <v>0</v>
      </c>
    </row>
    <row r="114" spans="1:30" ht="90"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c r="Z114" s="36" t="s">
        <v>493</v>
      </c>
      <c r="AA114" s="72" t="s">
        <v>632</v>
      </c>
      <c r="AB114" s="21" t="s">
        <v>594</v>
      </c>
      <c r="AC114" s="35">
        <v>0</v>
      </c>
      <c r="AD114" s="35">
        <v>0</v>
      </c>
    </row>
    <row r="115" spans="1:30"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c r="Z115" s="21"/>
      <c r="AA115" s="21" t="s">
        <v>569</v>
      </c>
      <c r="AB115" s="21"/>
      <c r="AC115" s="21"/>
      <c r="AD115" s="21"/>
    </row>
    <row r="116" spans="1:30" ht="45" x14ac:dyDescent="0.25">
      <c r="A116" s="62">
        <v>118</v>
      </c>
      <c r="B116" s="21" t="s">
        <v>207</v>
      </c>
      <c r="C116" s="21" t="s">
        <v>36</v>
      </c>
      <c r="D116" s="21" t="s">
        <v>208</v>
      </c>
      <c r="E116" s="21" t="s">
        <v>24</v>
      </c>
      <c r="F116" s="21" t="s">
        <v>42</v>
      </c>
      <c r="G116" s="21" t="s">
        <v>43</v>
      </c>
      <c r="H116" s="21" t="s">
        <v>24</v>
      </c>
      <c r="I116" s="21" t="s">
        <v>63</v>
      </c>
      <c r="J116" s="21" t="s">
        <v>35</v>
      </c>
      <c r="K116" s="21" t="s">
        <v>24</v>
      </c>
      <c r="L116" s="21" t="s">
        <v>24</v>
      </c>
      <c r="M116" s="21" t="s">
        <v>24</v>
      </c>
      <c r="N116" s="21" t="s">
        <v>239</v>
      </c>
      <c r="O116" s="21" t="s">
        <v>535</v>
      </c>
      <c r="P116" s="25">
        <v>1</v>
      </c>
      <c r="Q116" s="21" t="s">
        <v>37</v>
      </c>
      <c r="R116" s="3" t="s">
        <v>536</v>
      </c>
      <c r="S116" s="21" t="s">
        <v>96</v>
      </c>
      <c r="T116" s="23">
        <v>900000000</v>
      </c>
      <c r="U116" s="24">
        <v>44562</v>
      </c>
      <c r="V116" s="24">
        <v>44926</v>
      </c>
      <c r="W116" s="21" t="s">
        <v>33</v>
      </c>
      <c r="X116" s="21" t="s">
        <v>96</v>
      </c>
      <c r="Y116" s="21" t="s">
        <v>32</v>
      </c>
      <c r="Z116" s="63">
        <v>1</v>
      </c>
      <c r="AA116" s="21" t="s">
        <v>537</v>
      </c>
      <c r="AB116" s="21" t="s">
        <v>538</v>
      </c>
      <c r="AC116" s="59">
        <v>803876094</v>
      </c>
      <c r="AD116" s="58">
        <v>803876094</v>
      </c>
    </row>
    <row r="117" spans="1:30" ht="105" x14ac:dyDescent="0.25">
      <c r="A117" s="62">
        <v>119</v>
      </c>
      <c r="B117" s="21" t="s">
        <v>207</v>
      </c>
      <c r="C117" s="21" t="s">
        <v>36</v>
      </c>
      <c r="D117" s="21" t="s">
        <v>208</v>
      </c>
      <c r="E117" s="21" t="s">
        <v>24</v>
      </c>
      <c r="F117" s="21" t="s">
        <v>42</v>
      </c>
      <c r="G117" s="21" t="s">
        <v>43</v>
      </c>
      <c r="H117" s="21" t="s">
        <v>24</v>
      </c>
      <c r="I117" s="21" t="s">
        <v>63</v>
      </c>
      <c r="J117" s="21" t="s">
        <v>35</v>
      </c>
      <c r="K117" s="21" t="s">
        <v>24</v>
      </c>
      <c r="L117" s="21" t="s">
        <v>24</v>
      </c>
      <c r="M117" s="21" t="s">
        <v>24</v>
      </c>
      <c r="N117" s="21" t="s">
        <v>239</v>
      </c>
      <c r="O117" s="21" t="s">
        <v>539</v>
      </c>
      <c r="P117" s="25">
        <v>1</v>
      </c>
      <c r="Q117" s="21" t="s">
        <v>37</v>
      </c>
      <c r="R117" s="3" t="s">
        <v>540</v>
      </c>
      <c r="S117" s="21" t="s">
        <v>96</v>
      </c>
      <c r="T117" s="23">
        <v>763000000</v>
      </c>
      <c r="U117" s="24">
        <v>44562</v>
      </c>
      <c r="V117" s="24">
        <v>44926</v>
      </c>
      <c r="W117" s="21" t="s">
        <v>33</v>
      </c>
      <c r="X117" s="21" t="s">
        <v>96</v>
      </c>
      <c r="Y117" s="21" t="s">
        <v>32</v>
      </c>
      <c r="Z117" s="63">
        <v>1</v>
      </c>
      <c r="AA117" s="21" t="s">
        <v>541</v>
      </c>
      <c r="AB117" s="21" t="s">
        <v>542</v>
      </c>
      <c r="AC117" s="58">
        <v>583905360</v>
      </c>
      <c r="AD117" s="58">
        <v>583905360</v>
      </c>
    </row>
    <row r="118" spans="1:30" x14ac:dyDescent="0.25">
      <c r="T118" s="11"/>
    </row>
    <row r="119" spans="1:30" x14ac:dyDescent="0.25">
      <c r="T119" s="53"/>
    </row>
    <row r="120" spans="1:30" x14ac:dyDescent="0.25">
      <c r="T120" s="53"/>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78" r:id="rId2" display="\\servicios.anh.gov.co\" xr:uid="{F2D8CF79-7521-4F1D-92FD-1B5E5F007EB9}"/>
    <hyperlink ref="AB60" r:id="rId3" xr:uid="{9F0011BB-67DD-4D5B-84B7-FE65AAF5FD12}"/>
    <hyperlink ref="AB61" r:id="rId4" xr:uid="{72DEB8A0-7FC2-40E8-9B94-9942D31FB679}"/>
    <hyperlink ref="AB62" r:id="rId5" xr:uid="{95740F9D-392F-4786-AF6F-461194B9B997}"/>
    <hyperlink ref="AB47" r:id="rId6" location="IndicadorProgEntE/33/1538/5994/80" xr:uid="{8DF0AF2E-6C16-46E6-8F7C-6233DB625AC5}"/>
    <hyperlink ref="AB48" r:id="rId7" location="IndicadorProgEntE/33/1538/5747/80" xr:uid="{D8627B09-B0E2-4771-BEEE-E8CEA2A808F9}"/>
    <hyperlink ref="AB83" r:id="rId8" xr:uid="{57440B21-BD8D-4E0E-AEDD-AE388FD7F605}"/>
    <hyperlink ref="AB95" r:id="rId9" xr:uid="{FF95635F-F89A-4596-A50C-85C242896AAE}"/>
  </hyperlinks>
  <pageMargins left="0.7" right="0.7" top="0.75" bottom="0.75" header="0.3" footer="0.3"/>
  <pageSetup orientation="portrait" horizontalDpi="1200" verticalDpi="1200" r:id="rId10"/>
  <ignoredErrors>
    <ignoredError sqref="Z80:Z81 Z59 Z78 Z73 Z65 AB10 AB11 AB12 Z14 Z112:AB114 Z71 Z72:AD72 Z74:AD74 Z75:AD75 Z67:AD67 Z69 Z79:AD79 Z82:AD82 Z63:AB63 Z64:AB64 Z66:AB66 Z2:AD2 Z3:AD3 Z4:AD4 Z5:AD5 Z6:AD6 Z7:AD7 Z8:AB8 AA9:AD9 Z10:AA10 Z11:AA11 Z12:AA12 Z13:AD13 Z15:AB15 Z16:AA16 Z83:AD99" numberStoredAsText="1"/>
    <ignoredError sqref="Z34:AD34" listDataValidation="1"/>
  </ignoredErrors>
  <drawing r:id="rId11"/>
  <tableParts count="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2022-08-26T16:13:10Z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