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0F5811BB-D475-40ED-A995-C465D9F22340}" xr6:coauthVersionLast="47" xr6:coauthVersionMax="47" xr10:uidLastSave="{00000000-0000-0000-0000-000000000000}"/>
  <bookViews>
    <workbookView xWindow="-120" yWindow="-120" windowWidth="23280" windowHeight="12600" activeTab="1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D11" i="1"/>
  <c r="C55" i="5"/>
  <c r="C56" i="5" s="1"/>
  <c r="B55" i="5"/>
  <c r="C48" i="5"/>
  <c r="B48" i="5"/>
  <c r="D5" i="1"/>
  <c r="C41" i="5"/>
  <c r="B41" i="5"/>
  <c r="C34" i="5"/>
  <c r="B34" i="5"/>
  <c r="C27" i="5"/>
  <c r="B27" i="5"/>
  <c r="C20" i="5" l="1"/>
  <c r="B20" i="5"/>
  <c r="D6" i="1"/>
  <c r="D7" i="1" s="1"/>
  <c r="D8" i="1" s="1"/>
  <c r="D9" i="1" s="1"/>
  <c r="D10" i="1" s="1"/>
  <c r="C13" i="5" l="1"/>
  <c r="B13" i="5"/>
  <c r="C7" i="5"/>
  <c r="B5" i="5" l="1"/>
  <c r="B7" i="5" s="1"/>
  <c r="B56" i="5" s="1"/>
</calcChain>
</file>

<file path=xl/sharedStrings.xml><?xml version="1.0" encoding="utf-8"?>
<sst xmlns="http://schemas.openxmlformats.org/spreadsheetml/2006/main" count="88" uniqueCount="45">
  <si>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</si>
  <si>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</si>
  <si>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</si>
  <si>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</si>
  <si>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</si>
  <si>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</si>
  <si>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</si>
  <si>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</si>
  <si>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</si>
  <si>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</si>
  <si>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</si>
  <si>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</si>
  <si>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</si>
  <si>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</si>
  <si>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</si>
  <si>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</si>
  <si>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5. Contrato E&amp;P VIM 21; Pozo Carambolo-1, Inició perforación 13-feb-22; T.D: 16-feb-22 A3</t>
  </si>
  <si>
    <t>Marzo</t>
  </si>
  <si>
    <t>SUB TOTAL MARZO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</si>
  <si>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</si>
  <si>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</si>
  <si>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</si>
  <si>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</si>
  <si>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</si>
  <si>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</si>
  <si>
    <t>Mayo</t>
  </si>
  <si>
    <t>SUB TOTAL MAYO</t>
  </si>
  <si>
    <t>12. Contrato E&amp;P CPO 13; Pozo Cumare-1, Inició perforación 26-abr-22; T.D: 03-may-22, A-3
13. Contrato E&amp;P CPO 9; Pozo Tejón-1, Inició perforación 29-abr-22; T.D: 14-may-22, A-2b
14. Contrato E&amp;P CPO 5; Pozo Urraca-1X-1, Inició perforación 20-abr-22; T.D: 15-may-22, A-3
15. Contrato E&amp;P VIM 5; Pozo Alboka-1, Inició perforación 5-may-22; T.D: 18-may-22, A-3
16. Contrato E&amp;P CPO 13; Pozo Maute-1, Inició perforación 16-may-22; T.D: 20-may-22, A-3
17. Contrato E&amp;P COL 5; Pozo Gorgon-2 ST, Inició perforación 9-may-22; T.D: 23-may-22, A-3
18. Contrato E&amp;P CPO 13; Pozo Maute-1H, Inició perforación 24-may-22; T.D: 29-may-22, A-3
19. Contrato E&amp;P CPO 11; Pozo Bugalu-1, Inició perforación 23-may-22; T.D: 30-may-22, A-3</t>
  </si>
  <si>
    <t>Junio</t>
  </si>
  <si>
    <t>SUB TOTAL JUNIO</t>
  </si>
  <si>
    <t>Contrato E&amp;P VIM-5
Programa: TIMBAL 3D
Total sísmica 3D: 105,24 Km²
Total Km Programa Sísmico:  168,384 Km 2D Equivalente
Fecha de Inicio Topografía: 28-mar-22
Fecha de Inicio Perforación: 5-may-22
Avance Sísmica: 0%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</si>
  <si>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50,32%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</si>
  <si>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22,92%</t>
  </si>
  <si>
    <t>Contrato E&amp;P VIM-5
Programa: CHARANGO 3D
Total sísmica 3D: 363 Km²
Total Km Programa Sísmico:  580,800 Km 2D Equivalente
Fecha de Inicio Topografía: 7-feb-22
Fecha de Inicio Perforación: 4-mar-22
Avance Sísmica: 0%</t>
  </si>
  <si>
    <t>Contrato E&amp;P VIM-5
Programa: CHARANGO 3D
Total sísmica 3D: 363 Km²
Total Km Programa Sísmico:  580,800 Km 2D Equivalente
Fecha de Inicio Topografía: 7-feb-22
Avance Sísmica: 0%</t>
  </si>
  <si>
    <t>20. Contrato Asociación Tapir, Pozo Rio Cravo Sur-1, Inició perforación 23-may-22; T.D: 3-jun-22 A3
21. Contrato Asociación Fortuna; Pozo Fidalga-1 ST2, Inició perforación 01-jun-22; T.D: 15-jun-22, A3
22. Contrato E&amp;P SN-9, Pozo Magico-1X, Inició perforación 30-may-22; T.D: 16-jun-22 A3
23. Contrato E&amp;P Chaza, Pozo Churuco-1 ST1, Inició perforación 14-jun-22; T.D: 18-jun-22 A3
24. Contrato E&amp;P COL 5, Pozo Gorgon-2 ST2, Inició perforación 9-jun-22; T.D: 20-jun-22 A3
25. Contrato E&amp;P VIM 21, Pozo Cornamuza-1; Inició perforación 5-jun-22; T.D: 21-jun-22 A3
26. Convenio de Explotación Magdalena Medio; Pozo Morito-1, Inició perforación 3-jun-22; T.D: 30-jun-22 A3</t>
  </si>
  <si>
    <t>Julio</t>
  </si>
  <si>
    <t>SUB TOTAL JULIO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</si>
  <si>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72,34%</t>
  </si>
  <si>
    <t>27. Contrato E&amp;P CPO 11, Pozo Saturno-1, Inició perforación 2-jul-22; T.D: 6-jul-22 A3
28. Contrato E&amp;P Cabrestero; Pozo Domo Sur-1, Inició perforación 03-jul-22; T.D: 11-jul-22, A2b
29. Contrato E&amp;E Tayrona, Pozo Uchuva-1, Inició perforación 27-abr-22; T.D: 15-jul-22 A3
30. Contrato E&amp;P Cabrestero; Pozo Domo Sur-1 ST1, Inició perforación 15-jul-22; T.D: 18-jul-22, A2b
31. Contrato E&amp;P CPO 5, Pozo Cante Flamenco-1X, Inició perforación 20-jun-22; T.D: 24-jul-22 A3
32. Contrato E&amp;P Cabrestero; Pozo Domo Sur-1 ST2, Inició perforación 22-jul-22; T.D: 26-jul-22, A2b
33. Convenio E&amp;P Midas; Pozo Gaitas-1, Inició perforación 19-jul-22; T.D: 27-jul-22 A3
34. Convenio de Explotación Área Sur; Pozo Kinacu-1, Inició perforación 14-jul-22; T.D: 27-jul-22 A2a</t>
  </si>
  <si>
    <t>Agosto</t>
  </si>
  <si>
    <t>SUB TOTAL AGOSTO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</si>
  <si>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92,82%</t>
  </si>
  <si>
    <t>Contrato E&amp;P VIM-5
Programa: TIMBAL 3D
Total sísmica 3D: 105,24 Km²
Total Km Programa Sísmico:  168,384 Km 2D Equivalente
Fecha de Inicio Topografía: 28-mar-22
Fecha de Inicio Perforación: 5-may-22
Fecha de Inicio Registro: 1-ago-22
Avance Sísmica: 12,15%</t>
  </si>
  <si>
    <t>35. Contrato E&amp;P VIM 5; Pozo Claxón-1, Inició perforación 25-jul-22; T.D: 14-ago-22 A3
36. Contrato E&amp;P VMM 1; Pozo Paula-1, Inició perforación 17-ago-22; T.D: 30-ago-22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</si>
</sst>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showGridLines="0" topLeftCell="A9" zoomScaleNormal="100" zoomScaleSheetLayoutView="100" workbookViewId="0">
      <selection activeCell="E10" sqref="E10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90.5703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11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61.5" customHeight="1" x14ac:dyDescent="0.25">
      <c r="B4" s="7" t="s">
        <v>1</v>
      </c>
      <c r="C4" s="7">
        <v>4</v>
      </c>
      <c r="D4" s="7">
        <v>4</v>
      </c>
      <c r="E4" s="17" t="s">
        <v>24</v>
      </c>
    </row>
    <row r="5" spans="2:5" x14ac:dyDescent="0.25">
      <c r="B5" s="7" t="s">
        <v>14</v>
      </c>
      <c r="C5" s="7">
        <v>1</v>
      </c>
      <c r="D5" s="7">
        <f>+C5+D4</f>
        <v>5</v>
      </c>
      <c r="E5" s="17" t="s">
        <v>16</v>
      </c>
    </row>
    <row r="6" spans="2:5" ht="38.25" x14ac:dyDescent="0.25">
      <c r="B6" s="7" t="s">
        <v>17</v>
      </c>
      <c r="C6" s="7">
        <v>3</v>
      </c>
      <c r="D6" s="7">
        <f>+D5+C6</f>
        <v>8</v>
      </c>
      <c r="E6" s="17" t="s">
        <v>20</v>
      </c>
    </row>
    <row r="7" spans="2:5" ht="54" customHeight="1" x14ac:dyDescent="0.25">
      <c r="B7" s="7" t="s">
        <v>21</v>
      </c>
      <c r="C7" s="7">
        <v>3</v>
      </c>
      <c r="D7" s="7">
        <f>+C7+D6</f>
        <v>11</v>
      </c>
      <c r="E7" s="17" t="s">
        <v>23</v>
      </c>
    </row>
    <row r="8" spans="2:5" ht="112.5" customHeight="1" x14ac:dyDescent="0.25">
      <c r="B8" s="7" t="s">
        <v>25</v>
      </c>
      <c r="C8" s="7">
        <v>8</v>
      </c>
      <c r="D8" s="7">
        <f>+D7+C8</f>
        <v>19</v>
      </c>
      <c r="E8" s="17" t="s">
        <v>27</v>
      </c>
    </row>
    <row r="9" spans="2:5" ht="100.5" customHeight="1" x14ac:dyDescent="0.25">
      <c r="B9" s="7" t="s">
        <v>28</v>
      </c>
      <c r="C9" s="7">
        <v>7</v>
      </c>
      <c r="D9" s="7">
        <f>+C9+D8</f>
        <v>26</v>
      </c>
      <c r="E9" s="17" t="s">
        <v>35</v>
      </c>
    </row>
    <row r="10" spans="2:5" ht="120" customHeight="1" x14ac:dyDescent="0.25">
      <c r="B10" s="7" t="s">
        <v>36</v>
      </c>
      <c r="C10" s="7">
        <v>8</v>
      </c>
      <c r="D10" s="7">
        <f>+D9+C10</f>
        <v>34</v>
      </c>
      <c r="E10" s="17" t="s">
        <v>39</v>
      </c>
    </row>
    <row r="11" spans="2:5" ht="25.5" x14ac:dyDescent="0.25">
      <c r="B11" s="7" t="s">
        <v>40</v>
      </c>
      <c r="C11" s="7">
        <v>2</v>
      </c>
      <c r="D11" s="7">
        <f>+C11+D10</f>
        <v>36</v>
      </c>
      <c r="E11" s="17" t="s">
        <v>44</v>
      </c>
    </row>
    <row r="12" spans="2:5" x14ac:dyDescent="0.25">
      <c r="B12" s="20" t="s">
        <v>12</v>
      </c>
      <c r="C12" s="21">
        <f>+C7+C6+C5+C4+C8+C9+C10+C11</f>
        <v>36</v>
      </c>
      <c r="D12" s="21">
        <f>+D11</f>
        <v>36</v>
      </c>
      <c r="E12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  <ignoredErrors>
    <ignoredError sqref="D6:D8 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F56"/>
  <sheetViews>
    <sheetView showGridLines="0" tabSelected="1" topLeftCell="A53" zoomScale="70" zoomScaleNormal="70" workbookViewId="0">
      <selection activeCell="C56" sqref="C56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4" ht="35.25" customHeight="1" x14ac:dyDescent="0.25">
      <c r="A1" s="29" t="s">
        <v>0</v>
      </c>
      <c r="B1" s="30" t="s">
        <v>5</v>
      </c>
      <c r="C1" s="31" t="s">
        <v>6</v>
      </c>
      <c r="D1" s="26" t="s">
        <v>4</v>
      </c>
    </row>
    <row r="2" spans="1:4" ht="25.5" customHeight="1" x14ac:dyDescent="0.25">
      <c r="A2" s="29"/>
      <c r="B2" s="30"/>
      <c r="C2" s="31"/>
      <c r="D2" s="26"/>
    </row>
    <row r="3" spans="1:4" s="3" customFormat="1" ht="203.25" customHeight="1" x14ac:dyDescent="0.25">
      <c r="A3" s="27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8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8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8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7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8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8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8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8"/>
      <c r="B12" s="13">
        <v>0</v>
      </c>
      <c r="C12" s="13">
        <v>0</v>
      </c>
      <c r="D12" s="16" t="s">
        <v>34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7" t="s">
        <v>17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8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8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8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8"/>
      <c r="B18" s="13">
        <v>0</v>
      </c>
      <c r="C18" s="13">
        <v>0</v>
      </c>
      <c r="D18" s="16" t="s">
        <v>33</v>
      </c>
    </row>
    <row r="19" spans="1:4" s="3" customFormat="1" ht="143.25" customHeight="1" x14ac:dyDescent="0.25">
      <c r="A19" s="28"/>
      <c r="B19" s="13">
        <v>0</v>
      </c>
      <c r="C19" s="13">
        <v>0</v>
      </c>
      <c r="D19" s="16" t="s">
        <v>19</v>
      </c>
    </row>
    <row r="20" spans="1:4" s="3" customFormat="1" ht="36" customHeight="1" x14ac:dyDescent="0.25">
      <c r="A20" s="10" t="s">
        <v>18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7" t="s">
        <v>21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8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8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8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8"/>
      <c r="B25" s="13">
        <v>0</v>
      </c>
      <c r="C25" s="13">
        <v>0</v>
      </c>
      <c r="D25" s="16" t="s">
        <v>33</v>
      </c>
    </row>
    <row r="26" spans="1:4" s="3" customFormat="1" ht="143.25" customHeight="1" x14ac:dyDescent="0.25">
      <c r="A26" s="28"/>
      <c r="B26" s="13">
        <v>0</v>
      </c>
      <c r="C26" s="13">
        <v>0</v>
      </c>
      <c r="D26" s="16" t="s">
        <v>19</v>
      </c>
    </row>
    <row r="27" spans="1:4" s="3" customFormat="1" ht="36" customHeight="1" x14ac:dyDescent="0.25">
      <c r="A27" s="10" t="s">
        <v>22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203.25" customHeight="1" x14ac:dyDescent="0.25">
      <c r="A28" s="27" t="s">
        <v>25</v>
      </c>
      <c r="B28" s="13">
        <v>0</v>
      </c>
      <c r="C28" s="13">
        <v>77.441000000000003</v>
      </c>
      <c r="D28" s="15" t="s">
        <v>10</v>
      </c>
    </row>
    <row r="29" spans="1:4" s="3" customFormat="1" ht="209.25" customHeight="1" x14ac:dyDescent="0.25">
      <c r="A29" s="28"/>
      <c r="B29" s="13">
        <v>0</v>
      </c>
      <c r="C29" s="13">
        <v>307.93035250000003</v>
      </c>
      <c r="D29" s="15" t="s">
        <v>9</v>
      </c>
    </row>
    <row r="30" spans="1:4" s="3" customFormat="1" ht="200.25" customHeight="1" x14ac:dyDescent="0.25">
      <c r="A30" s="28"/>
      <c r="B30" s="13">
        <v>0</v>
      </c>
      <c r="C30" s="13">
        <v>138.79599999999999</v>
      </c>
      <c r="D30" s="12" t="s">
        <v>8</v>
      </c>
    </row>
    <row r="31" spans="1:4" s="3" customFormat="1" ht="182.25" customHeight="1" x14ac:dyDescent="0.25">
      <c r="A31" s="28"/>
      <c r="B31" s="13">
        <v>0</v>
      </c>
      <c r="C31" s="13">
        <v>601.82399999999996</v>
      </c>
      <c r="D31" s="16" t="s">
        <v>13</v>
      </c>
    </row>
    <row r="32" spans="1:4" s="3" customFormat="1" ht="178.5" customHeight="1" x14ac:dyDescent="0.25">
      <c r="A32" s="28"/>
      <c r="B32" s="13">
        <v>133.26</v>
      </c>
      <c r="C32" s="13">
        <v>133.255</v>
      </c>
      <c r="D32" s="16" t="s">
        <v>32</v>
      </c>
    </row>
    <row r="33" spans="1:4" s="3" customFormat="1" ht="143.25" customHeight="1" x14ac:dyDescent="0.25">
      <c r="A33" s="28"/>
      <c r="B33" s="13">
        <v>0</v>
      </c>
      <c r="C33" s="13">
        <v>0</v>
      </c>
      <c r="D33" s="16" t="s">
        <v>30</v>
      </c>
    </row>
    <row r="34" spans="1:4" s="3" customFormat="1" ht="36" customHeight="1" x14ac:dyDescent="0.25">
      <c r="A34" s="10" t="s">
        <v>26</v>
      </c>
      <c r="B34" s="14">
        <f>SUM(B28:B33)</f>
        <v>133.26</v>
      </c>
      <c r="C34" s="14">
        <f>SUM(C28:C33)</f>
        <v>1259.2463525000003</v>
      </c>
      <c r="D34" s="11"/>
    </row>
    <row r="35" spans="1:4" s="3" customFormat="1" ht="203.25" customHeight="1" x14ac:dyDescent="0.25">
      <c r="A35" s="27" t="s">
        <v>28</v>
      </c>
      <c r="B35" s="13">
        <v>0</v>
      </c>
      <c r="C35" s="13">
        <v>77.441000000000003</v>
      </c>
      <c r="D35" s="15" t="s">
        <v>10</v>
      </c>
    </row>
    <row r="36" spans="1:4" s="3" customFormat="1" ht="209.25" customHeight="1" x14ac:dyDescent="0.25">
      <c r="A36" s="28"/>
      <c r="B36" s="13">
        <v>0</v>
      </c>
      <c r="C36" s="13">
        <v>307.93035250000003</v>
      </c>
      <c r="D36" s="15" t="s">
        <v>9</v>
      </c>
    </row>
    <row r="37" spans="1:4" s="3" customFormat="1" ht="200.25" customHeight="1" x14ac:dyDescent="0.25">
      <c r="A37" s="28"/>
      <c r="B37" s="13">
        <v>0</v>
      </c>
      <c r="C37" s="13">
        <v>138.79599999999999</v>
      </c>
      <c r="D37" s="12" t="s">
        <v>8</v>
      </c>
    </row>
    <row r="38" spans="1:4" s="3" customFormat="1" ht="182.25" customHeight="1" x14ac:dyDescent="0.25">
      <c r="A38" s="28"/>
      <c r="B38" s="13">
        <v>0</v>
      </c>
      <c r="C38" s="13">
        <v>601.82399999999996</v>
      </c>
      <c r="D38" s="16" t="s">
        <v>13</v>
      </c>
    </row>
    <row r="39" spans="1:4" s="3" customFormat="1" ht="178.5" customHeight="1" x14ac:dyDescent="0.25">
      <c r="A39" s="28"/>
      <c r="B39" s="13">
        <v>159</v>
      </c>
      <c r="C39" s="13">
        <v>292.25900000000001</v>
      </c>
      <c r="D39" s="16" t="s">
        <v>31</v>
      </c>
    </row>
    <row r="40" spans="1:4" s="3" customFormat="1" ht="143.25" customHeight="1" x14ac:dyDescent="0.25">
      <c r="A40" s="28"/>
      <c r="B40" s="13">
        <v>0</v>
      </c>
      <c r="C40" s="13">
        <v>0</v>
      </c>
      <c r="D40" s="16" t="s">
        <v>30</v>
      </c>
    </row>
    <row r="41" spans="1:4" s="3" customFormat="1" ht="36" customHeight="1" x14ac:dyDescent="0.25">
      <c r="A41" s="10" t="s">
        <v>29</v>
      </c>
      <c r="B41" s="14">
        <f>SUM(B35:B40)</f>
        <v>159</v>
      </c>
      <c r="C41" s="14">
        <f>SUM(C35:C40)</f>
        <v>1418.2503525000002</v>
      </c>
      <c r="D41" s="11"/>
    </row>
    <row r="42" spans="1:4" s="3" customFormat="1" ht="203.25" customHeight="1" x14ac:dyDescent="0.25">
      <c r="A42" s="27" t="s">
        <v>36</v>
      </c>
      <c r="B42" s="13">
        <v>0</v>
      </c>
      <c r="C42" s="13">
        <v>77.441000000000003</v>
      </c>
      <c r="D42" s="15" t="s">
        <v>10</v>
      </c>
    </row>
    <row r="43" spans="1:4" s="3" customFormat="1" ht="209.25" customHeight="1" x14ac:dyDescent="0.25">
      <c r="A43" s="28"/>
      <c r="B43" s="13">
        <v>0</v>
      </c>
      <c r="C43" s="13">
        <v>307.93035250000003</v>
      </c>
      <c r="D43" s="15" t="s">
        <v>9</v>
      </c>
    </row>
    <row r="44" spans="1:4" s="3" customFormat="1" ht="200.25" customHeight="1" x14ac:dyDescent="0.25">
      <c r="A44" s="28"/>
      <c r="B44" s="13">
        <v>0</v>
      </c>
      <c r="C44" s="13">
        <v>138.79599999999999</v>
      </c>
      <c r="D44" s="12" t="s">
        <v>8</v>
      </c>
    </row>
    <row r="45" spans="1:4" s="3" customFormat="1" ht="182.25" customHeight="1" x14ac:dyDescent="0.25">
      <c r="A45" s="28"/>
      <c r="B45" s="13">
        <v>0</v>
      </c>
      <c r="C45" s="13">
        <v>601.82399999999996</v>
      </c>
      <c r="D45" s="16" t="s">
        <v>13</v>
      </c>
    </row>
    <row r="46" spans="1:4" s="3" customFormat="1" ht="178.5" customHeight="1" x14ac:dyDescent="0.25">
      <c r="A46" s="28"/>
      <c r="B46" s="13">
        <v>127.89</v>
      </c>
      <c r="C46" s="13">
        <v>420.15100000000001</v>
      </c>
      <c r="D46" s="16" t="s">
        <v>38</v>
      </c>
    </row>
    <row r="47" spans="1:4" s="3" customFormat="1" ht="143.25" customHeight="1" x14ac:dyDescent="0.25">
      <c r="A47" s="28"/>
      <c r="B47" s="13">
        <v>0</v>
      </c>
      <c r="C47" s="13">
        <v>0</v>
      </c>
      <c r="D47" s="16" t="s">
        <v>30</v>
      </c>
    </row>
    <row r="48" spans="1:4" s="3" customFormat="1" ht="36" customHeight="1" x14ac:dyDescent="0.25">
      <c r="A48" s="10" t="s">
        <v>37</v>
      </c>
      <c r="B48" s="14">
        <f>SUM(B42:B47)</f>
        <v>127.89</v>
      </c>
      <c r="C48" s="14">
        <f>SUM(C42:C47)</f>
        <v>1546.1423525000002</v>
      </c>
      <c r="D48" s="11"/>
    </row>
    <row r="49" spans="1:4" s="3" customFormat="1" ht="203.25" customHeight="1" x14ac:dyDescent="0.25">
      <c r="A49" s="27" t="s">
        <v>40</v>
      </c>
      <c r="B49" s="13">
        <v>0</v>
      </c>
      <c r="C49" s="13">
        <v>77.441000000000003</v>
      </c>
      <c r="D49" s="15" t="s">
        <v>10</v>
      </c>
    </row>
    <row r="50" spans="1:4" s="3" customFormat="1" ht="209.25" customHeight="1" x14ac:dyDescent="0.25">
      <c r="A50" s="28"/>
      <c r="B50" s="13">
        <v>0</v>
      </c>
      <c r="C50" s="13">
        <v>307.93035250000003</v>
      </c>
      <c r="D50" s="15" t="s">
        <v>9</v>
      </c>
    </row>
    <row r="51" spans="1:4" s="3" customFormat="1" ht="200.25" customHeight="1" x14ac:dyDescent="0.25">
      <c r="A51" s="28"/>
      <c r="B51" s="13">
        <v>0</v>
      </c>
      <c r="C51" s="13">
        <v>138.79599999999999</v>
      </c>
      <c r="D51" s="12" t="s">
        <v>8</v>
      </c>
    </row>
    <row r="52" spans="1:4" s="3" customFormat="1" ht="182.25" customHeight="1" x14ac:dyDescent="0.25">
      <c r="A52" s="28"/>
      <c r="B52" s="13">
        <v>0</v>
      </c>
      <c r="C52" s="13">
        <v>601.82399999999996</v>
      </c>
      <c r="D52" s="16" t="s">
        <v>13</v>
      </c>
    </row>
    <row r="53" spans="1:4" s="3" customFormat="1" ht="178.5" customHeight="1" x14ac:dyDescent="0.25">
      <c r="A53" s="28"/>
      <c r="B53" s="22">
        <v>118.95</v>
      </c>
      <c r="C53" s="22">
        <v>539.09900000000005</v>
      </c>
      <c r="D53" s="16" t="s">
        <v>42</v>
      </c>
    </row>
    <row r="54" spans="1:4" s="3" customFormat="1" ht="156" customHeight="1" x14ac:dyDescent="0.25">
      <c r="A54" s="28"/>
      <c r="B54" s="22">
        <v>20.459</v>
      </c>
      <c r="C54" s="22">
        <v>20.459</v>
      </c>
      <c r="D54" s="16" t="s">
        <v>43</v>
      </c>
    </row>
    <row r="55" spans="1:4" s="3" customFormat="1" ht="36" customHeight="1" x14ac:dyDescent="0.25">
      <c r="A55" s="10" t="s">
        <v>41</v>
      </c>
      <c r="B55" s="14">
        <f>SUM(B49:B54)</f>
        <v>139.40899999999999</v>
      </c>
      <c r="C55" s="14">
        <f>SUM(C49:C54)</f>
        <v>1685.5493525000004</v>
      </c>
      <c r="D55" s="11"/>
    </row>
    <row r="56" spans="1:4" s="3" customFormat="1" ht="18.75" x14ac:dyDescent="0.25">
      <c r="A56" s="18" t="s">
        <v>12</v>
      </c>
      <c r="B56" s="19">
        <f>B13+B7+B20+B27+B34+B41+B48+B55</f>
        <v>1685.5463525000005</v>
      </c>
      <c r="C56" s="19">
        <f>C55</f>
        <v>1685.5493525000004</v>
      </c>
      <c r="D56" s="8"/>
    </row>
  </sheetData>
  <mergeCells count="12">
    <mergeCell ref="A49:A54"/>
    <mergeCell ref="A42:A47"/>
    <mergeCell ref="A35:A40"/>
    <mergeCell ref="A28:A33"/>
    <mergeCell ref="A21:A26"/>
    <mergeCell ref="D1:D2"/>
    <mergeCell ref="A3:A6"/>
    <mergeCell ref="A14:A19"/>
    <mergeCell ref="A8:A1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2022-09-01T21:04:56Z</dcterms:modified>
</cp:coreProperties>
</file>