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comments2.xml" ContentType="application/vnd.openxmlformats-officedocument.spreadsheetml.comments+xml"/>
  <Override PartName="/xl/threadedComments/threadedComment2.xml" ContentType="application/vnd.ms-excel.threaded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4. Abril/"/>
    </mc:Choice>
  </mc:AlternateContent>
  <xr:revisionPtr revIDLastSave="203" documentId="8_{0235BC9A-C9C2-4E47-809C-B60C3940344C}" xr6:coauthVersionLast="47" xr6:coauthVersionMax="47" xr10:uidLastSave="{C52FE09D-3729-4425-915A-4BAD2FCE0567}"/>
  <bookViews>
    <workbookView xWindow="-110" yWindow="-110" windowWidth="19420" windowHeight="10300" xr2:uid="{34001026-6762-46CB-B09F-9CFAD4A9DD94}"/>
  </bookViews>
  <sheets>
    <sheet name="PA 2023" sheetId="1" r:id="rId1"/>
    <sheet name="Hoja1" sheetId="5" r:id="rId2"/>
    <sheet name="ENLACES" sheetId="4" r:id="rId3"/>
    <sheet name="Resumen eliminación" sheetId="2" state="hidden" r:id="rId4"/>
    <sheet name="Estructura" sheetId="3" state="hidden" r:id="rId5"/>
  </sheets>
  <definedNames>
    <definedName name="_xlnm._FilterDatabase" localSheetId="2" hidden="1">ENLACES!$A$1:$F$27</definedName>
    <definedName name="_xlnm._FilterDatabase" localSheetId="0" hidden="1">'PA 2023'!$A$1:$AD$97</definedName>
    <definedName name="_xlnm._FilterDatabase" localSheetId="3" hidden="1">'Resumen eliminación'!$A$2:$B$33</definedName>
  </definedNames>
  <calcPr calcId="191029"/>
  <pivotCaches>
    <pivotCache cacheId="9" r:id="rId6"/>
    <pivotCache cacheId="1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2" i="1" l="1"/>
  <c r="AC23" i="1" l="1"/>
  <c r="AB23" i="1"/>
  <c r="AB38" i="1" l="1"/>
  <c r="AB36" i="1"/>
  <c r="AB34" i="1"/>
  <c r="AB32" i="1"/>
  <c r="Y90" i="1" l="1"/>
  <c r="T89" i="1"/>
  <c r="Y20" i="1" l="1"/>
  <c r="Y17" i="1" l="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tc={628DD831-6E92-4754-914E-D7E8F65A479B}</author>
    <author>tc={A0BAB7B6-50AB-4047-A2C8-3B0BF0DFB320}</author>
    <author>tc={8B0889FA-2BC0-4781-80B6-E52803D157E1}</author>
    <author>tc={6DA9F52E-7543-4AA3-8CAE-CC7212E8931C}</author>
    <author>tc={65ED0510-B1B1-4AAB-946A-C8DFFA0C2920}</author>
    <author>tc={79DF3E6A-CC9F-4002-B415-B404D1FBD3E1}</author>
    <author>tc={0B655BF0-FF84-4431-BDE9-3831FCF31AE6}</author>
  </authors>
  <commentList>
    <comment ref="O47" authorId="0" shapeId="0" xr:uid="{628DD831-6E92-4754-914E-D7E8F65A479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O50" authorId="1" shapeId="0" xr:uid="{A0BAB7B6-50AB-4047-A2C8-3B0BF0DFB32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2" authorId="2" shapeId="0" xr:uid="{8B0889FA-2BC0-4781-80B6-E52803D157E1}">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4" authorId="3" shapeId="0" xr:uid="{6DA9F52E-7543-4AA3-8CAE-CC7212E8931C}">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6" authorId="4" shapeId="0" xr:uid="{65ED0510-B1B1-4AAB-946A-C8DFFA0C29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cambiar por: Nuevas áreas prospectivas orientadas en Fuentes No Convencionales de Energía (FNCE) provenientes del subsuelo, evaluadas.</t>
      </text>
    </comment>
    <comment ref="K75" authorId="5" shapeId="0" xr:uid="{79DF3E6A-CC9F-4002-B415-B404D1FBD3E1}">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mantenerse en Plan de Acción 2023, se requiere precisar el nombre del proyecto de la OTI en ejecución al 2023.</t>
      </text>
    </comment>
    <comment ref="K76" authorId="6" shapeId="0" xr:uid="{0B655BF0-FF84-4431-BDE9-3831FCF31AE6}">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mantenerse en Plan de Acción 2023, se requiere precisar el nombre del proyecto de la OTI en ejecución al 2023.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tc={0A6E5C49-19A9-4B6D-8111-314F27173E2E}</author>
  </authors>
  <commentList>
    <comment ref="E5" authorId="0" shapeId="0" xr:uid="{0A6E5C49-19A9-4B6D-8111-314F27173E2E}">
      <text>
        <t>[Comentario encadenado]
Su versión de Excel le permite leer este comentario encadenado; sin embargo, las ediciones que se apliquen se quitarán si el archivo se abre en una versión más reciente de Excel. Más información: https://go.microsoft.com/fwlink/?linkid=870924
Comentario:
    Milton Aristobulo Lopez
milton.lopez@anh.gov.co</t>
      </text>
    </comment>
  </commentList>
</comments>
</file>

<file path=xl/sharedStrings.xml><?xml version="1.0" encoding="utf-8"?>
<sst xmlns="http://schemas.openxmlformats.org/spreadsheetml/2006/main" count="2520" uniqueCount="588">
  <si>
    <t>ID Indicador</t>
  </si>
  <si>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</si>
  <si>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</si>
  <si>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</si>
  <si>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</si>
  <si>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</si>
  <si>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</si>
  <si>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</si>
  <si>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</si>
  <si>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</si>
  <si>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</si>
  <si>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Actividad del proyecto inversión asociada</t>
  </si>
  <si>
    <t>Indicador del proyecto de inversión o de la actividad de gestión</t>
  </si>
  <si>
    <t>Meta 2023</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</si>
  <si>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</si>
  <si>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</si>
  <si>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</si>
  <si>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</si>
  <si>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</si>
  <si>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</si>
  <si>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</si>
  <si>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</si>
  <si>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</si>
  <si>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</si>
  <si>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</si>
  <si>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</si>
  <si>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</si>
  <si>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</si>
  <si>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</si>
  <si>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</si>
  <si>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</si>
  <si>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</si>
  <si>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</si>
  <si>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</si>
  <si>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</si>
  <si>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</si>
  <si>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</si>
  <si>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</si>
  <si>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</si>
  <si>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</si>
  <si>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</si>
  <si>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</si>
  <si>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</si>
  <si>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</si>
  <si>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</si>
  <si>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</si>
  <si>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</si>
  <si>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</si>
  <si>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</si>
  <si>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Gastos de comercialización</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</si>
  <si>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</si>
  <si>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</si>
  <si>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</si>
  <si>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</si>
  <si>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</si>
  <si>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</si>
  <si>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</si>
  <si>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</si>
  <si>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</si>
  <si>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Actualización, mantenimiento y soporte del Sistema de Gestión de Documentos Electrónicos de Archivo - SGDEA ControlDoc</t>
  </si>
  <si>
    <t>Soporte, mantenimiento y actualizaciones del SGDEA que emplea la entidad por horas.</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</si>
  <si>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</si>
  <si>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</si>
  <si>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</si>
  <si>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</si>
  <si>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</si>
  <si>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</si>
  <si>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</si>
  <si>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</si>
  <si>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</si>
  <si>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</si>
  <si>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</si>
  <si>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</si>
  <si>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</si>
  <si>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</si>
  <si>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</si>
  <si>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</si>
  <si>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</si>
  <si>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</si>
  <si>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</si>
  <si>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</si>
  <si>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</si>
  <si>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</si>
  <si>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</si>
  <si>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</si>
  <si>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</si>
  <si>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</si>
  <si>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de ejecución equivalente &lt;= el 50% de apropiación anual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</si>
  <si>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</si>
  <si>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</si>
  <si>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</si>
  <si>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</si>
  <si>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</si>
  <si>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</si>
  <si>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</si>
  <si>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</si>
  <si>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</si>
  <si>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</si>
  <si>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</si>
  <si>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</si>
  <si>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</si>
  <si>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</si>
  <si>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</si>
  <si>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</si>
  <si>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</si>
  <si>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</si>
  <si>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</si>
  <si>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</si>
  <si>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</si>
  <si>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</si>
  <si>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</si>
  <si>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</si>
  <si>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</si>
  <si>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</si>
  <si>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</si>
  <si>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</si>
  <si>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VICEPRESICENCIA OPERCIONES, REGALIAS Y PARTICIPACIONES</t>
  </si>
  <si>
    <t xml:space="preserve">GERENCIA DE REGALIAS Y DERECHOS ECONOMICOS </t>
  </si>
  <si>
    <t>Regalías recaudadas</t>
  </si>
  <si>
    <t>Billones de pesos</t>
  </si>
  <si>
    <t>Ingresos por Derechos Económicos</t>
  </si>
  <si>
    <t>Millones de pesos</t>
  </si>
  <si>
    <t>Gestión aplicaciones derechos económicos</t>
  </si>
  <si>
    <t>Promedio días trámite recursos de reposición</t>
  </si>
  <si>
    <t>Excedentes financieros girados a la nación</t>
  </si>
  <si>
    <t xml:space="preserve">GERENCIA DE RESERVAS Y OPERACIONES </t>
  </si>
  <si>
    <t>Cumplimiento al cronograma de seguimiento a los proyectos C&amp;T</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</si>
  <si>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</si>
  <si>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</si>
  <si>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</si>
  <si>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</si>
  <si>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</si>
  <si>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</si>
  <si>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</si>
  <si>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</si>
  <si>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</si>
  <si>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</si>
  <si>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</si>
  <si>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</si>
  <si>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</si>
  <si>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</si>
  <si>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</si>
  <si>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</si>
  <si>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</si>
  <si>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</si>
  <si>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</si>
  <si>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</si>
  <si>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</si>
  <si>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</si>
  <si>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</si>
  <si>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</si>
  <si>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</si>
  <si>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</si>
  <si>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</si>
  <si>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</si>
  <si>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</si>
  <si>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</si>
  <si>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</si>
  <si>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</si>
  <si>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</si>
  <si>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</si>
  <si>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</si>
  <si>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</si>
  <si>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</si>
  <si>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</si>
  <si>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</si>
  <si>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</si>
  <si>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</si>
  <si>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</si>
  <si>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</si>
  <si>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</si>
  <si>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</si>
  <si>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</si>
  <si>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</si>
  <si>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Corresponde a todas las gestiones adelantadas para dar trámite a las solicitudes que se requieran al Grupo Administrativo y Financiero.​</t>
  </si>
  <si>
    <t>(No. de solicitudes recibidas por el Grupo Financiero / No. Solicitudes atendidas) * 100</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</si>
  <si>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</si>
  <si>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</si>
  <si>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</si>
  <si>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</si>
  <si>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</si>
  <si>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</si>
  <si>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</si>
  <si>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</si>
  <si>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</si>
  <si>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</si>
  <si>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</si>
  <si>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</si>
  <si>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</si>
  <si>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</si>
  <si>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</si>
  <si>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</si>
  <si>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</si>
  <si>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</si>
  <si>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</si>
  <si>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</si>
  <si>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</si>
  <si>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</si>
  <si>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</si>
  <si>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 Se refiere a la realización de los informes de las auditorías internas al SIGC.</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</si>
  <si>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</si>
  <si>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</si>
  <si>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</si>
  <si>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</si>
  <si>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</si>
  <si>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</si>
  <si>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</si>
  <si>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</si>
  <si>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</si>
  <si>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</si>
  <si>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</si>
  <si>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</si>
  <si>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</si>
  <si>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</si>
  <si>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</si>
  <si>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</si>
  <si>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</si>
  <si>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</si>
  <si>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</si>
  <si>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</si>
  <si>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</si>
  <si>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</si>
  <si>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</si>
  <si>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</si>
  <si>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Gastos de funcionamiento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</si>
  <si>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</si>
  <si>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</si>
  <si>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</si>
  <si>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</si>
  <si>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</si>
  <si>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</si>
  <si>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</si>
  <si>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</si>
  <si>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</si>
  <si>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</si>
  <si>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</si>
  <si>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</si>
  <si>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</si>
  <si>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Indica el avance en el reconocimiento del recaudo de ingresos por derechos económicos a una fecha de corte</t>
  </si>
  <si>
    <t xml:space="preserve">Sumatoria de los Ingresos aplicados por Derechos Económicos. </t>
  </si>
  <si>
    <t>Indica el avance en la gestión de aplicaciones de los pagos efectuados por derechos económicos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</si>
  <si>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</si>
  <si>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</si>
  <si>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</si>
  <si>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</si>
  <si>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</si>
  <si>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</si>
  <si>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</si>
  <si>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</si>
  <si>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</si>
  <si>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</si>
  <si>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</si>
  <si>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</si>
  <si>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Número de línea en Plan Anual de Adquisiciones 2023</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</si>
  <si>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</si>
  <si>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</si>
  <si>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</si>
  <si>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</si>
  <si>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</si>
  <si>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</si>
  <si>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</si>
  <si>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</si>
  <si>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</si>
  <si>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</si>
  <si>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</si>
  <si>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</si>
  <si>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</si>
  <si>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</si>
  <si>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</si>
  <si>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</si>
  <si>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</si>
  <si>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</si>
  <si>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</si>
  <si>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</si>
  <si>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Proyecto de inversión</t>
  </si>
  <si>
    <t>Proyecto de Inversión</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</si>
  <si>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</si>
  <si>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</si>
  <si>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</si>
  <si>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</si>
  <si>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</si>
  <si>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</si>
  <si>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</si>
  <si>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</si>
  <si>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</si>
  <si>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</si>
  <si>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</si>
  <si>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</si>
  <si>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</si>
  <si>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</si>
  <si>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</si>
  <si>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</si>
  <si>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</si>
  <si>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</si>
  <si>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</si>
  <si>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</si>
  <si>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</si>
  <si>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</si>
  <si>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</si>
  <si>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</si>
  <si>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Identificación de oportunidades exploratorias de hidrocarburos nacional</t>
  </si>
  <si>
    <t>213, 214, 215, 216, 217, 218 y 219</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</si>
  <si>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</si>
  <si>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Oportunidad en la entrega de los Programas en Beneficio de las comunidades</t>
  </si>
  <si>
    <t>(Número de solicitudes PBC del trimestre atendidas en 30 días  / Total de solicitudes recibidas en el trimestre )*100</t>
  </si>
  <si>
    <t>Dashboard de Trámites GSCYMA</t>
  </si>
  <si>
    <t xml:space="preserve"> Base datos conceptos carpeta: \\misdocumentos\sperfiles\maribel.rodriguez\My Documents\SIGECO\PROCESO GESTION LEGAL\INDICADORES\Indicadores GL 2023
Reporte indicador por correo a Laura  Sierra</t>
  </si>
  <si>
    <t>137
134
154
136
135
156
145
140
142
146
147
150
144
299
155
158
152
151
162
159</t>
  </si>
  <si>
    <t>133
157</t>
  </si>
  <si>
    <t>127
128
129
130
131
132
138
143
148
153</t>
  </si>
  <si>
    <t>167
168
169
370</t>
  </si>
  <si>
    <t>302
303
304</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</si>
  <si>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</si>
  <si>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</si>
  <si>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</si>
  <si>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</si>
  <si>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</si>
  <si>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</si>
  <si>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</si>
  <si>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</si>
  <si>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</si>
  <si>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</si>
  <si>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</si>
  <si>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</si>
  <si>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</si>
  <si>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</si>
  <si>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</si>
  <si>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</si>
  <si>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Secop II , Recurso compartido: Contratación OTI - Dirección Sistemas</t>
  </si>
  <si>
    <t>Recurso compartido: Contratación OTI - Dirección Sistemas</t>
  </si>
  <si>
    <t>El plan de tecnologías de la información se encuentra estructurado en su totalidad, resta su presentación a la alta dirección para su aprobación.</t>
  </si>
  <si>
    <t>https://www.anh.gov.co/documents/1288/Plan_Estrat%C3%A9gico_de_Tecnolog%C3%ADas_de_la_Informaci%C3%B3n_2022_ANH_28-12-2022.pdf</t>
  </si>
  <si>
    <t>Se proyecta que la recepción de productos para este indicador inicie en el segundo semestre de la presente vigencia</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</si>
  <si>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</si>
  <si>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</si>
  <si>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https://www.anh.gov.co/es/la-anh/contrataci%C3%B3n/sondeo-de-mercado/</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</si>
  <si>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</si>
  <si>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</si>
  <si>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Al cierre del mes de Marzo de 2023, el acumulado recaudado por concepto de derechos economicos y transferencia de tecnologia asciende a $526 mil millones de pesos aproximadamente.</t>
  </si>
  <si>
    <t>Durante el primer trimestre se resolvieron 3 recursos de reposición cuyo promedio de respuesta se atendió en 87 días hábiles</t>
  </si>
  <si>
    <t>Correo electrónico VAF y registro SIIF a cierre de marzo de 2023</t>
  </si>
  <si>
    <t>Resolucion ANH 1166 de 2003 resolviendo recursos de SIERRACOL ENERGY ANDINA Y SIERRACOL ENERGY ARAUCA y Resolución ANH 1161 de 2023 resolviendo recurso a PETROSANTANDER COLOMBIA INC (Recursos II trimestre de 2022)</t>
  </si>
  <si>
    <t>FINANCIERO</t>
  </si>
  <si>
    <t>ADMINISTRATIVO</t>
  </si>
  <si>
    <t>3 34 36 154 287 288 298</t>
  </si>
  <si>
    <t>Contrato suscrito</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</si>
  <si>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</si>
  <si>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</si>
  <si>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</si>
  <si>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Diagnóstico construido</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</si>
  <si>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</si>
  <si>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</si>
  <si>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</si>
  <si>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Mide el nivel de ejecución de los gastos de funcionamiento para la Agencia a partir del Total Presupuesto de Gastos de Funcionamiento Ejecutado / Total Apropiación de Gasto de Funcionamiento</t>
  </si>
  <si>
    <t>Avance Cuantitativo Meta 
(solo números)</t>
  </si>
  <si>
    <t>Contar el diagnóstico integral de archivo de la ANH y lo inherente a este</t>
  </si>
  <si>
    <t>Adquisición de Bienes y Servicios</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</si>
  <si>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</si>
  <si>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</si>
  <si>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Retenciones realizadas a Personales Naturales y Jurídicas</t>
  </si>
  <si>
    <t>Funcionamiento (Gastos de Personal, Adquisición de Bienes y Servicios, Transferencias corrientes (sin transferencia excedentes financieros a la nación), Gatos de Comercialización, Impuesto y Cuota de Fiscalización y Auditaje</t>
  </si>
  <si>
    <t>(Valor Obligado Acumulado Gastos de Funcionamiento - Valor Obligado Excedentes Financieros)/ (Apropiación vigentes Gastos de Funcionamiento - Valor Apropiado Excedentes Financieros)</t>
  </si>
  <si>
    <t>Informe de Ejecución Presupuestal de gastos agregado de SIIF al cierre de marzo de 2023</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</si>
  <si>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</si>
  <si>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</si>
  <si>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</si>
  <si>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Fortalecimiento de los sistemas de seguimiento a contratos, operación y geo servicios, de la infraestructura que los soporta y la adopción de lineamientos de seguridad y calidad de datos para el aprovechamiento de los recursos hidrocarburiferos Nacional</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</si>
  <si>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</si>
  <si>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</si>
  <si>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Otrosí 4 Convenio 670 de 2020</t>
  </si>
  <si>
    <t>En el primer trimestre del año 2023 se da un cumplimiento de la meta al 87% por lo siguiente: se resolvieron en total 33 conceptos con un promedio de respuesta de 5 días por trámite,  lo que se encuentra dentro del margen de respuesta oportuna establecido por la OAJ en  los Acuerdos de Niveles de Servicio adoptados desde el año 2020, correspondiente a 15 días hábiles.</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</si>
  <si>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</si>
  <si>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</si>
  <si>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</si>
  <si>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</si>
  <si>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Se presenta las Declaraciones DIAN, ICA, Retención ICA, Declaración Ministerio de Educación y Declaración de Ministerio del Interior. Se debe tener en cuenta que V1 y V5 incluye ReteICA e ICA; V2 y V6 incluye Retefuente, IVA e Ingresos y Patrimonio.</t>
  </si>
  <si>
    <t>V1: Declaraciones ICA presentadas
V2: Declaraciones DIAN presentadas
V3: Declaraciones MinEducación presentadas
V4: Declaraciones MinInterior presentadas
V5: Declaraciones ICA del año
V6: Declaraciones DIAN del año
V7: Declaraciones MinEducación del año
V8: Declaraciones MinInterior del año
(V1+V2+V3+V4)/(V5+V6+V7+V8)*100</t>
  </si>
  <si>
    <t>VICEPRESIDENCIA/OFICINA - GERENCIA/GRUPO</t>
  </si>
  <si>
    <t>NOMBRE</t>
  </si>
  <si>
    <t>CORREO</t>
  </si>
  <si>
    <t>ID</t>
  </si>
  <si>
    <t>OFICINA ASESORA JURIDICA </t>
  </si>
  <si>
    <t>Pendiente</t>
  </si>
  <si>
    <t>Maribel Rodríguez Moreno</t>
  </si>
  <si>
    <t>maribel.rodriguez@anh.gov.co</t>
  </si>
  <si>
    <t>OFICINA DE CONTROL INTERNO </t>
  </si>
  <si>
    <t>Miguel Ángel Espinosa Ruiz</t>
  </si>
  <si>
    <t>miguel.espinosa@anh.gov.co</t>
  </si>
  <si>
    <t>Jesús Salvador Ríos Rodríguez</t>
  </si>
  <si>
    <t>jesus.rios@anh.gov.co</t>
  </si>
  <si>
    <t>64 65 66 67 68 69 70 71 72 73 74 78 79 80 81 82 83</t>
  </si>
  <si>
    <t>GERENCIA DE REGALIAS Y DERECHOS ECONOMICOS </t>
  </si>
  <si>
    <t>Consuelo Bejarano Almonacid</t>
  </si>
  <si>
    <t>consuelo.bejarano@anh.gov.co</t>
  </si>
  <si>
    <t>51 52 53 54</t>
  </si>
  <si>
    <t>GERENCIA DE RESERVAS Y OPERACIONES </t>
  </si>
  <si>
    <t>Janier Cuervo Ordoñez</t>
  </si>
  <si>
    <t>janier.cuervo@anh.gov.co</t>
  </si>
  <si>
    <t>13 14 15 16 17 19</t>
  </si>
  <si>
    <t>NO APLICA (Participación ciudadana)</t>
  </si>
  <si>
    <t>Diego Alejandro Sandoval Garrido</t>
  </si>
  <si>
    <t>diego.sandoval@anh.gov.co</t>
  </si>
  <si>
    <t>Patricia Marin Ruiz</t>
  </si>
  <si>
    <t>patricia.marin@anh.gov.co</t>
  </si>
  <si>
    <t>10 11 12</t>
  </si>
  <si>
    <t>VICEPRESIDENCIA DE PROMOCIÓN Y ASIGNACIÓN  DE ÁREAS</t>
  </si>
  <si>
    <t>GERENCIA DE GESTION DEL CONOCIMIENTO </t>
  </si>
  <si>
    <t>MARZO</t>
  </si>
  <si>
    <t>ABRIL</t>
  </si>
  <si>
    <t>No. de partidas del mes (n) con aplicaciones radicadas/No. de partidas pendientes de aplicación del mes (n)</t>
  </si>
  <si>
    <t>Al cierre de abril se han recaudado y transferido al SGR $3.366.511.160.983,2 que representan el 29,47% del presupuesto de la vigencia, con un desface en el trimestre de 441 mil millones.</t>
  </si>
  <si>
    <t>Al cierre del mes de Abril de 2023 se recibieron 211 partidas y se gestionaron 62 aplicaciones de derechos económicos y contractuales en el mes, por un monto total de $117 mil millones de pesos aproximadamente.</t>
  </si>
  <si>
    <t>Rad. Id. 1391089; 1409046; 1418601 y 1437199</t>
  </si>
  <si>
    <t>Control.doc y cuadro control aplicaciones abril de 2023</t>
  </si>
  <si>
    <t>X</t>
  </si>
  <si>
    <t>María Eugenia Tovar Celis</t>
  </si>
  <si>
    <t>maria.tovar@anh.gov.co</t>
  </si>
  <si>
    <t>En el mes de  abril de 2023 se continuaron asesorías sobre la formulación de proyectos nuevos de las vicepresidencias Técnica, Promoción y Asignación de Áreas, y Oficina de Tecnologías, dando respuesta a observaciones del Ministerio de Minas y   Departamento Nacional de Planeación - DNP, realizando cambios en los documentos soporte de formulación y acompañandos las reuniones correspondientes. También, se asesoró el ajuste al proyecto en ejecución de la Vicepresidencia Técnica, según observaciones realizadas por el Ministerio de Minas y Energía y DNP; igualmente, se orientó el reporte de seguimiento a la ejecución y actualización de la regionalización de los proyectos vigentes en la nueva Plataforma Integrada de Inversión Pública - PIIP.</t>
  </si>
  <si>
    <t>Se elaboró informe de ejecución presupuestal al cierre del PRIMER TRIMESTRE de 2023,  paras er consolidado por el Grupo Financieron y remitido al Ministerio de Hacienda; se ha realizó la actualización del informe para lo correspondiente al presupuesto Inversión para el numeral 2.2.2. (páginas 15 a 21).</t>
  </si>
  <si>
    <t xml:space="preserve">Reuniones convocadas a través de la plataforma Teams, y correos electrónicos insitucionales.
Plataformas:
https://mgaweb.dnp.gov.co/
https://piip.dnp.gov.co/
</t>
  </si>
  <si>
    <t>Correo electrónico con asunto INFORME EJECUCION PRESUPUESTAL ANH I TRIMESTRE DE 2023, De: Hernan Arnulfo Mendez Triana &lt;hernan.mendez@anh.gov.co&gt; 
Enviado el: jueves, 18 de mayo de 2023 12:01 p. m.</t>
  </si>
  <si>
    <t>56 57 58 61 62 63</t>
  </si>
  <si>
    <t>El 24 de abril de 2023 se aprueba la línea 489 para la contratación cuyo objeto es el diagnóstico integral de archivo de la ANH. Durante abril se elaboro el borrador del ESET, se esta revisando y  ajustando con informacion propia de la Archivo General de la Nacion.</t>
  </si>
  <si>
    <t xml:space="preserve">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 </t>
  </si>
  <si>
    <t>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t>
  </si>
  <si>
    <t>Otrosí 1 Cto 124/22, Otrosí OC 42956/2019, OC 10288/22, Otrosí 1 Cto 297/2022, Otrosí, Otrosí 1 y 2  Cto 291/2022, Cto 476/2022, Cto 11/2023, Cto 78/2023, Cto 100/2023, OC 104575/2023, Cto 210/2023, Cto 196/2023, Cto 238/2023. Se estima que se requieren 16 contratos para atender</t>
  </si>
  <si>
    <t>El 27 de marzo de 2023 se suscribió el Contrato 238 de 2023</t>
  </si>
  <si>
    <t>Se viene ejecutando la contratación de acuerdo con lo planeado en el plan anual de adquisiciones. Se relacionan los valores excluyendo el giro de los excedentes financieros</t>
  </si>
  <si>
    <t xml:space="preserve">Se aplicó la encuesta de satisfacción de usuarios ANH 2023-1. Formulario de encuesta disponible en el siguiente enlace: https://www.anh.gov.co/es/atenci%C3%B3n-y-servicios-a-la-ciudadan%C3%ADa/pqrsd/
Está pendiente la publicación del Informe Encuesta de Satisfacción al Usuario ANH 2023-I https://www.anh.gov.co/es/atenci%C3%B3n-y-servicios-a-la-ciudadan%C3%ADa/canales-de-atenci%C3%B3n/encuestas-anh/
Publicado informe de seguimiento de PQRSD del primer trimestre de 2023 en el siguiente enlace: https://www.anh.gov.co/es/atenci%C3%B3n-y-servicios-a-la-ciudadan%C3%ADa/pqrsd/  </t>
  </si>
  <si>
    <t>https://www.anh.gov.co/es/atenci%C3%B3n-y-servicios-a-la-ciudadan%C3%ADa/pqrsd/    
https://www.anh.gov.co/es/atenci%C3%B3n-y-servicios-a-la-ciudadan%C3%ADa/canales-de-atenci%C3%B3n/encuestas-anh/</t>
  </si>
  <si>
    <t>Priorizar, coordinar la participación por parte de la ANH en escenarios estratégicos. (Participación en espacios de articulación de los actores del sector para la adecuada gestión de los contratos de hidrocarburos).</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</si>
  <si>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</si>
  <si>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</si>
  <si>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</si>
  <si>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</si>
  <si>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</si>
  <si>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En proceso de definción en la vicepresidencia los esquemas de medición y metas de esta línea para el 2023</t>
  </si>
  <si>
    <t>Al mes de marzo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y (vi) VI Encuentro y Feria Renovables LATAM.</t>
  </si>
  <si>
    <t>Al mes de marzo no se presenta avance respecto de esta actividad</t>
  </si>
  <si>
    <t>Para el primer cuatrimestres se adelantó la Planeación y diseño del instrumento que se va a aplicar para El estudio de percepción 2023 a las partes interesadas frente a los servicios ofrecidos por la ANH</t>
  </si>
  <si>
    <t>Toda vez que la meta asociada al objetivo es solo una, se hace necesario la unificación de estas actividades en una sola asociada al análisis o realización de estudios del sector.</t>
  </si>
  <si>
    <t>Sin Información</t>
  </si>
  <si>
    <t xml:space="preserve">Las evidencias se encuentran en los informes correspondientes a la ejecuci[on de los eventos, dispuestos en los discos compartidos de la VPAA. </t>
  </si>
  <si>
    <t>La evidencia se encuentra en disco compartido de la VPAA y en correo electrónico enviado por funcionario Carlos Novoa a la Gerencia de Planeación de la ANH.</t>
  </si>
  <si>
    <t>Arbey Avendaño Castrillón</t>
  </si>
  <si>
    <t>arbey.avendano@anh.gov.co</t>
  </si>
  <si>
    <t>81 82 83 84 85 86 87 88</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</si>
  <si>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</si>
  <si>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</si>
  <si>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</si>
  <si>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</si>
  <si>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Plataforma SIGECO (si se tiene enlace, se podría compartir)</t>
  </si>
  <si>
    <t>Mide la gestión y el avance de las revisiones de completitud y técnica de los informes de recursos y reservas presentados por las operadoras.</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</si>
  <si>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</si>
  <si>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</si>
  <si>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</si>
  <si>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Se reporta en el segundo trimestre (una vez se oficialice el balance por parte del MME)</t>
  </si>
  <si>
    <t>Informe producción promedio diaria de gas publicado</t>
  </si>
  <si>
    <t>Mide los informes producción promedio diaria de gas publicados en la página web de la ANH</t>
  </si>
  <si>
    <t>V1= informes producción promedio diaria de gas publicados</t>
  </si>
  <si>
    <t>Link a página web en dónde se publican los informes</t>
  </si>
  <si>
    <t>Informe producción promedio diaria de crudo (petróleo) publicado</t>
  </si>
  <si>
    <t>Mide los informes producción promedio diaria de crudo (petróleo) publicados en la página web de la ANH</t>
  </si>
  <si>
    <t>V1= informes producción promedio diaria de crudo (petróleo) publicados</t>
  </si>
  <si>
    <t>GERENCIA DE RESERVAS Y OPERACIONES (FISCALIZACIÓN)</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</si>
  <si>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</si>
  <si>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</si>
  <si>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</si>
  <si>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</si>
  <si>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</si>
  <si>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</si>
  <si>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</si>
  <si>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</si>
  <si>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</si>
  <si>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</si>
  <si>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</si>
  <si>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</si>
  <si>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</si>
  <si>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</si>
  <si>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</si>
  <si>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</si>
  <si>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</si>
  <si>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 xml:space="preserve">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 </t>
  </si>
  <si>
    <t>Plan operativo Convenio Interadministrativo No. 300 de 2023 suscrito con el INVEMAR
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</si>
  <si>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</si>
  <si>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Anny Lizette Castillo Cittelly</t>
  </si>
  <si>
    <t>anny.castillo@anh.gov.co</t>
  </si>
  <si>
    <t>35 36 37</t>
  </si>
  <si>
    <t>31 32 33 34</t>
  </si>
  <si>
    <t>89 90 91</t>
  </si>
  <si>
    <t>GERENCIA SEGUIMIENTO A CONTRATOS EN EXPLORACIÓN</t>
  </si>
  <si>
    <t>GERENCIA SEGUIMIENTO A CONTRATOS EN PRODUCCIÓN</t>
  </si>
  <si>
    <t>GERENCIA SEGURIDAD, COMUNIDADES Y MEDIO AMBIENTE</t>
  </si>
  <si>
    <t>Se presenta la declaración de: (i) sexto bimestre del 2022 ReteICA Bogotá, (ii) primer bimestre ReteICA del 2023 Bogotá, (iii) ICA vigencia 2022 Bogotá, (iv) Retefuente DIAN diciembre 2022, (v) Retefuente DIAN enero 2023 y (vi) Retefuente DIAN  febrero 2023, (vii) declaración IVA DIAN sexto bimestre del 2022, (viii) declaración IVA DIAN primer bimestre del 2023, (ix) declaración de ingresos y patrimonio DIAN vigencia 2022, (x) Mineducación segundo semestre 2022, (xi) MinInterior diciembre 2022, (xii) Mininterior enero 2023 y (xiii) sexto bimestre del 2022 ReteICA Cartagena</t>
  </si>
  <si>
    <t>Portal DIAN y carpeta compartida Gestión Contable impuestos Marzo 2023.</t>
  </si>
  <si>
    <t>Jarvin Antonio López Rodríguez</t>
  </si>
  <si>
    <t>jarvin.lopez@anh.gov.co</t>
  </si>
  <si>
    <t xml:space="preserve">GERENCIA GSCYMA </t>
  </si>
  <si>
    <t>Libardo Andrés Huertas Cuevas</t>
  </si>
  <si>
    <t>libardo.huertas@anh.gov.co</t>
  </si>
  <si>
    <t>SEGURIDAD, COMUNIDADES Y MEDIO AMBIENTE</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</si>
  <si>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</si>
  <si>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</si>
  <si>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</si>
  <si>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Se cuenta con la Orden de Compra 102399 de 2022, a través de la cuál se contrató el servicio hasta el 16 de junio de 2023.</t>
  </si>
  <si>
    <t>Otrosí 2 Orden de Compra 88021 - VF Prestación de servicio de canales hasta el 15 de marzo de 2023
Orden de Compra Orden de Compra 104820 Contratar los canales de datos e internet de la ANH. (servicio hasta el 15 de diciembre de 2023)</t>
  </si>
  <si>
    <t>Renovar el contrato para el uso locativo de las instalaciones del IPSE para el alojamiento de la infraestructura de respaldo onpremise de la ANH</t>
  </si>
  <si>
    <t>Evidencia</t>
  </si>
  <si>
    <t>INDICADORES PENDIENTES</t>
  </si>
  <si>
    <t>Al día</t>
  </si>
  <si>
    <t>No Aplica (Participación Ciudadana)</t>
  </si>
  <si>
    <t>ADMINISTRATIVO (Solicitudes atendidas (cliente interno))</t>
  </si>
  <si>
    <t>PLANEACIÓN (Gestión de Proyectos)</t>
  </si>
  <si>
    <t xml:space="preserve">Laura Caterin Sierra Guerrero </t>
  </si>
  <si>
    <t>laura.sierra@anh.gov.co</t>
  </si>
  <si>
    <t>GERENCIA SEGURIDAD, COMUNIDADES Y MEDIO AMBIENTE (Proyecto de inversión)</t>
  </si>
  <si>
    <t>GERENCIA SEGURIDAD, COMUNIDADES Y MEDIO AMBIENTE (Gastos de comercialización)</t>
  </si>
  <si>
    <t>GERENCIA SEGURIDAD, COMUNIDADES Y MEDIO AMBIENTE (Iniciativas de inversión socio ambiental)</t>
  </si>
  <si>
    <t>Con info. marzo, debe abril</t>
  </si>
  <si>
    <t>Sin reporte marzo - abril</t>
  </si>
  <si>
    <t>PLANEACIÓN (Gestión Estratégica e Integral)</t>
  </si>
  <si>
    <t>01/31/2023</t>
  </si>
  <si>
    <t xml:space="preserve">Se realiza monitoreo al Componente Gestión del Riesgo de Corrupción, del Plan Anticorrupción y de Atención al Ciudadano con corte a 30 de Abril de 2023 </t>
  </si>
  <si>
    <t xml:space="preserve">Se realiza monitoreo al Componente Planeación de la Estrategia de Racionalización, del Plan Anticorrupción y de Atención al Ciudadano. ​ con corte a 30 de Abril de 2023 </t>
  </si>
  <si>
    <t xml:space="preserve">Se realiza monitoreo al Componente Rendición de Cuentas, del Plan Anticorrupción y de Atención al Ciudadano  con corte a 30 de Abril de 2023 </t>
  </si>
  <si>
    <t xml:space="preserve">Se realiza monitoreo al omponente Iniciativas Adicionales, del Plan Anticorrupción y de Atención al Ciudadano  con corte a 30 de Abril de 2023 </t>
  </si>
  <si>
    <t>Z:\PLAN ANTICORRUPCIÓN\PLAN ANTICORRUPCIÓN 2023\2. Monitoreos cuatrimestrales\1. Abril 30</t>
  </si>
  <si>
    <t>1 2 3 4 5 6 7 8 9</t>
  </si>
  <si>
    <t>Apoyo para la viabilización de las actividades de exploración y producción de hidrocarburos a través de la articulación institucional de la gestión socio ambiental Nacional</t>
  </si>
  <si>
    <t>Apoyo para la viabilización de las actividades de exploracion y produccion de hidrocarburos a traves de la articulacion institucional de la gestión socio ambiental Nacional</t>
  </si>
  <si>
    <t>Días hábiles</t>
  </si>
  <si>
    <t>Dada la periodicidad de medición, la primera medición del indicador de percepción  se realizara en mes de Julio de 2023, para e periodo no aplica el reporte de medición.</t>
  </si>
  <si>
    <t>El avance presentado hace referencia al promedio de jecución de los Planes 2023, que fueron programados por el grupo de Talento Humano.</t>
  </si>
  <si>
    <t>Se ha venido trabajando en la implementación de la Política de Teletrabajo Institucional, Actividades de Pausas Activas con Fisioterapeuta, Contratación de Área Protegida, Campaña de gestión quimica con proveedores, se subio el presupuesto de la ARL en 3 puntos, Charlas sobre retorno a la oficina.</t>
  </si>
  <si>
    <t>Se levantó la caracterización de necesidades de capacitación con todas las áreas de la ANH, se relizó y tabuló la encuesta de necesidades de capacitación, se llevaron a cabo los estudios de mercado con proveedores, en estructuración los procesos de contratación de las capacitaciones.</t>
  </si>
  <si>
    <t>Se levantó la caracterización de necesidades de Bienestar con todas las áreas de la ANH, se relizó y tabuló la encuesta de necesidades de Bienestar, algunas actividades que se han realizado son:
 -  Conferencia sobre equilibrio laboral y familiar. Necesidad de definir nuestras metas personales, familiares para engranarlas con las laborales
 -  Atención individual: acceso a créditos, programas de adquisición de vivienda y trámite para retiro de cesantías</t>
  </si>
  <si>
    <t>Se ha venido cumpliendo con el plan de provisión de vacantes</t>
  </si>
  <si>
    <t xml:space="preserve">Cuadro de mando BCS - TALENTO HUMANO en la Dirección: Este equipo/PST_javier.morales(\\data.anh.gov.co\SVDATA-FILES)(V:)/JAVIER MORALES-ANH/13.DOCUMENTOS JAVIER 2023/11.Planeacion TH
</t>
  </si>
  <si>
    <t>Equipo de 22 personas naturales para desarrollos inhouse que construyen los productos de este indicador.</t>
  </si>
  <si>
    <t>Dos (2) personas naturales que conforman el equipo de desarrollos inhouse para la construcción del producto de este indicador.</t>
  </si>
  <si>
    <t>En elaboración de documentos precontractuales/ Análisis de costos</t>
  </si>
  <si>
    <t>Se realizó la contratación de 10 personas naturales para el apoyo a la OTI  en labores de soporte y desarrollo a servicios, infraestructura, aplicaciones y gestión administrativa.</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</si>
  <si>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</si>
  <si>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En etapa precontractual /análisis de costos presentación de línea</t>
  </si>
  <si>
    <t xml:space="preserve">Orden de Compra 106649 de 2023; 169. Adquirir la renovación de la suscripción de la suite de office 365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t>
  </si>
  <si>
    <t>En etapa precontractual/ Sondeo de Mercado</t>
  </si>
  <si>
    <t>Javier Rene Morales Sierra</t>
  </si>
  <si>
    <t>javier.morales@anh.gov.co</t>
  </si>
  <si>
    <t>(Acumulado del número de trámites atendidos al mes de corte/Acumulado del número de trámites recibidos al mes de corte) x 100</t>
  </si>
  <si>
    <t>Se cerraron 13 trámites (6 Ajustes PTE, 4 Solicitud de Plazo, 1 Modificación PEV, 1 Otros y 1 Liberación Recursos F.A.). Se recibieron durante abril 8 trámites para un total acumulado de 113. A 30-abr-23 se encuentran 27 trámites abiertos. A pesar de que la tendencia de los resultados continua al alza, la cantidad de trámites cerrados es menor, hecho que obedece a la dedicación de los profesionales a otras prioridades de la gerencia y a un menor número de solicitudes recibidas.</t>
  </si>
  <si>
    <t>Seguimiento a la Producción\ESTADISTICAS\INDICADORES\INDICADORES 2023\4. Abril_2023\Soporte\BD_Control de Tiempos Trámites_30-abr-23</t>
  </si>
  <si>
    <t>El indicador de trámites de la GSCYMA muestra un cumplimiento del 66%  respecto a la meta establecida para el mes de abril (se estableció una meta del 90% en la respuesta de los trámites). es importante resaltar que la GSCYMA, establecio una meta del 90% para el mes de abril.  Se respondieron un acumulado de 100 del total de los 168 trámites que se tenían acumulados al corte del 30 de abril de 2023. Para el mes de Abril, la tendencia del indicador aumenta respecto al mes anterior, esto incluso, con el aumento de la Meta que paso del 50% al 90%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</si>
  <si>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El indicador de tiempo de respuestas de las solicitudes de PBC pretende realizar la medición de los tiempos de entrega de la GSCYMA a las solicitudes de PBC, en ese sentido, para el primer trimestre de 2023, se utilizo la herramienta del Dashboard de tramites para realizar seguimiento y control de los tramites asociados a PBC, en ese orden de ideas, la meta que se propuso la GSCYMA en el trimestre I fue del 10%, esto de acuerdo con la coyuntura de la contratación del personal y la curva de aprendizaje de las 3 personas nuevas que se contrataron para PBC, el resultado de la gestión de PBC con respecto a la meta planteada fue 19% en este periodo, este resultado se basa en los datos obtenidos de los tramites de PBC allegados en el primer trimestre (mas los abiertos (14) de la Vigencia 2022), de este total, se define cuales de estos tramites cumplieron con la meta de 30 dias (Es importante resaltar que los tramites allegados entre el 15 - 30 se da plazo de respuesta al mes siguiente para efectos de cumplimiento de tiempos), para la medicion de los tiempos, la GSCYMA, decidio contabilizar el tiempo de las operadoras como tiempo de espera o de solicitud de información, es decir, estos tiempos no entran en los tiempos de la gestión de tramites de la GSCYMA. es importante mencionar, que para la medición del primer trimestre del año 2023, se tomaron todos los tramites asociados a PBC, incuyendo los trámites allegados abiertos de la Vigencia 2022.</t>
  </si>
  <si>
    <t>El indicador de trámites de la GSCE muestra un cumplimiento de 88% respecto a la meta establecida para el mes de abril (se estableció una meta del 50% en la respuesta de los trámites). Se respondieron 49 del total de los 111 trámites que se tenían acumulados al corte del 30 de abril de 2023. Cabe resaltar que la gestión de tramites de la GSCE incrementó en el último mes como se evidencia en el reporte de los meses anteriores, esto se debe a los lineamiento establecidos por la gerencia y el buen desarrollo de las actividades del personal de la GSCE.
Para la medición del indicador no se tienen en cuenta los trámites asociados a Terminaciones, Liquidaciones y Devoluciones de áreas, debido a que requieren un período de tiempo amplio para su resolución.</t>
  </si>
  <si>
    <t>Base de datos de Trámites</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</si>
  <si>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</si>
  <si>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</si>
  <si>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</si>
  <si>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En el primer trimestre de 2023 se evidencia un cumplimiento del indicador de Vencimientos de Fase del 100 %, esto quiere decir que de los 16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primer trimestre del año 2023  este indicador cumplió la meta establecida.</t>
  </si>
  <si>
    <t>Base de datos de Alertas</t>
  </si>
  <si>
    <t>Seguimiento de Garantías GSCE.</t>
  </si>
  <si>
    <t>En el trimestre se medirá la eficacia de la gestión de los trámites de garantías.</t>
  </si>
  <si>
    <t>(Número de trámites atendidos en el período/Total de los trámites de garantías.)*100%</t>
  </si>
  <si>
    <t>El indicador de trámites de la GSCE muestra un cumplimiento del 95%  respecto a la meta establecida para el primer trimestre. De los 547 trámites que se tenían acumulados al corte del 31 de marzo 2023, se cerraron un total de 208. Cabe resaltar, que la meta establecida se calculó teniendo en cuenta las cifras de los tres años anteriores y las situaciones particulares que se presentaron para la obtención de las cifras en cada uno de esos años. Actualmente el equipo de garantías de la GSCE está conformado por tres personas, una de planta y dos contratistas.</t>
  </si>
  <si>
    <t>Base de datos de Garantías</t>
  </si>
  <si>
    <r>
      <t xml:space="preserve">El acumulado hasta el mes de abril de 2023 es el siguiente:
</t>
    </r>
    <r>
      <rPr>
        <b/>
        <sz val="10"/>
        <rFont val="Calibri"/>
        <family val="2"/>
      </rPr>
      <t xml:space="preserve">ENERO 6 POZOS PERFORADOS
</t>
    </r>
    <r>
      <rPr>
        <sz val="10"/>
        <rFont val="Calibri"/>
        <family val="2"/>
      </rPr>
      <t xml:space="preserve">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t>
    </r>
    <r>
      <rPr>
        <b/>
        <sz val="10"/>
        <rFont val="Calibri"/>
        <family val="2"/>
      </rPr>
      <t xml:space="preserve">FEBRERO 4 POZOS PERFORADOS
</t>
    </r>
    <r>
      <rPr>
        <sz val="10"/>
        <rFont val="Calibri"/>
        <family val="2"/>
      </rPr>
      <t xml:space="preserve">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t>
    </r>
    <r>
      <rPr>
        <b/>
        <sz val="10"/>
        <rFont val="Calibri"/>
        <family val="2"/>
      </rPr>
      <t xml:space="preserve">MARZO 8 POZOS PERFORADOS
</t>
    </r>
    <r>
      <rPr>
        <sz val="10"/>
        <rFont val="Calibri"/>
        <family val="2"/>
      </rPr>
      <t xml:space="preserve">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t>
    </r>
    <r>
      <rPr>
        <b/>
        <sz val="10"/>
        <rFont val="Calibri"/>
        <family val="2"/>
      </rPr>
      <t xml:space="preserve">ABRIL 6 POZOS PERFORADOS
</t>
    </r>
    <r>
      <rPr>
        <sz val="10"/>
        <rFont val="Calibri"/>
        <family val="2"/>
      </rPr>
      <t>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t>
    </r>
  </si>
  <si>
    <t>Archivo de Perforación de Pozos elaborado para SINERGIA</t>
  </si>
  <si>
    <r>
      <t xml:space="preserve">La adquisición de sísmica para acumulada hasta el mes de abril 2023 es la siguiente: 
</t>
    </r>
    <r>
      <rPr>
        <b/>
        <sz val="10"/>
        <rFont val="Calibri"/>
        <family val="2"/>
      </rPr>
      <t>Convenio de Explotación CE MAGDALENA MEDIO</t>
    </r>
    <r>
      <rPr>
        <sz val="10"/>
        <rFont val="Calibri"/>
        <family val="2"/>
      </rPr>
      <t xml:space="preserve">
Programa: FLAMENCOS 3D
Total sísmica 3D: 312 Km²
Total Km Programa Sísmico:  499,2 Km 2D Equivalente
Fecha de Inicio Topografía: 3-nov-22
Fecha de Inicio Perforación:  17-nov-22
Fecha de Inicio Registro: 21-ene-23
Fecha Fin Registro: 14-abr-23
Avance Sísmica: 100%
</t>
    </r>
    <r>
      <rPr>
        <b/>
        <sz val="10"/>
        <rFont val="Calibri"/>
        <family val="2"/>
      </rPr>
      <t xml:space="preserve">Contratos: E&amp;P SSJN-1 - RC-7 - PERDICES
</t>
    </r>
    <r>
      <rPr>
        <sz val="10"/>
        <rFont val="Calibri"/>
        <family val="2"/>
      </rPr>
      <t xml:space="preserve">Programa: SSJN-1-2D-2021
Total sísmica 2D: 210,002 Km
Fecha de Inicio Topografía: 21-ene-23
Fecha de Inicio Perforación:  4-feb-23
Fecha de Inicio Registro: 30-mar-23
Fecha Fin Registro: 
Avance Sísmica: 66,88%
</t>
    </r>
    <r>
      <rPr>
        <b/>
        <sz val="10"/>
        <rFont val="Calibri"/>
        <family val="2"/>
      </rPr>
      <t>Contratos: E&amp;P LLA-99</t>
    </r>
    <r>
      <rPr>
        <sz val="10"/>
        <rFont val="Calibri"/>
        <family val="2"/>
      </rPr>
      <t xml:space="preserve">
Programa: LLA-99 3D
Total sísmica 3D: 165 Km²
Total Km Programa Sísmico: 264,0 Km 2D Equivalente
Fecha de Inicio Topografía: 18-feb-23
Fecha de Inicio Perforación:  16-mar-23
Fecha de Inicio Registro: 8-abr-23
Fecha Fin Registro: 20-abr-23
Avance Sísmica: 100%</t>
    </r>
  </si>
  <si>
    <t>Archivo de sísmica elaborado para SINERGIA</t>
  </si>
  <si>
    <t>Durante el primer trimestre de la vigencia la experticia de los profesionales y maduración del procedimiento se refleja en los resultados obtenidos como gestión de los PLEX; es así como los 132 PLEX correspondientes al periodo (112 cumplen y 20 se encuentran en complementar a 31-mar-22), fueron gestionados tiempos inferiores a la meta, significando con ello un cumplimiento del 110%. Se destaca además que este resultado supera el obtenido en el mismo periodo de la vigencia 2022.</t>
  </si>
  <si>
    <t>Seguimiento a la Producción\ESTADISTICAS\INDICADORES\INDICADORES 2023\3. Marzo_2023\Soporte\BD_Seguimiento Informes_Consolidado-31-mar-23</t>
  </si>
  <si>
    <t>Al corte 31 de marzo del 2023 se tienen estimados y establecidos los Fondos de Abandono de 29 áreas devueltas en Periodo de Explotación / Producción, con lo cual se alcanzó la meta prevista.</t>
  </si>
  <si>
    <t>Seguimiento a la Producción\ESTADISTICAS\INDICADORES\INDICADORES 2023\3. Marzo_2023\Soporte\BD_Estimacion_Fondos Abandono_Inventarios_Mar-2023</t>
  </si>
  <si>
    <t>Analizar información técnica adquirida para la evaluación de las cuencas interes (Información nueva)</t>
  </si>
  <si>
    <t>Caracterizar e integrar la información de geología y geofísica según su potencial prospectivo  (Información secundaria)</t>
  </si>
  <si>
    <t>Fomentar técnicamente la nominación y definición de áreas</t>
  </si>
  <si>
    <t>247 248 249 250 251 252 253 254 255 256 257 258 260 261</t>
  </si>
  <si>
    <t>332 233 234 235 336</t>
  </si>
  <si>
    <t>245 246</t>
  </si>
  <si>
    <t>38 39 40 41 42 43 44 45 46 47 433</t>
  </si>
  <si>
    <t>Porcentaje de recursos comprometidos respecto al monto presupuestal</t>
  </si>
  <si>
    <t>Monto comprometido / Recursos presupuesto</t>
  </si>
  <si>
    <t>Prestación servicios profesionales especializados: 160, 186, 188, 204, 230, 231, 241, 243, 244 y 248 de 2023 (Estructuración y seguimiento convenios y proyectos especiales)</t>
  </si>
  <si>
    <t>SERVIDOR: GestiondeConocimiento-Publica (\\servicios.anh.gov.co\sservicios) / CONTRATOS 2023
SECOP II</t>
  </si>
  <si>
    <t>Prestación servicios: 252, 255, 268, 269 y 277 de 2023 (Información geográfica y mapa de tierras)</t>
  </si>
  <si>
    <t>Prestación servicios profesionales especializados: 155 y 158 de 2023 (Estructuración y seguimiento proyectos especiales y conceptos geológicos)</t>
  </si>
  <si>
    <t>Contratar el mantenimiento, actualización y soporte en sitio de ARCGIS</t>
  </si>
  <si>
    <t>Prestación servicios apoyo VT: 12, 14, 45, 64, 69, 80, 81, 95, 111, 115 y 299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</si>
</sst>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240A]\ #,##0"/>
    <numFmt numFmtId="165" formatCode="_-&quot;$&quot;\ * #,##0_-;\-&quot;$&quot;\ * #,##0_-;_-&quot;$&quot;\ * &quot;-&quot;??_-;_-@_-"/>
    <numFmt numFmtId="166" formatCode="_-&quot;$&quot;\ * #,##0.00_-;\-&quot;$&quot;\ * #,##0.00_-;_-&quot;$&quot;\ * &quot;-&quot;??_-;_-@_-"/>
    <numFmt numFmtId="167" formatCode="[$$-240A]\ #,##0.00"/>
    <numFmt numFmtId="168" formatCode="&quot;$&quot;\ #,##0;[Red]\-&quot;$&quot;\ #,##0"/>
    <numFmt numFmtId="169" formatCode="&quot;$&quot;\ #,##0.00"/>
    <numFmt numFmtId="171" formatCode="_-* #,##0_-;\-* #,##0_-;_-* &quot;-&quot;??_-;_-@_-"/>
  </numFmts>
  <fonts count="15"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u/>
      <sz val="11"/>
      <color theme="10"/>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u/>
      <sz val="11"/>
      <name val="Calibri"/>
      <family val="2"/>
      <scheme val="minor"/>
    </font>
    <font>
      <sz val="11"/>
      <color theme="9" tint="-0.249977111117893"/>
      <name val="Calibri"/>
      <family val="2"/>
      <scheme val="minor"/>
    </font>
    <font>
      <sz val="10"/>
      <name val="Calibri"/>
      <family val="2"/>
    </font>
    <font>
      <b/>
      <sz val="10"/>
      <name val="Calibri"/>
      <family val="2"/>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4" tint="-0.249977111117893"/>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s>
  <cellStyleXfs count="5">
    <xf numFmtId="0" fontId="0" fillId="0" borderId="0"/>
    <xf numFmtId="0" fontId="5"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05">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left" vertical="center"/>
    </xf>
    <xf numFmtId="0" fontId="8" fillId="5" borderId="1" xfId="0" applyFont="1" applyFill="1" applyBorder="1"/>
    <xf numFmtId="0" fontId="7" fillId="0" borderId="1" xfId="0" applyFont="1" applyBorder="1"/>
    <xf numFmtId="0" fontId="9" fillId="5" borderId="1" xfId="0" applyFont="1" applyFill="1" applyBorder="1" applyAlignment="1">
      <alignment indent="1"/>
    </xf>
    <xf numFmtId="0" fontId="9" fillId="0" borderId="1" xfId="0" applyFont="1" applyBorder="1"/>
    <xf numFmtId="0" fontId="0" fillId="0" borderId="1" xfId="0" applyBorder="1"/>
    <xf numFmtId="0" fontId="0" fillId="0" borderId="1" xfId="0" applyBorder="1" applyAlignment="1">
      <alignment horizontal="left" vertical="center" wrapText="1"/>
    </xf>
    <xf numFmtId="0" fontId="10" fillId="0" borderId="1" xfId="0" applyFont="1" applyBorder="1"/>
    <xf numFmtId="0" fontId="0" fillId="0" borderId="1" xfId="0" applyBorder="1" applyAlignment="1">
      <alignment horizontal="left" vertical="center"/>
    </xf>
    <xf numFmtId="0" fontId="9" fillId="5" borderId="1" xfId="0" applyFont="1" applyFill="1" applyBorder="1" applyAlignment="1">
      <alignment horizontal="center" vertical="center"/>
    </xf>
    <xf numFmtId="0" fontId="7"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indent="1"/>
    </xf>
    <xf numFmtId="0" fontId="3" fillId="6" borderId="1" xfId="0" applyFont="1" applyFill="1" applyBorder="1" applyAlignment="1">
      <alignment horizontal="center" vertical="center" wrapText="1"/>
    </xf>
    <xf numFmtId="164" fontId="10" fillId="0" borderId="1" xfId="0" applyNumberFormat="1" applyFont="1" applyBorder="1" applyAlignment="1">
      <alignment horizontal="right" vertical="center" wrapText="1"/>
    </xf>
    <xf numFmtId="0" fontId="7" fillId="0" borderId="1" xfId="0" applyFont="1" applyBorder="1" applyAlignment="1">
      <alignment horizontal="left" vertical="center"/>
    </xf>
    <xf numFmtId="0" fontId="0" fillId="0" borderId="0" xfId="0" applyAlignment="1">
      <alignment horizontal="left" indent="1"/>
    </xf>
    <xf numFmtId="0" fontId="8" fillId="4" borderId="1" xfId="0" applyFont="1" applyFill="1" applyBorder="1" applyAlignment="1">
      <alignment horizontal="left" vertical="center"/>
    </xf>
    <xf numFmtId="0" fontId="1" fillId="0" borderId="1" xfId="0" applyFont="1" applyBorder="1"/>
    <xf numFmtId="0" fontId="0" fillId="0" borderId="1" xfId="0" applyBorder="1" applyAlignment="1">
      <alignment horizontal="left" indent="1"/>
    </xf>
    <xf numFmtId="0" fontId="0" fillId="0" borderId="1" xfId="0" applyBorder="1" applyAlignment="1">
      <alignment horizontal="left" wrapText="1" indent="1"/>
    </xf>
    <xf numFmtId="0" fontId="1" fillId="0" borderId="1" xfId="0" applyFont="1" applyBorder="1" applyAlignment="1">
      <alignment horizontal="left"/>
    </xf>
    <xf numFmtId="0" fontId="9" fillId="0" borderId="1" xfId="0" applyFont="1" applyBorder="1" applyAlignment="1">
      <alignment horizontal="left" vertical="center"/>
    </xf>
    <xf numFmtId="0" fontId="12" fillId="0" borderId="1" xfId="0" applyFont="1" applyBorder="1" applyAlignment="1">
      <alignment horizontal="left" vertical="center"/>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vertical="center" wrapText="1"/>
    </xf>
    <xf numFmtId="164"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pplyProtection="1">
      <alignment horizontal="center" vertical="center" wrapText="1"/>
      <protection locked="0"/>
    </xf>
    <xf numFmtId="166"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14" fontId="10" fillId="0" borderId="1" xfId="0" applyNumberFormat="1" applyFont="1" applyBorder="1" applyAlignment="1">
      <alignment horizontal="left" vertical="center" wrapText="1"/>
    </xf>
    <xf numFmtId="3" fontId="10" fillId="0" borderId="1" xfId="0" applyNumberFormat="1" applyFont="1" applyBorder="1" applyAlignment="1">
      <alignment vertical="center" wrapText="1"/>
    </xf>
    <xf numFmtId="165" fontId="10" fillId="0" borderId="1" xfId="2" applyNumberFormat="1" applyFont="1" applyFill="1" applyBorder="1" applyAlignment="1">
      <alignment horizontal="left" vertical="center" wrapText="1"/>
    </xf>
    <xf numFmtId="9" fontId="10" fillId="0" borderId="1" xfId="3" applyFont="1" applyFill="1" applyBorder="1" applyAlignment="1">
      <alignment vertical="center" wrapText="1"/>
    </xf>
    <xf numFmtId="0" fontId="10" fillId="0" borderId="1" xfId="0" applyFont="1" applyBorder="1" applyAlignment="1" applyProtection="1">
      <alignment horizontal="left" vertical="center" wrapText="1"/>
      <protection locked="0"/>
    </xf>
    <xf numFmtId="9" fontId="4" fillId="0" borderId="1" xfId="0" applyNumberFormat="1" applyFont="1" applyBorder="1" applyAlignment="1">
      <alignment horizontal="center" vertical="center" wrapText="1"/>
    </xf>
    <xf numFmtId="49" fontId="10" fillId="0" borderId="6" xfId="0" applyNumberFormat="1" applyFont="1" applyBorder="1" applyAlignment="1">
      <alignment vertical="top" wrapText="1"/>
    </xf>
    <xf numFmtId="169" fontId="4" fillId="0" borderId="1" xfId="2" applyNumberFormat="1" applyFont="1" applyBorder="1" applyAlignment="1">
      <alignment horizontal="center" vertical="center" wrapText="1"/>
    </xf>
    <xf numFmtId="10" fontId="4" fillId="0" borderId="1" xfId="3" applyNumberFormat="1" applyFont="1" applyBorder="1" applyAlignment="1">
      <alignment horizontal="center" vertical="center" wrapText="1"/>
    </xf>
    <xf numFmtId="9" fontId="4" fillId="0" borderId="1" xfId="3" applyFont="1" applyBorder="1" applyAlignment="1">
      <alignment horizontal="center" vertical="center" wrapText="1"/>
    </xf>
    <xf numFmtId="0" fontId="11" fillId="0" borderId="1" xfId="1" applyFont="1" applyFill="1" applyBorder="1" applyAlignment="1">
      <alignment vertical="center" wrapText="1"/>
    </xf>
    <xf numFmtId="164" fontId="10"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66" fontId="10" fillId="2" borderId="1" xfId="0" applyNumberFormat="1" applyFont="1" applyFill="1" applyBorder="1" applyAlignment="1">
      <alignment horizontal="left" vertical="center" wrapText="1"/>
    </xf>
    <xf numFmtId="168" fontId="10" fillId="0" borderId="1" xfId="0" applyNumberFormat="1" applyFont="1" applyBorder="1" applyAlignment="1">
      <alignment horizontal="right" vertical="center" wrapText="1"/>
    </xf>
    <xf numFmtId="167" fontId="10" fillId="0" borderId="1" xfId="0" applyNumberFormat="1" applyFont="1" applyBorder="1" applyAlignment="1" applyProtection="1">
      <alignment horizontal="center" vertical="center" wrapText="1"/>
      <protection locked="0"/>
    </xf>
    <xf numFmtId="4" fontId="10"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66" fontId="4" fillId="0" borderId="1" xfId="0" applyNumberFormat="1" applyFont="1" applyBorder="1" applyAlignment="1">
      <alignment vertical="center" wrapText="1"/>
    </xf>
    <xf numFmtId="9" fontId="10" fillId="0" borderId="1" xfId="0" applyNumberFormat="1" applyFont="1" applyBorder="1" applyAlignment="1">
      <alignment horizontal="left" vertical="center" wrapText="1"/>
    </xf>
    <xf numFmtId="166" fontId="2" fillId="0" borderId="1" xfId="0" applyNumberFormat="1" applyFont="1" applyBorder="1" applyAlignment="1">
      <alignment vertical="center" wrapText="1"/>
    </xf>
    <xf numFmtId="166" fontId="4" fillId="0" borderId="1" xfId="2" applyNumberFormat="1" applyFont="1" applyBorder="1" applyAlignment="1">
      <alignment vertical="center" wrapText="1"/>
    </xf>
    <xf numFmtId="164" fontId="10" fillId="0" borderId="1" xfId="0" applyNumberFormat="1" applyFont="1" applyBorder="1" applyAlignment="1">
      <alignment horizontal="left" vertical="center" wrapText="1"/>
    </xf>
    <xf numFmtId="0" fontId="10" fillId="0" borderId="7" xfId="0" applyFont="1" applyBorder="1" applyAlignment="1">
      <alignment horizontal="left" vertical="center" wrapText="1"/>
    </xf>
    <xf numFmtId="0" fontId="0" fillId="0" borderId="1" xfId="0" applyBorder="1" applyAlignment="1">
      <alignment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 xfId="0" applyFont="1" applyFill="1" applyBorder="1" applyAlignment="1">
      <alignment horizontal="left" vertical="center" wrapText="1"/>
    </xf>
    <xf numFmtId="166" fontId="10" fillId="2" borderId="4" xfId="0" applyNumberFormat="1" applyFont="1" applyFill="1" applyBorder="1" applyAlignment="1">
      <alignment horizontal="center" vertical="center" wrapText="1"/>
    </xf>
    <xf numFmtId="166" fontId="10" fillId="2" borderId="5"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14" fontId="4" fillId="0" borderId="1" xfId="0" applyNumberFormat="1" applyFont="1" applyBorder="1" applyAlignment="1">
      <alignment vertical="center" wrapText="1"/>
    </xf>
    <xf numFmtId="165" fontId="4" fillId="0" borderId="1" xfId="2" applyNumberFormat="1" applyFont="1" applyBorder="1" applyAlignment="1">
      <alignment vertical="center" wrapText="1"/>
    </xf>
    <xf numFmtId="0" fontId="13" fillId="0" borderId="1" xfId="0" applyFont="1" applyBorder="1" applyAlignment="1">
      <alignment horizontal="left" vertical="top" wrapText="1"/>
    </xf>
    <xf numFmtId="0" fontId="13" fillId="0" borderId="1" xfId="0" applyFont="1" applyBorder="1" applyAlignment="1">
      <alignment vertical="center" wrapText="1"/>
    </xf>
    <xf numFmtId="171" fontId="4" fillId="0" borderId="1" xfId="4" applyNumberFormat="1" applyFont="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9" fontId="4" fillId="0" borderId="1" xfId="4" applyNumberFormat="1" applyFont="1" applyFill="1" applyBorder="1" applyAlignment="1">
      <alignment horizontal="left" vertical="center" wrapText="1"/>
    </xf>
    <xf numFmtId="169" fontId="4" fillId="0" borderId="4" xfId="4" applyNumberFormat="1" applyFont="1" applyFill="1" applyBorder="1" applyAlignment="1">
      <alignment horizontal="left" vertical="center" wrapText="1"/>
    </xf>
    <xf numFmtId="169" fontId="4" fillId="0" borderId="5" xfId="4"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9" fontId="4" fillId="0" borderId="1" xfId="0" applyNumberFormat="1" applyFont="1" applyFill="1" applyBorder="1" applyAlignment="1">
      <alignment horizontal="left" vertical="center" wrapText="1"/>
    </xf>
    <xf numFmtId="9" fontId="4" fillId="0" borderId="1" xfId="3" applyFont="1" applyFill="1" applyBorder="1" applyAlignment="1">
      <alignment horizontal="left" vertical="center" wrapText="1"/>
    </xf>
    <xf numFmtId="169" fontId="4" fillId="0" borderId="1" xfId="2" applyNumberFormat="1" applyFont="1" applyFill="1" applyBorder="1" applyAlignment="1">
      <alignment horizontal="left" vertical="center" wrapText="1"/>
    </xf>
  </cellXfs>
  <cellStyles count="5">
    <cellStyle name="Hipervínculo" xfId="1" builtinId="8"/>
    <cellStyle name="Millares" xfId="4" builtinId="3"/>
    <cellStyle name="Moneda" xfId="2" builtinId="4"/>
    <cellStyle name="Normal" xfId="0" builtinId="0"/>
    <cellStyle name="Porcentaje" xfId="3"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A1:AC132" sheet="PA 2023"/>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4">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85.600290856484" createdVersion="8" refreshedVersion="8" minRefreshableVersion="3" recordCount="94" xr:uid="{57B66182-E8B6-4FF0-92E8-AC7E24D2A16D}">
  <cacheSource type="worksheet">
    <worksheetSource ref="A1:AD95" sheet="PA 2023"/>
  </cacheSource>
  <cacheFields count="33">
    <cacheField name="ID Indicador" numFmtId="0">
      <sharedItems containsSemiMixedTypes="0" containsString="0" containsNumber="1" containsInteger="1" minValue="1" maxValue="91"/>
    </cacheField>
    <cacheField name="Proceso Sistema Integral de Gestión y Control - SGIC" numFmtId="0">
      <sharedItems/>
    </cacheField>
    <cacheField name="Dimensión MIPG" numFmtId="0">
      <sharedItems/>
    </cacheField>
    <cacheField name="Vicepresidencia/ Oficina Asesora " numFmtId="0">
      <sharedItems count="11">
        <s v="VICEPRESIDENCIA ADMINISTRATIVA Y FINANCIERA"/>
        <s v="OFICINA DE CONTROL INTERNO "/>
        <s v="VICEPRESIDENCIA DE CONTRATOS DE HIDROCARBUROS"/>
        <s v="VICEPRESIDENCIA TÉCNICA"/>
        <s v="VICEPRESIDENCIA DE OPERACIONES, REGALÍAS Y PARTICIPACIONES"/>
        <s v="OFICINA DE TECNOLOGÍAS DE LA INFORMACIÓN"/>
        <s v="VICEPRESIDENCIA DE PROMOCIÓN Y ASIGNACIÓN  DE ÁREAS"/>
        <s v="OFICINA ASESORA JURIDICA "/>
        <s v="VICEPRESICENCIA OPERCIONES, REGALIAS Y PARTICIPACIONES" u="1"/>
        <s v="VICEPRESIDENCIA OPERACIONES, REGALIAS Y PARTICIPACIONES" u="1"/>
        <s v="VICEPRESIDENCIA OPERACIONES, REGALÍAS Y PARTICIPACIONES" u="1"/>
      </sharedItems>
    </cacheField>
    <cacheField name="Gerencia / Grupo" numFmtId="0">
      <sharedItems count="18">
        <s v="PLANEACIÓN"/>
        <s v="ADMINISTRATIVO"/>
        <s v="FINANCIERO"/>
        <s v="TALENTO HUMANO"/>
        <s v="No Aplica"/>
        <s v="OFICINA DE CONTROL INTERNO "/>
        <s v="GERENCIA SEGURIDAD, COMUNIDADES Y MEDIO AMBIENTE"/>
        <s v="GERENCIA GSCYMA "/>
        <s v="SEGURIDAD, COMUNIDADES Y MEDIO AMBIENTE"/>
        <s v="GERENCIA SEGUIMIENTO A CONTRATOS EN EXPLORACIÓN"/>
        <s v="GERENCIA SEGUIMIENTO A CONTRATOS EN PRODUCCIÓN"/>
        <s v="GERENCIA GESTIÓN DE LA INFORMACIÓN TÉCNICA"/>
        <s v="GERENCIA DE GESTION DEL CONOCIMIENTO "/>
        <s v="GERENCIA DE REGALIAS Y DERECHOS ECONOMICOS "/>
        <s v="GERENCIA DE RESERVAS Y OPERACIONES "/>
        <s v="GERENCIA DE RESERVAS Y OPERACIONES (FISCALIZACIÓN)"/>
        <s v="GERENCIA DE PROMOCIÓN Y ASIGNACIÓN DE ÁREAS"/>
        <s v="OFICINA ASESORA JURIDICA "/>
      </sharedItems>
    </cacheField>
    <cacheField name="Objetivo Estratégico" numFmtId="0">
      <sharedItems/>
    </cacheField>
    <cacheField name="Temática" numFmtId="0">
      <sharedItems/>
    </cacheField>
    <cacheField name="Indicador Estratégico" numFmtId="0">
      <sharedItems/>
    </cacheField>
    <cacheField name="Plan o Programa" numFmtId="0">
      <sharedItems/>
    </cacheField>
    <cacheField name="Fuente Presupuestal" numFmtId="0">
      <sharedItems/>
    </cacheField>
    <cacheField name="Proyecto de Inversión DNP" numFmtId="0">
      <sharedItems/>
    </cacheField>
    <cacheField name="Producto Cadena de Valor DNP" numFmtId="0">
      <sharedItems/>
    </cacheField>
    <cacheField name="Actividad del proyecto inversión asociada" numFmtId="0">
      <sharedItems/>
    </cacheField>
    <cacheField name="Número de línea en Plan Anual de Adquisiciones 2023" numFmtId="0">
      <sharedItems containsMixedTypes="1" containsNumber="1" containsInteger="1" minValue="166" maxValue="489"/>
    </cacheField>
    <cacheField name="Indicador del proyecto de inversión o de la actividad de gestión" numFmtId="0">
      <sharedItems containsBlank="1"/>
    </cacheField>
    <cacheField name="Meta 2023" numFmtId="0">
      <sharedItems containsBlank="1" containsMixedTypes="1" containsNumber="1" minValue="0.8"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longText="1"/>
    </cacheField>
    <cacheField name="Ppto $ (coincidir con programación pptal dependencia)" numFmtId="0">
      <sharedItems containsMixedTypes="1" containsNumber="1" minValue="0" maxValue="182000000000"/>
    </cacheField>
    <cacheField name="Fecha Inicio" numFmtId="0">
      <sharedItems containsDate="1" containsBlank="1" containsMixedTypes="1" minDate="2023-01-01T00:00:00" maxDate="2023-07-02T00:00:00"/>
    </cacheField>
    <cacheField name="Fecha Fin" numFmtId="0">
      <sharedItems containsDate="1" containsBlank="1" containsMixedTypes="1" minDate="2023-04-30T00:00:00" maxDate="2024-01-01T00:00:00"/>
    </cacheField>
    <cacheField name="Tendencia" numFmtId="0">
      <sharedItems containsBlank="1"/>
    </cacheField>
    <cacheField name="Periodicidad de Seguimiento" numFmtId="0">
      <sharedItems/>
    </cacheField>
    <cacheField name="Avance Cuantitativo Meta _x000a_(solo números)" numFmtId="0">
      <sharedItems containsBlank="1" containsMixedTypes="1" containsNumber="1" minValue="0" maxValue="526164"/>
    </cacheField>
    <cacheField name="Descripción del Avance o Justificación del Incumplimiento." numFmtId="0">
      <sharedItems containsBlank="1" longText="1"/>
    </cacheField>
    <cacheField name="Evidencia" numFmtId="0">
      <sharedItems containsBlank="1" longText="1"/>
    </cacheField>
    <cacheField name="Ejecución Presupuestal (Compromisos - cifras en pesos )" numFmtId="0">
      <sharedItems containsBlank="1" containsMixedTypes="1" containsNumber="1" minValue="0" maxValue="70460073969.100006"/>
    </cacheField>
    <cacheField name="Ejecución Presupuestal (Obligaciones - cifras en pesos)" numFmtId="0">
      <sharedItems containsBlank="1" containsMixedTypes="1" containsNumber="1" minValue="0" maxValue="19255344830.740002"/>
    </cacheField>
    <cacheField name="Observaciones estructura Plan de Acción 2023" numFmtId="0">
      <sharedItems containsBlank="1" longText="1"/>
    </cacheField>
    <cacheField name="Clasificación General Indicador" numFmtId="0">
      <sharedItems/>
    </cacheField>
    <cacheField name="Enlace" numFmtId="0">
      <sharedItems/>
    </cacheField>
    <cacheField name="Corre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
  <r>
    <n v="1"/>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s v="No Aplica"/>
    <s v="No Aplica"/>
    <s v="No Aplica"/>
    <s v="No Reportado"/>
    <s v="Informe de auditorias internas generados"/>
    <n v="1"/>
    <s v="Número"/>
    <s v=" Se refiere a la realización de los informes de las auditorías internas al SIGC."/>
    <s v="Sumatoria de informes de auditoría generados "/>
    <n v="0"/>
    <s v="No Reportado"/>
    <s v="No Reportado"/>
    <s v="Creciente"/>
    <s v="Anual"/>
    <s v="No Aplica"/>
    <s v="No Reportado"/>
    <s v="No Reportado"/>
    <s v="No Reportado"/>
    <s v="No Reportado"/>
    <s v="No Reportado"/>
    <s v="Indicador Plan de Acción Institucional"/>
    <s v="Sin Información"/>
    <s v="Sin Información"/>
  </r>
  <r>
    <n v="2"/>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s v="No Aplica"/>
    <s v="No Aplica"/>
    <s v="No Aplica"/>
    <s v="No Reportado"/>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s v="No Reportado"/>
    <s v="No Reportado"/>
    <s v="Constante"/>
    <s v="Anual"/>
    <s v="No Aplica"/>
    <s v="No Reportado"/>
    <s v="No Reportado"/>
    <s v="No Reportado"/>
    <s v="No Reportado"/>
    <s v="No Reportado"/>
    <s v="Indicador Plan de Acción Institucional"/>
    <s v="Sin Información"/>
    <s v="Sin Información"/>
  </r>
  <r>
    <n v="3"/>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s v="No Aplica"/>
    <s v="No Aplica"/>
    <s v="No Aplica"/>
    <s v="No Reportado"/>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s v="No Reportado"/>
    <s v="No Reportado"/>
    <s v="Constante"/>
    <s v="Anual"/>
    <s v="No Aplica"/>
    <s v="No Reportado"/>
    <s v="No Reportado"/>
    <s v="No Reportado"/>
    <s v="No Reportado"/>
    <s v="No Reportado"/>
    <s v="Indicador Plan de Acción Institucional"/>
    <s v="Sin Información"/>
    <s v="Sin Información"/>
  </r>
  <r>
    <n v="4"/>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s v="No Aplica"/>
    <s v="No Aplica"/>
    <s v="No Aplica"/>
    <s v="No Reportado"/>
    <s v="Informe de revisión por la Presidencia de la ANH al SGIC realizado "/>
    <n v="1"/>
    <s v="Número"/>
    <s v="Corresponde  a las revisiones por la Presidencia al Sistema de Gestión Integral y de control."/>
    <s v="Informe de revisión por la Presidencia de la ANH al SGIC realizado "/>
    <n v="0"/>
    <s v="No Reportado"/>
    <s v="No Reportado"/>
    <s v="Constante"/>
    <s v="Anual"/>
    <s v="No Aplica"/>
    <s v="No Reportado"/>
    <s v="No Reportado"/>
    <s v="No Reportado"/>
    <s v="No Reportado"/>
    <s v="No Reportado"/>
    <s v="Indicador Plan de Acción Institucional"/>
    <s v="Sin Información"/>
    <s v="Sin Información"/>
  </r>
  <r>
    <n v="5"/>
    <s v="Gestión Integral"/>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s v="No Aplica"/>
    <s v="No Aplica"/>
    <s v="No Aplica"/>
    <s v="No Reportado"/>
    <s v="Evaluación de la gestión institucional FURAG II (MIPG-ANH)"/>
    <n v="83"/>
    <s v="Porcentaje"/>
    <s v="Se  evalúa el modelo a través de la herramienta FRURAG II, que arroja el resultado según la variables evaluadas."/>
    <s v="Resultado de la Evaluación"/>
    <n v="24000000"/>
    <s v="No Reportado"/>
    <s v="No Reportado"/>
    <s v="Creciente"/>
    <s v="Anual"/>
    <s v="No Aplica"/>
    <s v="No Reportado"/>
    <s v="No Reportado"/>
    <s v="No Reportado"/>
    <s v="No Reportado"/>
    <s v="No Reportado"/>
    <s v="Indicador Estratégico"/>
    <s v="Sin Información"/>
    <s v="Sin Información"/>
  </r>
  <r>
    <n v="6"/>
    <s v="Gestión Estratégica "/>
    <s v="Direccionamiento Estratégico y Planeación"/>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s v="No Aplica"/>
    <s v="No Aplica"/>
    <s v="No Aplica"/>
    <s v="No Reportado"/>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s v="No Reportado"/>
    <s v="No Reportado"/>
    <s v="Creciente"/>
    <s v="Cuatrimestral"/>
    <s v="No Reportado"/>
    <s v="No Reportado"/>
    <s v="No Reportado"/>
    <s v="No Reportado"/>
    <s v="No Reportado"/>
    <s v="No Reportado"/>
    <s v="Indicador Plan de Acción Institucional"/>
    <s v="Sin Información"/>
    <s v="Sin Información"/>
  </r>
  <r>
    <n v="7"/>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s v="No Aplica"/>
    <s v="No Aplica"/>
    <s v="No Aplica"/>
    <s v="No Reportado"/>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s v="No Reportado"/>
    <s v="No Reportado"/>
    <s v="Creciente"/>
    <s v="Cuatrimestral"/>
    <s v="No Reportado"/>
    <s v="No Reportado"/>
    <s v="No Reportado"/>
    <s v="No Reportado"/>
    <s v="No Reportado"/>
    <s v="No Reportado"/>
    <s v="Indicador Plan de Acción Institucional"/>
    <s v="Sin Información"/>
    <s v="Sin Información"/>
  </r>
  <r>
    <n v="8"/>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s v="No Aplica"/>
    <s v="No Aplica"/>
    <s v="No Aplica"/>
    <s v="No Reportado"/>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s v="No Reportado"/>
    <s v="No Reportado"/>
    <s v="Creciente"/>
    <s v="Cuatrimestral"/>
    <s v="No Reportado"/>
    <s v="No Reportado"/>
    <s v="No Reportado"/>
    <s v="No Reportado"/>
    <s v="No Reportado"/>
    <s v="No Reportado"/>
    <s v="Indicador Plan de Acción Institucional"/>
    <s v="Sin Información"/>
    <s v="Sin Información"/>
  </r>
  <r>
    <n v="9"/>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s v="No Aplica"/>
    <s v="No Aplica"/>
    <s v="No Aplica"/>
    <s v="No Reportado"/>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s v="No Reportado"/>
    <s v="No Reportado"/>
    <s v="Creciente"/>
    <s v="Cuatrimestral"/>
    <s v="No Reportado"/>
    <s v="No Reportado"/>
    <s v="No Reportado"/>
    <s v="No Reportado"/>
    <s v="No Reportado"/>
    <s v="No Reportado"/>
    <s v="Indicador Plan de Acción Institucional"/>
    <s v="Sin Información"/>
    <s v="Sin Información"/>
  </r>
  <r>
    <n v="10"/>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s v="No Aplica"/>
    <s v="No Aplica"/>
    <s v="Fortalecer la gestión por proyectos en la ANH"/>
    <s v="Sin Información"/>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d v="2023-01-01T00:00:00"/>
    <d v="2023-12-31T00:00:00"/>
    <s v="Constante"/>
    <s v="Trimestral"/>
    <n v="100"/>
    <s v="En el mes de  abril de 2023 se continuaron asesorías sobre la formulación de proyectos nuevos de las vicepresidencias Técnica, Promoción y Asignación de Áreas, y Oficina de Tecnologías, dando respuesta a observaciones del Ministerio de Minas y   Departamento Nacional de Planeación - DNP, realizando cambios en los documentos soporte de formulación y acompañandos las reuniones correspondientes. También, se asesoró el ajuste al proyecto en ejecución de la Vicepresidencia Técnica, según observaciones realizadas por el Ministerio de Minas y Energía y DNP; igualmente, se orientó el reporte de seguimiento a la ejecución y actualización de la regionalización de los proyectos vigentes en la nueva Plataforma Integrada de Inversión Pública - PIIP."/>
    <s v="Reuniones convocadas a través de la plataforma Teams, y correos electrónicos insitucionales._x000a_Plataformas:_x000a_https://mgaweb.dnp.gov.co/_x000a_https://piip.dnp.gov.co/_x000a_"/>
    <s v="No Aplica"/>
    <s v="No Aplica"/>
    <s v="Se reitera la vinculación en la columna H al indicador estratégico FURAG. Se diligenciaron las fechas de inicio y fin,columnas U y V."/>
    <s v="Indicador Plan de Acción Institucional"/>
    <s v="Patricia Marín Ruiz"/>
    <s v="patricia.marin@anh.gov.co"/>
  </r>
  <r>
    <n v="11"/>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s v="No Aplica"/>
    <s v="No Aplica"/>
    <s v="Fortalecer la gestión por proyectos en la ANH"/>
    <s v="Sin Información"/>
    <s v="Informe sobre la ejecución de proyectos elaborado"/>
    <n v="4"/>
    <s v="Número"/>
    <s v="Corresponde al informe consolidado sobre el seguimiento a la ejecución de proyectos "/>
    <s v="Informe consolidado sobre el seguimiento a la ejecución de proyectos"/>
    <n v="0"/>
    <d v="2023-01-01T00:00:00"/>
    <d v="2023-12-31T00:00:00"/>
    <s v="Creciente"/>
    <s v="Trimestral"/>
    <n v="1"/>
    <s v="Se elaboró informe de ejecución presupuestal al cierre del PRIMER TRIMESTRE de 2023,  paras er consolidado por el Grupo Financieron y remitido al Ministerio de Hacienda; se ha realizó la actualización del informe para lo correspondiente al presupuesto Inversión para el numeral 2.2.2. (páginas 15 a 21)."/>
    <s v="Correo electrónico con asunto INFORME EJECUCION PRESUPUESTAL ANH I TRIMESTRE DE 2023, De: Hernan Arnulfo Mendez Triana &lt;hernan.mendez@anh.gov.co&gt; _x000a_Enviado el: jueves, 18 de mayo de 2023 12:01 p. m."/>
    <s v="No Aplica"/>
    <s v="No Aplica"/>
    <s v="Se reitera la vinculación en la columna H al indicador estratégico FURAG. Se diligenciaron las fechas de inicio y fin,columnas U y V."/>
    <s v="Indicador Plan de Acción Institucional"/>
    <s v="Patricia Marín Ruiz"/>
    <s v="patricia.marin@anh.gov.co"/>
  </r>
  <r>
    <n v="12"/>
    <s v="Gestión de Proyectos"/>
    <s v="Direccionamiento Estratégico y Planeación"/>
    <x v="0"/>
    <x v="0"/>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s v="No Aplica"/>
    <s v="No Aplica"/>
    <s v="Fortalecer la gestión por proyectos en la ANH"/>
    <s v="Sin Informac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d v="2023-01-01T00:00:00"/>
    <d v="2023-06-30T00:00:00"/>
    <s v="Constante"/>
    <s v="Anual"/>
    <s v="No Aplica"/>
    <s v="No Aplica"/>
    <s v="No Aplica"/>
    <s v="No Aplica"/>
    <s v="No Aplica"/>
    <s v="Se reitera la vinculación en la columna H al indicador estratégico FURAG. Se diligenciaron las fechas de inicio y fin,columnas U y V."/>
    <s v="Indicador Plan de Acción Institucional"/>
    <s v="Patricia Marín Ruiz"/>
    <s v="patricia.marin@anh.gov.co"/>
  </r>
  <r>
    <n v="13"/>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Institucional de Archivos de la Entidad ­PINAR"/>
    <s v="Gastos de comercialización"/>
    <s v="No Aplica"/>
    <s v="No Aplica"/>
    <s v="No Aplica"/>
    <n v="489"/>
    <s v="Diagnóstico Integral de Archivo ANH"/>
    <n v="1"/>
    <s v="Unidad"/>
    <s v="Contar el diagnóstico integral de archivo de la ANH y lo inherente a este"/>
    <s v="Diagnóstico construido"/>
    <n v="280000000"/>
    <d v="2023-05-01T00:00:00"/>
    <d v="2023-12-01T00:00:00"/>
    <s v="Constante"/>
    <s v="Semestral"/>
    <n v="0"/>
    <s v="El 24 de abril de 2023 se aprueba la línea 489 para la contratación cuyo objeto es el diagnóstico integral de archivo de la ANH. Durante abril se elaboro el borrador del ESET, se esta revisando y  ajustando con informacion propia de la Archivo General de la Nacion."/>
    <s v="Secop:  https://community.secop.gov.co/Public/App/AnnualPurchasingPlanManagementPublic/Index?currentLanguage=en&amp;Page=login&amp;Country=CO&amp;SkinName=CCE y Pagina Web ANH: https://www.anh.gov.co/es/la-anh/planeaci%C3%B3n/"/>
    <n v="0"/>
    <n v="0"/>
    <s v="Responsable: Yenny"/>
    <s v="Indicador Plan de Acción Institucional"/>
    <s v="Janier Cuervo Ordóñez"/>
    <s v="janier.cuervo@anh.gov.co"/>
  </r>
  <r>
    <n v="14"/>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Institucional de Archivos de la Entidad ­PINAR"/>
    <s v="Adquisición de Bienes y Servicios"/>
    <s v="No Aplica"/>
    <s v="No Aplica"/>
    <s v="No Aplica"/>
    <n v="287"/>
    <s v="Actualización instrumentos Archivísticos de la ANH (TRD, CCD, FUID, PGD, entre otros)"/>
    <n v="80"/>
    <s v="Porcentaje"/>
    <s v="Elaboración, seguimiento y actualización de los instrumentos archivísticos de la Entidad conforme con la normativa archivística vigente y aplicable"/>
    <s v="Numero acumulado de instrumentos archivísticos aprobados en Comité de Evaluación de Desempeño / Total de Instrumentos archivísticos (en total son 8)"/>
    <n v="790000000"/>
    <d v="2023-02-01T00:00:00"/>
    <d v="2023-12-01T00:00:00"/>
    <s v="Creciente"/>
    <s v="Mensual"/>
    <n v="0"/>
    <s v="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 "/>
    <m/>
    <n v="0"/>
    <n v="0"/>
    <s v="Responsable: Yenny"/>
    <s v="Indicador Plan de Acción Institucional"/>
    <s v="Janier Cuervo Ordóñez"/>
    <s v="janier.cuervo@anh.gov.co"/>
  </r>
  <r>
    <n v="15"/>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Institucional de Archivos de la Entidad ­PINAR"/>
    <s v="Gastos de comercialización"/>
    <s v="No Aplica"/>
    <s v="No Aplica"/>
    <s v="No Aplica"/>
    <s v="No Aplica"/>
    <s v="Organización documental del archivo de gestión y central de la ANH"/>
    <n v="20"/>
    <s v="Porcentaje"/>
    <s v="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
    <s v="Contrato suscrito"/>
    <n v="980000000"/>
    <d v="2023-07-01T00:00:00"/>
    <d v="2023-12-01T00:00:00"/>
    <s v="Creciente"/>
    <s v="Semestral"/>
    <n v="0"/>
    <s v="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
    <s v="No Aplica"/>
    <n v="0"/>
    <n v="0"/>
    <s v="Responsable: Cindy Lorena  Bastidas"/>
    <s v="Indicador Plan de Acción Institucional"/>
    <s v="Janier Cuervo Ordóñez"/>
    <s v="janier.cuervo@anh.gov.co"/>
  </r>
  <r>
    <n v="16"/>
    <s v="Gestión Administrativ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Adquisición de Bienes y Servicios"/>
    <s v="No Aplica"/>
    <s v="No Aplica"/>
    <s v="No Aplica"/>
    <s v="3 34 36 154 287 288 298"/>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d v="2023-01-01T00:00:00"/>
    <d v="2023-12-01T00:00:00"/>
    <s v="Creciente"/>
    <s v="Semestral"/>
    <n v="0.5"/>
    <s v="Otrosí 1 Cto 124/22, Otrosí OC 42956/2019, OC 10288/22, Otrosí 1 Cto 297/2022, Otrosí, Otrosí 1 y 2  Cto 291/2022, Cto 476/2022, Cto 11/2023, Cto 78/2023, Cto 100/2023, OC 104575/2023, Cto 210/2023, Cto 196/2023, Cto 238/2023. Se estima que se requieren 16 contratos para atender"/>
    <s v="Secop:  https://community.secop.gov.co/Public/App/AnnualPurchasingPlanManagementPublic/Index?currentLanguage=en&amp;Page=login&amp;Country=CO&amp;SkinName=CCE"/>
    <n v="1044689311"/>
    <n v="88035521"/>
    <s v="Responsable: Franklin"/>
    <s v="Indicador Plan de Acción Institucional"/>
    <s v="Janier Cuervo Ordóñez"/>
    <s v="janier.cuervo@anh.gov.co"/>
  </r>
  <r>
    <n v="17"/>
    <s v="Gestión TICs"/>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Adquisición de Bienes y Servicios"/>
    <s v="No Aplica"/>
    <s v="No Aplica"/>
    <s v="No Aplica"/>
    <n v="375"/>
    <s v="Actualización, mantenimiento y soporte del Sistema de Gestión de Documentos Electrónicos de Archivo - SGDEA ControlDoc"/>
    <n v="1"/>
    <s v="Unidad"/>
    <s v="Soporte, mantenimiento y actualizaciones del SGDEA que emplea la entidad por horas."/>
    <s v="Mensual"/>
    <n v="56423850"/>
    <d v="2023-03-01T00:00:00"/>
    <d v="2023-12-01T00:00:00"/>
    <s v="Constante"/>
    <s v="Mensual"/>
    <n v="1"/>
    <s v="El 27 de marzo de 2023 se suscribió el Contrato 238 de 2023"/>
    <s v="Secop II - Contrato 238 de 2023 suscrito con Control Online SAS"/>
    <n v="56423850"/>
    <n v="0"/>
    <s v="Responsable: Janier"/>
    <s v="Indicador Plan de Acción Institucional"/>
    <s v="Janier Cuervo Ordóñez"/>
    <s v="janier.cuervo@anh.gov.co"/>
  </r>
  <r>
    <n v="18"/>
    <s v="Gestión financiera"/>
    <s v="Gestión con Valores para Resultados"/>
    <x v="0"/>
    <x v="2"/>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Retenciones realizadas a Personales Naturales y Jurídicas"/>
    <s v="No Aplica"/>
    <s v="No Aplica"/>
    <s v="Identificar el total de declaraciones presentadas a las oficinas de impuestos de forma oportuna, de acuerdo a los establecido en la normatividad vigente"/>
    <s v="Sin Información"/>
    <s v="Declaraciones presentadas oportunamente"/>
    <n v="100"/>
    <s v="Porcentaje"/>
    <s v="Se presenta las Declaraciones DIAN, ICA, Retención ICA, Declaración Ministerio de Educación y Declaración de Ministerio del Interior. Se debe tener en cuenta que V1 y V5 incluye ReteICA e ICA; V2 y V6 incluye Retefuente, IVA e Ingresos y Patrimonio."/>
    <s v="V1: Declaraciones ICA presentadas_x000a_V2: Declaraciones DIAN presentadas_x000a_V3: Declaraciones MinEducación presentadas_x000a_V4: Declaraciones MinInterior presentadas_x000a_V5: Declaraciones ICA del año_x000a_V6: Declaraciones DIAN del año_x000a_V7: Declaraciones MinEducación del año_x000a_V8: Declaraciones MinInterior del año_x000a__x000a_(V1+V2+V3+V4)/(V5+V6+V7+V8)*100"/>
    <n v="1070000000"/>
    <d v="2023-01-11T00:00:00"/>
    <d v="2023-12-31T00:00:00"/>
    <s v="Creciente"/>
    <s v="Mensual"/>
    <n v="43.33"/>
    <s v="Se presenta la declaración de: (i) sexto bimestre del 2022 ReteICA Bogotá, (ii) primer bimestre ReteICA del 2023 Bogotá, (iii) ICA vigencia 2022 Bogotá, (iv) Retefuente DIAN diciembre 2022, (v) Retefuente DIAN enero 2023 y (vi) Retefuente DIAN  febrero 2023, (vii) declaración IVA DIAN sexto bimestre del 2022, (viii) declaración IVA DIAN primer bimestre del 2023, (ix) declaración de ingresos y patrimonio DIAN vigencia 2022, (x) Mineducación segundo semestre 2022, (xi) MinInterior diciembre 2022, (xii) Mininterior enero 2023 y (xiii) sexto bimestre del 2022 ReteICA Cartagena"/>
    <s v="Portal DIAN y carpeta compartida Gestión Contable impuestos Marzo 2023."/>
    <n v="267500000"/>
    <n v="267500000"/>
    <s v="Se construye y realizan ajusten en reuniones con profesional encargado de la consolidación del Plan de Acción Institucional."/>
    <s v="Indicador Plan de Acción Institucional"/>
    <s v="Jarvin Antonio López Rodríguez"/>
    <s v="jarvin.lopez@anh.gov.co"/>
  </r>
  <r>
    <n v="19"/>
    <s v="Gestión financier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Funcionamiento (Gastos de Personal, Adquisición de Bienes y Servicios, Transferencias corrientes (sin transferencia excedentes financieros a la nación), Gatos de Comercialización, Impuesto y Cuota de Fiscalización y Auditaje"/>
    <s v="No Aplica"/>
    <s v="No Aplica"/>
    <s v="Ejercer el control y seguimiento a la ejecución de los gastos de funcionamiento en el período fiscal correspondiente tomando el comportamiento semestral, con el ánimo de garantizar la austeridad en el gasto conforme a las directrices del gobierno nacional"/>
    <s v="No Aplica"/>
    <s v="Ejecución de los gastos de funcionamiento para la Agencia"/>
    <s v="% de ejecución equivalente &lt;= el 50% de apropiación anual"/>
    <s v="Porcentaje"/>
    <s v="Mide el nivel de ejecución de los gastos de funcionamiento para la Agencia a partir del Total Presupuesto de Gastos de Funcionamiento Ejecutado / Total Apropiación de Gasto de Funcionamiento"/>
    <s v="(Valor Obligado Acumulado Gastos de Funcionamiento - Valor Obligado Excedentes Financieros)/ (Apropiación vigentes Gastos de Funcionamiento - Valor Apropiado Excedentes Financieros)"/>
    <n v="103584660000"/>
    <d v="2023-01-01T00:00:00"/>
    <d v="2023-12-01T00:00:00"/>
    <s v="Creciente"/>
    <s v="Semestral"/>
    <n v="0.21594711301718064"/>
    <s v="Se viene ejecutando la contratación de acuerdo con lo planeado en el plan anual de adquisiciones. Se relacionan los valores excluyendo el giro de los excedentes financieros"/>
    <s v="Informe de Ejecución Presupuestal de gastos agregado de SIIF al cierre de marzo de 2023"/>
    <n v="70460073969.100006"/>
    <n v="19255344830.740002"/>
    <s v="Responsable: Janier"/>
    <s v="Indicador Plan de Acción Institucional"/>
    <s v="Janier Cuervo Ordóñez"/>
    <s v="janier.cuervo@anh.gov.co"/>
  </r>
  <r>
    <n v="20"/>
    <s v="Gestión financiera"/>
    <s v="Gestión con Valores para Resultados"/>
    <x v="0"/>
    <x v="1"/>
    <s v="Articular los actores del sector energético para la adecuada ejecución de los contratos misionales en armonía con una sociedad resiliente al clima"/>
    <s v="Fortalecimiento y articulación institucional del sector minero energético"/>
    <s v="Aplicación de Instrumento de medición de Nivel de Satisfacción del Talento Humano a los funcionarios de la entidad"/>
    <s v="Plan de Acción Institucional"/>
    <s v="Otros gastos de funcionamiento"/>
    <s v="No Aplica"/>
    <s v="No Aplica"/>
    <s v="No Aplica"/>
    <s v="No Reportado"/>
    <s v="Solicitudes atendidas (cliente interno)"/>
    <s v="No Reportado"/>
    <s v="Porcentaje"/>
    <s v="Corresponde a todas las gestiones adelantadas para dar trámite a las solicitudes que se requieran al Grupo Administrativo y Financiero.​"/>
    <s v="(No. de solicitudes recibidas por el Grupo Financiero / No. Solicitudes atendidas) * 100"/>
    <s v="No Reportado"/>
    <s v="No Reportado"/>
    <s v="No Reportado"/>
    <s v="Constante"/>
    <s v="Mensual"/>
    <s v="No Reportado"/>
    <s v="No Reportado"/>
    <s v="No Reportado"/>
    <s v="No Reportado"/>
    <s v="No Reportado"/>
    <s v="No Reportado"/>
    <s v="Indicador Plan de Acción Institucional"/>
    <s v="Sin Información"/>
    <s v="Sin Información"/>
  </r>
  <r>
    <n v="21"/>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Aplicación de Instrumento de medición de Nivel de Satisfacción del Talento Humano a los funcionarios de la entidad"/>
    <s v="Plan Estratégico de Talento Humano"/>
    <s v="Otros gastos de funcionamiento"/>
    <s v="No Aplica"/>
    <s v="No Aplica"/>
    <s v="No Aplica"/>
    <s v="No Reportado"/>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s v="No Reportado"/>
    <s v="No Reportado"/>
    <s v="Creciente"/>
    <s v="Semestral"/>
    <s v="No Aplica"/>
    <s v="No Reportado"/>
    <s v="No Reportado"/>
    <s v="No Reportado"/>
    <s v="No Reportado"/>
    <s v="No Reportado"/>
    <s v="Indicador Estratégico"/>
    <s v="Sin Información"/>
    <s v="Sin Información"/>
  </r>
  <r>
    <n v="22"/>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Otros gastos de funcionamiento"/>
    <s v="No Aplica"/>
    <s v="No Aplica"/>
    <s v="No Aplica"/>
    <s v="No Reportado"/>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s v="No Reportado"/>
    <s v="No Reportado"/>
    <s v="Creciente"/>
    <s v="Trimestral"/>
    <s v="No Aplica"/>
    <s v="No Reportado"/>
    <s v="No Reportado"/>
    <s v="No Reportado"/>
    <s v="No Reportado"/>
    <s v="No Reportado"/>
    <s v="Indicador Plan de Acción Institucional"/>
    <s v="Sin Información"/>
    <s v="Sin Información"/>
  </r>
  <r>
    <n v="23"/>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Seguridad y Salud en el Trabajo"/>
    <s v="Otros gastos de funcionamiento"/>
    <s v="No Aplica"/>
    <s v="No Aplica"/>
    <s v="No Aplica"/>
    <s v="No Reportado"/>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s v="No Reportado"/>
    <s v="No Reportado"/>
    <s v="Creciente"/>
    <s v="Trimestral"/>
    <s v="No Aplica"/>
    <s v="No Reportado"/>
    <s v="No Reportado"/>
    <s v="No Reportado"/>
    <s v="No Reportado"/>
    <s v="No Reportado"/>
    <s v="Indicador Plan de Acción Institucional"/>
    <s v="Sin Información"/>
    <s v="Sin Información"/>
  </r>
  <r>
    <n v="24"/>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Institucional de Capacitación "/>
    <s v="Otros gastos de funcionamiento"/>
    <s v="No Aplica"/>
    <s v="No Aplica"/>
    <s v="No Aplica"/>
    <s v="No Reportado"/>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s v="No Reportado"/>
    <s v="No Reportado"/>
    <s v="Creciente"/>
    <s v="Trimestral"/>
    <s v="No Aplica"/>
    <s v="No Reportado"/>
    <s v="No Reportado"/>
    <s v="No Reportado"/>
    <s v="No Reportado"/>
    <s v="No Reportado"/>
    <s v="Indicador Plan de Acción Institucional"/>
    <s v="Sin Información"/>
    <s v="Sin Información"/>
  </r>
  <r>
    <n v="25"/>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Bienestar e Incentivos"/>
    <s v="Otros gastos de funcionamiento"/>
    <s v="No Aplica"/>
    <s v="No Aplica"/>
    <s v="No Aplica"/>
    <s v="No Reportado"/>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s v="No Reportado"/>
    <s v="No Reportado"/>
    <s v="Creciente"/>
    <s v="Trimestral"/>
    <s v="No Aplica"/>
    <s v="No Reportado"/>
    <s v="No Reportado"/>
    <s v="No Reportado"/>
    <s v="No Reportado"/>
    <s v="No Reportado"/>
    <s v="Indicador Plan de Acción Institucional"/>
    <s v="Sin Información"/>
    <s v="Sin Información"/>
  </r>
  <r>
    <n v="26"/>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Previsión de Recursos Humanos "/>
    <s v="Otros gastos de funcionamiento"/>
    <s v="No Aplica"/>
    <s v="No Aplica"/>
    <s v="No Aplica"/>
    <s v="No Reportado"/>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s v="No Reportado"/>
    <s v="No Reportado"/>
    <s v="Creciente"/>
    <s v="Trimestral"/>
    <s v="No Aplica"/>
    <s v="No Reportado"/>
    <s v="No Reportado"/>
    <s v="No Reportado"/>
    <s v="No Reportado"/>
    <s v="No Reportado"/>
    <s v="Indicador Plan de Acción Institucional"/>
    <s v="Sin Información"/>
    <s v="Sin Información"/>
  </r>
  <r>
    <n v="27"/>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Reportado"/>
    <s v="No Reportado"/>
    <s v="Ejecución de Actividad enfocada a el ciclo de vida organizacional del servidor público  en su etapa de Retiro "/>
    <n v="1"/>
    <s v="Unidad"/>
    <s v="No Reportado"/>
    <s v="No Reportado"/>
    <s v="No Reportado"/>
    <s v="No Reportado"/>
    <s v="No Reportado"/>
    <s v="No Reportado"/>
    <s v="No Reportado"/>
    <s v="No Reportado"/>
    <s v="No Reportado"/>
    <s v="No Reportado"/>
    <s v="No Reportado"/>
    <s v="No Reportado"/>
    <s v="No Reportado"/>
    <s v="Indicador Plan de Acción Institucional"/>
    <s v="Sin Información"/>
    <s v="Sin Información"/>
  </r>
  <r>
    <n v="28"/>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Reportado"/>
    <s v="No Reportado"/>
    <s v="Evaluación Dimensión de Talento Humano FURAG - MIPG"/>
    <n v="3.6"/>
    <s v="Puntos"/>
    <s v="No Reportado"/>
    <s v="No Reportado"/>
    <s v="No Reportado"/>
    <s v="No Reportado"/>
    <s v="No Reportado"/>
    <s v="No Reportado"/>
    <s v="No Reportado"/>
    <s v="No Reportado"/>
    <s v="No Reportado"/>
    <s v="No Reportado"/>
    <s v="No Reportado"/>
    <s v="No Reportado"/>
    <s v="No Reportado"/>
    <s v="Indicador Estratégico"/>
    <s v="Sin Información"/>
    <s v="Sin Información"/>
  </r>
  <r>
    <n v="29"/>
    <s v="Participación Ciudadana y Comunicaciones"/>
    <s v="Información y comunicación"/>
    <x v="0"/>
    <x v="4"/>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Anticorrupción y de Atención al Ciudadano"/>
    <s v="Gastos de comercialización"/>
    <s v="No Aplica"/>
    <s v="No Aplica"/>
    <s v="No Aplica"/>
    <s v="Sin Información"/>
    <s v="Documentos publicados para el análisis de la satisfacción de usuarios ANH"/>
    <n v="2"/>
    <s v="Unidad"/>
    <s v="​El indicador mide la información consolidada de las encuestas aplicadas a los usuarios y la evaluación de la atención prestada por la ANH a sus usuarios en el Informe Encuesta de Satisfacción al Usuario ANH y publicación de Informes de atención PQRSD"/>
    <s v="V1 = Informe de encuesta de satisfacción de usuarios ANH + V2 = Informes de atención PQRSD publicados con la peridicidad definida"/>
    <n v="0"/>
    <d v="2023-01-01T00:00:00"/>
    <d v="2023-12-31T00:00:00"/>
    <s v="Constante"/>
    <s v="Anual"/>
    <n v="1"/>
    <s v="Se aplicó la encuesta de satisfacción de usuarios ANH 2023-1. Formulario de encuesta disponible en el siguiente enlace: https://www.anh.gov.co/es/atenci%C3%B3n-y-servicios-a-la-ciudadan%C3%ADa/pqrsd/_x000a__x000a_Está pendiente la publicación del Informe Encuesta de Satisfacción al Usuario ANH 2023-I https://www.anh.gov.co/es/atenci%C3%B3n-y-servicios-a-la-ciudadan%C3%ADa/canales-de-atenci%C3%B3n/encuestas-anh/_x000a__x000a_Publicado informe de seguimiento de PQRSD del primer trimestre de 2023 en el siguiente enlace: https://www.anh.gov.co/es/atenci%C3%B3n-y-servicios-a-la-ciudadan%C3%ADa/pqrsd/  "/>
    <s v="https://www.anh.gov.co/es/atenci%C3%B3n-y-servicios-a-la-ciudadan%C3%ADa/pqrsd/    _x000a__x000a_https://www.anh.gov.co/es/atenci%C3%B3n-y-servicios-a-la-ciudadan%C3%ADa/canales-de-atenci%C3%B3n/encuestas-anh/"/>
    <n v="0"/>
    <n v="0"/>
    <s v="Sin Información"/>
    <s v="Indicador Plan de Acción Institucional"/>
    <s v="Diego Alejandro Sandoval Garrido"/>
    <s v="diego.sandoval@anh.gov.co"/>
  </r>
  <r>
    <n v="30"/>
    <s v="Auditoría interna"/>
    <s v="Control interno"/>
    <x v="1"/>
    <x v="5"/>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Gastos de funcionamiento"/>
    <s v="No Aplica"/>
    <s v="No Aplica"/>
    <s v="Establecer el grado de eficacia en que se ejecutan las actividades establecidas en el PAAI"/>
    <s v="213, 214, 215, 216, 217, 218 y 219"/>
    <s v="Plan Anual de Auditoría Interna (PAAI) cumplido"/>
    <n v="100"/>
    <s v="Porcentaje"/>
    <s v="Establecer el grado de eficacia en que se ejecutan las actividades establecidas en el PAAI"/>
    <s v="(Actividades ejecutadas /_x000a_Actividades programadas)*100"/>
    <n v="640479988"/>
    <d v="2023-01-01T00:00:00"/>
    <d v="2023-12-31T00:00:00"/>
    <s v="Creciente"/>
    <s v="Trimestral"/>
    <n v="22.73"/>
    <s v="Documentos soportes de las actividades ejecutadas con base en el PAAI_x000a_25 actividades ejecutadas con base en lo planeado en el PAAI 2023"/>
    <s v="https://www.anh.gov.co/es/la-anh/control-y-rendici%C3%B3n/informes-de-control-interno/_x000a__x000a_https://anhcol-my.sharepoint.com/personal/andres_hernandez_anh_gov_co/_layouts/15/onedrive.aspx?id=%2Fpersonal%2Fandres%5Fhernandez%5Fanh%5Fgov%5Fco%2FDocuments%2FOCI%2FPAAI%202023&amp;ga=1_x000a__x000a_Certificados emitidos por la Contraloría General de la Republica para los informes reportados en SIRECI."/>
    <n v="48781616.979999997"/>
    <n v="48781616.979999997"/>
    <s v="Columna H “Indicador Estratégico” se observa  indicador “Evaluación de la gestión institucional FURAG II (MIPG-ANH)” D7 “Control Interno”; la Oficina de Control Interno (OCI) solicita que el indicador estratégico del proceso sea “Ejecución del Plan Anual de Auditoría Interna” dado que el indicador registrado_x000a_mide el grado en que la implementa al séptima dimensión (control interno) del Modelo Integrado de Planeación y Gestión (MIPG)._x000a__x000a_Columna I “Plan o Programa”. La OCI solicita se valide la pertinencia de relacionar en este ítem el Plan Anual de Auditoría Interna (PAAI)."/>
    <s v="Indicador Plan de Acción Institucional"/>
    <s v="Miguel Ángel Espinosa Ruiz"/>
    <s v="miguel.espinosa@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Proyecto de inversión"/>
    <s v="Apoyo para la viabilizarían de las actividades de exploración y producción de hidrocarburos a través de la articulación institucional de la gestión socio ambiental Nacional"/>
    <s v="Servicio de divulgación para la atención y disminución de la conflictividad del sector de hidrocarburos"/>
    <s v="Adelantar acciones a nivel nacional, regional y local que permitan viabilizar las actividades de exploración y producción de hidrocarburos _x000a_"/>
    <n v="320"/>
    <s v="Eventos de divulgación realizados"/>
    <n v="6"/>
    <s v="Número"/>
    <s v="Eventos de divulgación de las acciones a nivel nacional, regional y local para viabilizar las actividades de exploración y producción de hidrocarburos "/>
    <s v="V1= Número de eventos realizados "/>
    <n v="19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 v="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
    <n v="15000000000"/>
    <n v="0"/>
    <s v="Sin Información"/>
    <s v="Indicador Plan de Acción Institucional"/>
    <s v="Anny Lizette Castillo Cittelly"/>
    <s v="anny.castillo@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Proyecto de inversión"/>
    <s v="Apoyo para la viabilizarían de las actividades de exploración y producción de hidrocarburos a través de la articulación institucional de la gestión socio ambiental Nacional"/>
    <s v="Servicio de divulgación para la atención y disminución de la conflictividad del sector de hidrocarburos"/>
    <s v="Implementar acciones interinstitucionales que atiendan las situaciones de conflicto en las actividades de exploración y producción de hidrocarburos."/>
    <n v="320"/>
    <m/>
    <m/>
    <m/>
    <m/>
    <m/>
    <n v="13100000000"/>
    <m/>
    <m/>
    <m/>
    <s v="Trimestral"/>
    <m/>
    <m/>
    <m/>
    <m/>
    <m/>
    <m/>
    <s v="Indicador Plan de Acción Institucional"/>
    <s v="Anny Lizette Castillo Cittelly"/>
    <s v="anny.castillo@anh.gov.co"/>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s v="Apoyo para la viabilizarían de las actividades de exploración y producción de hidrocarburos a través de la articulación institucional de la gestión socio ambiental Nacional"/>
    <s v="Documentos de investigación"/>
    <s v="Apoyar el levantamiento de información biótica, abiótica y de elementos socioeconómicos del componente ambiental de las áreas de interés priorizadas para las actividades de exploración y producción de hidrocarburos_x000a_"/>
    <n v="339"/>
    <s v="Documentos de investigación realizados "/>
    <n v="2"/>
    <s v="Número"/>
    <s v="Documentos de Investigación realizados de caracterización ambiental con el resultado del análisis de la información colectada, para la toma de decisiones en las actividades de exploración y producción de hidrocarburos  "/>
    <s v="V1= Número de documentos de investigación realizados"/>
    <n v="5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_x000a__x000a_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s v="Plan operativo Convenio Interadministrativo No. 300 de 2023 suscrito con el INVEMAR_x000a__x000a_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n v="2500000000"/>
    <n v="0"/>
    <s v="Sin Información"/>
    <s v="Indicador Plan de Acción Institucional"/>
    <s v="Anny Lizette Castillo Cittelly"/>
    <s v="anny.castillo@anh.gov.co"/>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s v="Apoyo para la viabilizarían de las actividades de exploración y producción de hidrocarburos a través de la articulación institucional de la gestión socio ambiental Nacional"/>
    <s v="Documentos de investigación"/>
    <s v="Elaborar documentos técnicos de caracterización ambiental con el resultado del análisis de la información colectada para la toma de decisiones en las actividades de exploración y producción de hidrocarburos "/>
    <n v="320"/>
    <s v="Documentos de investigación realizados "/>
    <n v="2"/>
    <s v="Número"/>
    <m/>
    <m/>
    <n v="2000000000"/>
    <m/>
    <m/>
    <m/>
    <s v="Trimestral"/>
    <m/>
    <m/>
    <m/>
    <m/>
    <m/>
    <m/>
    <s v="Indicador Plan de Acción Institucional"/>
    <s v="Anny Lizette Castillo Cittelly"/>
    <s v="anny.castillo@anh.gov.co"/>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s v="Apoyo para la viabilizarían de las actividades de exploración y producción de hidrocarburos a través de la articulación institucional de la gestión socio ambiental Nacional"/>
    <s v="Documentos de lineamientos técnicos"/>
    <s v="Diseñar planes de trabajo conjunto para generar capacidad en materia de exploración y producción de hidrocarburos en las entidades de carácter ambiental "/>
    <n v="320"/>
    <s v="Documentos de lineamientos técnicos realizados"/>
    <n v="2"/>
    <s v="Número"/>
    <s v="Documentos de lineamientos técnicos realizados que den cuenta de la generación de capacidades en las entidades de carácter ambiental"/>
    <s v="V1= Número de documentos de lineamientos técnicos realizados"/>
    <n v="35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 v="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n v="2500000000"/>
    <n v="0"/>
    <s v="Sin Información"/>
    <s v="Indicador Plan de Acción Institucional"/>
    <s v="Anny Lizette Castillo Cittelly"/>
    <s v="anny.castillo@anh.gov.co"/>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s v="Apoyo para la viabilizarían de las actividades de exploración y producción de hidrocarburos a través de la articulación institucional de la gestión socio ambiental Nacional"/>
    <s v="Documentos de lineamientos técnicos"/>
    <s v="Elaborar estudios de lineamientos técnicos que aporten a la generación de capacidad en materia de exploración y producción de hidrocarburos, en las entidades de carácter ambiental."/>
    <n v="320"/>
    <s v="Documentos de lineamientos técnicos realizados"/>
    <n v="2"/>
    <s v="Número"/>
    <m/>
    <m/>
    <n v="2150000000"/>
    <m/>
    <m/>
    <m/>
    <s v="Trimestral"/>
    <m/>
    <m/>
    <m/>
    <m/>
    <m/>
    <m/>
    <s v="Indicador Plan de Acción Institucional"/>
    <s v="Anny Lizette Castillo Cittelly"/>
    <s v="anny.castillo@anh.gov.co"/>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s v="Apoyo para la viabilizarían de las actividades de exploración y producción de hidrocarburos a través de la articulación institucional de la gestión socio ambiental Nacional"/>
    <s v="Documentos de Planeación"/>
    <s v="Formular iniciativas de inversión social en los territorios priorizados y estratégicos para el desarrollo de las actividades de exploración y producción de hidrocarburos_x000a_"/>
    <s v="No Aplica"/>
    <s v="Documentos de Planeación realizados"/>
    <n v="20"/>
    <s v="Número"/>
    <s v="Documentos de planeación realizados que evidencien la formulación e implementación de  iniciativas de inversión social en los territorios priorizados y estratégicos para el desarrollo de las actividades de exploración y producción de hidrocarburos "/>
    <s v="V1= Número de documentos de planeación realizados"/>
    <n v="52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 v="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n v="20000000000"/>
    <n v="0"/>
    <s v="Sin Información"/>
    <s v="Indicador Plan de Acción Institucional"/>
    <s v="Anny Lizette Castillo Cittelly"/>
    <s v="anny.castillo@anh.gov.co"/>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s v="Apoyo para la viabilizarían de las actividades de exploración y producción de hidrocarburos a través de la articulación institucional de la gestión socio ambiental Nacional"/>
    <s v="Documentos de Planeación"/>
    <s v="Implementar iniciativas de inversión social en los territorios priorizados, aportando al desarrollo de las regiones donde se adelantan actividades de exploración y producción de hidrocarburos"/>
    <s v="No Aplica"/>
    <s v="Documentos de Planeación realizados"/>
    <n v="20"/>
    <s v="Número"/>
    <m/>
    <m/>
    <n v="14800000000"/>
    <m/>
    <m/>
    <m/>
    <s v="Trimestral"/>
    <m/>
    <m/>
    <m/>
    <m/>
    <m/>
    <m/>
    <s v="Indicador Plan de Acción Institucional"/>
    <s v="Anny Lizette Castillo Cittelly"/>
    <s v="anny.castillo@anh.gov.co"/>
  </r>
  <r>
    <n v="35"/>
    <s v="Gestión Social, HSE y de Seguridad de Contratos de Hidrocarburos"/>
    <s v="Evaluación de Resultados"/>
    <x v="2"/>
    <x v="7"/>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s de comercialización"/>
    <s v="No Aplica"/>
    <s v="No Aplica"/>
    <s v="No Aplica"/>
    <s v="Sin Información"/>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d v="2023-01-01T00:00:00"/>
    <d v="2023-12-31T00:00:00"/>
    <s v="Constante"/>
    <s v="Mensual"/>
    <n v="54.5"/>
    <s v="El indicador de trámites de la GSCYMA muestra un cumplimiento del 61%  respecto a la meta establecida para el mes de marzo (se estableció una meta del 90% en la respuesta de los trámites). es importante resaltar que la GECYMA, estableció una meta del 90% para el mes de marzo.  Se respondieron un acumulado de 73 del total de los 134 trámites que se tenían acumulados al corte del 31 de marzo de 2023. Para el mes de Marzo, la tendencia del indicador aumenta respecto al mes anterior, esto incluso, con el aumento de la Meta que paso del 50% al 90%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
    <s v="Dashboard de Trámites GSCYMA"/>
    <n v="156942293.81999999"/>
    <n v="37894358.879999995"/>
    <s v="Sin Información"/>
    <s v="Indicador Plan de Acción Institucional"/>
    <s v="Libardo Andrés Huertas Cuevas"/>
    <s v="libardo.huertas@anh.gov.co"/>
  </r>
  <r>
    <n v="36"/>
    <s v="Gestión Social, HSE y de Seguridad de Contratos de Hidrocarburos"/>
    <s v="Gestión con Valores para Resultados"/>
    <x v="2"/>
    <x v="7"/>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s de comercialización"/>
    <s v="No Aplica"/>
    <s v="No Aplica"/>
    <s v="No Aplica"/>
    <s v="Sin Información"/>
    <s v="Oportunidad en la entrega de los Programas en Beneficio de las comunidades"/>
    <n v="90"/>
    <s v="Porcentaje"/>
    <s v="Realizar la medición de los tiempos de entrega de los Programas en Beneficio de las Comunidades"/>
    <s v="(Número de solicitudes PBC del trimestre atendidas en 30 días  / Total de solicitudes recibidas en el trimestre )*100"/>
    <n v="1091211010.5"/>
    <d v="2023-01-01T00:00:00"/>
    <d v="2023-12-31T00:00:00"/>
    <s v="Constante"/>
    <s v="Trimestral"/>
    <n v="19"/>
    <s v="El indicador de tiempo de respuestas de las solicitudes de PBC pretende realizar la medición de los tiempos de entrega de la GSCYMA a las solicitudes de PBC, en ese sentido, para el primer trimestre de 2023, se utilizo la herramienta del Dashboard de tramites para realizar seguimiento y control de los tramites asociados a PBC, en ese orden de ideas, la meta que se propuso la GSCYMA en el trimestre I fue del 100%, esto de acuerdo con la coyuntura de la contratación del personal y la curva de aprendizaje de las 3 personas nuevas que se contrataron para PBC, el resultado de la gestión de PBC con respecto a la meta planteada fue 19% en este periodo, este resultado se basa en los datos obtenidos de los tramites de PBC allegados en el primer trimestre (mas los abiertos (14) de la Vigencia 2022),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primer trimestre del año 2023, se tomaron todos los tramites asociados a PBC, incluyendo los trámites allegados abiertos de la Vigencia 2022."/>
    <s v="Dashboard de Trámites GSCYMA"/>
    <n v="156942293.81999999"/>
    <n v="37894358.879999995"/>
    <s v="Sin Información"/>
    <s v="Indicador Plan de Acción Institucional"/>
    <s v="Libardo Andrés Huertas Cuevas"/>
    <s v="libardo.huertas@anh.gov.co"/>
  </r>
  <r>
    <n v="37"/>
    <s v="Gestión Social, HSE y de Seguridad de Contratos de Hidrocarburos"/>
    <s v="Evaluación de Resultados"/>
    <x v="2"/>
    <x v="8"/>
    <s v="Articular los actores del sector energético para la adecuada ejecución de los contratos misionales en armonía con una sociedad resiliente al clima"/>
    <s v="Fortalecimiento y articulación institucional del sector minero energético"/>
    <s v="Contratos de exploración y producción de hidrocarburos con problemáticas socioambientales, viabilizados"/>
    <s v="Plan de Acción Institucional"/>
    <s v="Gastos de comercialización"/>
    <s v="No Aplica"/>
    <s v="No Aplica"/>
    <s v="No Aplica"/>
    <s v="Sin Información"/>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s v="Sin Información"/>
    <d v="2023-01-01T00:00:00"/>
    <d v="2023-12-31T00:00:00"/>
    <s v="Creciente"/>
    <s v="Cuatrimestral"/>
    <s v="Sin Información"/>
    <s v="Sin Información"/>
    <s v="Sin Información"/>
    <s v="Sin Información"/>
    <s v="Sin Información"/>
    <s v="Sin Información"/>
    <s v="Indicador Estratégico"/>
    <s v="Libardo Andrés Huertas Cuevas"/>
    <s v="libardo.huertas@anh.gov.co"/>
  </r>
  <r>
    <n v="38"/>
    <s v="Gestión Social, HSE y de Seguridad de Contratos de Hidrocarburos"/>
    <s v="Gestión con Valores para Resultados"/>
    <x v="2"/>
    <x v="6"/>
    <s v="Fortalecer la seguridad y soberanía energética en hidrocarburos, apoyando la transición energética y la economía verde"/>
    <s v="Fortalecimiento de las Fuentes No Convencionales de Energía - FNCE"/>
    <s v="Recursos destinados a iniciativas de inversión socio ambiental en territorio"/>
    <s v="Plan Estratégico Institucional"/>
    <s v="Proyecto de inversión"/>
    <s v="Apoyo para la viabilizacion de las actividades de exploracion y produccion de hidrocarburos a traves de la articulacion institucional de la gestion socio ambiental Nacional"/>
    <s v="No Aplica"/>
    <s v="No Aplica"/>
    <s v="No Reportado"/>
    <s v="Recursos destinados a iniciativas de inversión socio ambiental en territorio"/>
    <n v="20000"/>
    <s v="Millones de pesos"/>
    <s v="No Reportado"/>
    <s v="No Reportado"/>
    <s v="No Reportado"/>
    <s v="No Reportado"/>
    <s v="No Reportado"/>
    <s v="No Reportado"/>
    <s v="No Reportado"/>
    <s v="No Reportado"/>
    <s v="No Reportado"/>
    <s v="No Reportado"/>
    <s v="No Reportado"/>
    <s v="No Reportado"/>
    <s v="No Reportado"/>
    <s v="Indicador Estratégico"/>
    <s v="Sin Información"/>
    <s v="Sin Información"/>
  </r>
  <r>
    <n v="39"/>
    <s v="Gestión de Contratos en Exploración"/>
    <s v="Evaluación de Resultados"/>
    <x v="2"/>
    <x v="9"/>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s de comercialización"/>
    <s v="No Aplica"/>
    <s v="No Aplica"/>
    <s v="No Aplica"/>
    <s v="No Reportado"/>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s v="No Reportado"/>
    <s v="No Reportado"/>
    <s v="Creciente"/>
    <s v="Mensual"/>
    <s v="No Reportado"/>
    <s v="No Reportado"/>
    <s v="No Reportado"/>
    <s v="No Reportado"/>
    <s v="No Reportado"/>
    <s v="No Reportado"/>
    <s v="Indicador Plan de Acción Institucional"/>
    <s v="Sin Información"/>
    <s v="Sin Información"/>
  </r>
  <r>
    <n v="40"/>
    <s v="Gestión de Contratos en Exploración"/>
    <s v="Evaluación de Resultados"/>
    <x v="2"/>
    <x v="9"/>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s de comercialización"/>
    <s v="No Aplica"/>
    <s v="No Aplica"/>
    <s v="No Aplica"/>
    <s v="No Reportado"/>
    <s v="Nivel de respuesta a las solicitudes de los operadores para la gestión de contratos de hidrocarburos"/>
    <n v="90"/>
    <s v="Porcentaje"/>
    <s v="El indicador muestra la eficacia en la respuesta a las solicitudes del Operador por parte de la gerencia de seguimiento a contratos en producción."/>
    <s v="No Reportado"/>
    <n v="935282381"/>
    <s v="No Reportado"/>
    <s v="No Reportado"/>
    <s v="Creciente"/>
    <s v="Mensual"/>
    <s v="No Reportado"/>
    <s v="No Reportado"/>
    <s v="No Reportado"/>
    <s v="No Reportado"/>
    <s v="No Reportado"/>
    <s v="No Reportado"/>
    <s v="Indicador Plan de Acción Institucional"/>
    <s v="Sin Información"/>
    <s v="Sin Información"/>
  </r>
  <r>
    <n v="41"/>
    <s v="Gestión de Contratos en Exploración"/>
    <s v="Evaluación de Resultados"/>
    <x v="2"/>
    <x v="9"/>
    <s v="Fortalecer la seguridad y soberanía energética en hidrocarburos, apoyando la transición energética y la economía verde"/>
    <s v="Fortalecimiento de hidrocarburos (gas, petróleo aumentando factor recobro mejorado) para la financiación de la transición energética"/>
    <s v="Pozos exploratorios perforados de contratos vigentes"/>
    <s v="Plan Estratégico Institucional / Plan Nacional de Desarrollo"/>
    <s v="Gastos de comercialización"/>
    <s v="No Aplica"/>
    <s v="No Aplica"/>
    <s v="No Aplica"/>
    <s v="No Reportado"/>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s v="No Reportado"/>
    <s v="No Reportado"/>
    <s v="No Reportado"/>
    <s v="Creciente"/>
    <s v="Mensual"/>
    <s v="No Reportado"/>
    <s v="No Reportado"/>
    <s v="No Reportado"/>
    <s v="No Reportado"/>
    <s v="No Reportado"/>
    <s v="No Reportado"/>
    <s v="Indicador Estratégico"/>
    <s v="Sin Información"/>
    <s v="Sin Información"/>
  </r>
  <r>
    <n v="42"/>
    <s v="Gestión de Contratos en Exploración"/>
    <s v="Evaluación de Resultados"/>
    <x v="2"/>
    <x v="9"/>
    <s v="Fortalecer la seguridad y soberanía energética en hidrocarburos, apoyando la transición energética y la economía verde"/>
    <s v="Fortalecimiento de hidrocarburos (gas, petróleo aumentando factor recobro mejorado) para la financiación de la transición energética"/>
    <s v="Sísmica 2D Equivalente"/>
    <s v="Plan Estratégico Institucional / Plan Nacional de Desarrollo"/>
    <s v="Gastos de comercialización"/>
    <s v="No Aplica"/>
    <s v="No Aplica"/>
    <s v="No Aplica"/>
    <s v="No Reportado"/>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s v="No Reportado"/>
    <s v="No Reportado"/>
    <s v="No Reportado"/>
    <s v="Creciente"/>
    <s v="Mensual"/>
    <s v="No Reportado"/>
    <s v="No Reportado"/>
    <s v="No Reportado"/>
    <s v="No Reportado"/>
    <s v="No Reportado"/>
    <s v="No Reportado"/>
    <s v="Indicador Estratégico"/>
    <s v="Sin Información"/>
    <s v="Sin Información"/>
  </r>
  <r>
    <n v="43"/>
    <s v="Gestión de Contratos en Producción"/>
    <s v="Evaluación de Resultados"/>
    <x v="2"/>
    <x v="10"/>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s de comercialización"/>
    <s v="No Aplica"/>
    <s v="No Aplica"/>
    <s v="No Aplica"/>
    <s v="No Reportado"/>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s v="No Reportado"/>
    <s v="No Reportado"/>
    <s v="Creciente"/>
    <s v="Trimestral"/>
    <s v="No Aplica"/>
    <s v="No Reportado"/>
    <s v="No Reportado"/>
    <s v="No Reportado"/>
    <s v="No Reportado"/>
    <s v="No Reportado"/>
    <s v="Indicador Plan de Acción Institucional"/>
    <s v="Sin Información"/>
    <s v="Sin Información"/>
  </r>
  <r>
    <n v="44"/>
    <s v="Gestión de Contratos en Producción"/>
    <s v="Evaluación de Resultados"/>
    <x v="2"/>
    <x v="10"/>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s de comercialización"/>
    <s v="No Aplica"/>
    <s v="No Aplica"/>
    <s v="No Aplica"/>
    <s v="No Reportado"/>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s v="No Reportado"/>
    <s v="No Reportado"/>
    <s v="Creciente"/>
    <s v="Trimestral"/>
    <s v="No Aplica"/>
    <s v="No Reportado"/>
    <s v="No Reportado"/>
    <s v="No Reportado"/>
    <s v="No Reportado"/>
    <s v="No Reportado"/>
    <s v="Indicador Plan de Acción Institucional"/>
    <s v="Sin Información"/>
    <s v="Sin Información"/>
  </r>
  <r>
    <n v="45"/>
    <s v="Identificación de Oportunidades Exploratorias"/>
    <s v="No Aplica"/>
    <x v="3"/>
    <x v="11"/>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s v=" Identificación de oportunidades exploratorias de hidrocarburos nacional"/>
    <s v="Informes técnicos de evaluación entregados "/>
    <s v="Levantar y procesar información técnica para valorar los recursos de las cuencas de interes (Información nueva)"/>
    <s v="No Reportado"/>
    <s v="Informes técnicos de evaluación entregados "/>
    <n v="7"/>
    <s v="Número"/>
    <s v="No Reportado"/>
    <s v="Sumatoria de los informes técnicos de evaluación entregados"/>
    <n v="182000000000"/>
    <s v="No Reportado"/>
    <s v="No Reportado"/>
    <s v="No Reportado"/>
    <s v="No Reportado"/>
    <s v="No Reportado"/>
    <s v="No Reportado"/>
    <s v="No Reportado"/>
    <s v="No Reportado"/>
    <s v="No Reportado"/>
    <s v="No Reportado"/>
    <s v="Indicador Plan de Acción Institucional"/>
    <s v="Sin Información"/>
    <s v="Sin Información"/>
  </r>
  <r>
    <n v="45"/>
    <s v="Identificación de Oportunidades Exploratorias"/>
    <s v="No Aplica"/>
    <x v="3"/>
    <x v="12"/>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s v=" Identificación de oportunidades exploratorias de hidrocarburos nacional"/>
    <s v="Informes técnicos de evaluación entregados "/>
    <s v="Levantar y procesar información técnica para valorar los recursos de las cuencas de interes (Información nueva)"/>
    <s v="No Reportado"/>
    <s v="Informes técnicos de evaluación entregados "/>
    <n v="7"/>
    <s v="Número"/>
    <m/>
    <s v="Sumatoria de los informes técnicos de evaluación entregados"/>
    <n v="2157800000"/>
    <s v="No Reportado"/>
    <s v="No Reportado"/>
    <s v="No Reportado"/>
    <s v="No Reportado"/>
    <s v="No Reportado"/>
    <s v="No Reportado"/>
    <s v="No Reportado"/>
    <s v="No Reportado"/>
    <s v="No Reportado"/>
    <s v="No Reportado"/>
    <s v="Indicador Plan de Acción Institucional"/>
    <s v="Sin Información"/>
    <s v="Sin Información"/>
  </r>
  <r>
    <n v="46"/>
    <s v="Identificación de Oportunidades Exploratorias"/>
    <s v="No Aplica"/>
    <x v="3"/>
    <x v="12"/>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s v="No Reportado"/>
    <s v="Documentos de investigación realizados "/>
    <n v="7"/>
    <s v="Número"/>
    <s v="No Reportado"/>
    <s v="Sumatoria de documentos de investigación realizados"/>
    <n v="25000000000"/>
    <s v="No Reportado"/>
    <s v="No Reportado"/>
    <s v="No Reportado"/>
    <s v="No Reportado"/>
    <s v="No Reportado"/>
    <s v="No Reportado"/>
    <s v="No Reportado"/>
    <s v="No Reportado"/>
    <s v="No Reportado"/>
    <s v="No Reportado"/>
    <s v="Indicador Plan de Acción Institucional"/>
    <s v="Sin Información"/>
    <s v="Sin Información"/>
  </r>
  <r>
    <n v="46"/>
    <s v="Identificación de Oportunidades Exploratorias"/>
    <s v="No Aplica"/>
    <x v="3"/>
    <x v="12"/>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s v="No Reportado"/>
    <s v="Documentos de investigación realizados "/>
    <n v="7"/>
    <s v="Número"/>
    <m/>
    <s v="Sumatoria de documentos de investigación realizados"/>
    <n v="61000000000"/>
    <s v="No Reportado"/>
    <s v="No Reportado"/>
    <s v="No Reportado"/>
    <s v="No Reportado"/>
    <s v="No Reportado"/>
    <s v="No Reportado"/>
    <s v="No Reportado"/>
    <s v="No Reportado"/>
    <s v="No Reportado"/>
    <s v="No Reportado"/>
    <s v="Indicador Plan de Acción Institucional"/>
    <s v="Sin Información"/>
    <s v="Sin Información"/>
  </r>
  <r>
    <n v="47"/>
    <s v="Identificación de Oportunidades Exploratorias"/>
    <s v="No Aplica"/>
    <x v="3"/>
    <x v="12"/>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s v=" Identificación de oportunidades exploratorias de hidrocarburos nacional"/>
    <s v="Documentos metodológicos realizados"/>
    <s v="Buscar y determinar oportunidades prospectivas en áreas con posible éxito exploratorio"/>
    <s v="No Reportado"/>
    <s v="Documentos metodológicos realizados"/>
    <n v="2"/>
    <s v="Número"/>
    <s v="No Reportado"/>
    <s v="Sumatoria de documentos de investigación realizados"/>
    <n v="40000000000"/>
    <s v="No Reportado"/>
    <s v="No Reportado"/>
    <s v="No Reportado"/>
    <s v="No Reportado"/>
    <s v="No Reportado"/>
    <s v="No Reportado"/>
    <s v="No Reportado"/>
    <s v="No Reportado"/>
    <s v="No Reportado"/>
    <s v="No Reportado"/>
    <s v="Indicador Plan de Acción Institucional"/>
    <s v="Sin Información"/>
    <s v="Sin Información"/>
  </r>
  <r>
    <n v="47"/>
    <s v="Identificación de Oportunidades Exploratorias"/>
    <s v="No Aplica"/>
    <x v="3"/>
    <x v="12"/>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s v=" Identificación de oportunidades exploratorias de hidrocarburos nacional"/>
    <s v="Documentos metodológicos realizados"/>
    <s v="Buscar y determinar oportunidades prospectivas en áreas con posible éxito exploratorio"/>
    <s v="No Reportado"/>
    <s v="Documentos metodológicos realizados"/>
    <n v="2"/>
    <s v="Número"/>
    <m/>
    <s v="Sumatoria de documentos de investigación realizados"/>
    <n v="2000000000"/>
    <s v="No Reportado"/>
    <s v="No Reportado"/>
    <s v="No Reportado"/>
    <s v="No Reportado"/>
    <s v="No Reportado"/>
    <s v="No Reportado"/>
    <s v="No Reportado"/>
    <s v="No Reportado"/>
    <s v="No Reportado"/>
    <s v="No Reportado"/>
    <s v="Indicador Plan de Acción Institucional"/>
    <s v="Sin Información"/>
    <s v="Sin Información"/>
  </r>
  <r>
    <n v="48"/>
    <s v="Identificación de Oportunidades Exploratorias"/>
    <s v="Evaluación de Resultados"/>
    <x v="3"/>
    <x v="12"/>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Estratégico Institucional / Plan Nacional de Desarrollo"/>
    <s v="Proyecto de inversión"/>
    <s v="Identificación de oportunidades exploratorias de hidrocarburos nacional"/>
    <s v="No Aplica"/>
    <s v="No Aplica"/>
    <s v="No Reportado"/>
    <s v="Áreas evaluadas técnicamente ofrecidas para nominación en procesos competitivos"/>
    <s v="No Reportado"/>
    <s v="Número"/>
    <s v="Corresponde al numero de nuevas regiones de interés prospectivo para la exploración de hidrocarburos - áreas evaluadas técnicamente por la Vicepresidencia Técnica"/>
    <s v="Numero de áreas evaluadas técnicamente ofrecidas para nominación en procesos competitivos "/>
    <s v="No Reportado"/>
    <s v="No Reportado"/>
    <s v="No Reportado"/>
    <s v="Creciente"/>
    <s v="Semestral"/>
    <s v="No Aplica"/>
    <s v="No Reportado"/>
    <s v="No Reportado"/>
    <s v="No Reportado"/>
    <s v="No Reportado"/>
    <s v="No Reportado"/>
    <s v="Indicador Plan de Acción Institucional"/>
    <s v="Sin Información"/>
    <s v="Sin Información"/>
  </r>
  <r>
    <n v="49"/>
    <s v="Identificación de Oportunidades Exploratorias"/>
    <s v="No Aplica"/>
    <x v="3"/>
    <x v="11"/>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s v="No Reportado"/>
    <s v="Software misional en operación (1)"/>
    <n v="100"/>
    <s v="Porcentaje"/>
    <s v="No Reportado"/>
    <s v="No Reportado"/>
    <n v="2448478917"/>
    <s v="No Reportado"/>
    <s v="No Reportado"/>
    <s v="No Reportado"/>
    <s v="No Reportado"/>
    <s v="No Reportado"/>
    <s v="No Reportado"/>
    <s v="No Reportado"/>
    <s v="No Reportado"/>
    <s v="No Reportado"/>
    <s v="No Reportado"/>
    <s v="Indicador Plan de Acción Institucional"/>
    <s v="Sin Información"/>
    <s v="Sin Información"/>
  </r>
  <r>
    <n v="50"/>
    <s v="Identificación de Oportunidades Exploratorias"/>
    <s v="No Aplica"/>
    <x v="3"/>
    <x v="11"/>
    <s v="Afianzar la gestión y desempeño organizacional eficiente y equitativo, generando mayor confianza ciudadana, transformación e innovación institucional"/>
    <s v="Promoción de la eficiencia y simplificación de procesos institucionales"/>
    <s v="Publicación del Balance de reservas de hidrocarburos de la Nación"/>
    <s v="Plan de Acción Institucional"/>
    <s v="Gastos de comercialización"/>
    <s v="No Aplica"/>
    <s v="No Aplica"/>
    <s v="No Aplica"/>
    <s v="No Reportado"/>
    <s v="Informes técnicos y relacionados con la gestión de la Vicepresidencia Técnica (2)"/>
    <n v="100"/>
    <s v="Número"/>
    <s v="No Reportado"/>
    <s v="No Reportado"/>
    <n v="700000000"/>
    <s v="No Reportado"/>
    <s v="No Reportado"/>
    <s v="No Reportado"/>
    <s v="Sin Información"/>
    <s v="No Reportado"/>
    <s v="No Reportado"/>
    <s v="No Reportado"/>
    <s v="No Reportado"/>
    <s v="No Reportado"/>
    <s v="No Reportado"/>
    <s v="Indicador Plan de Acción Institucional"/>
    <s v="Sin Información"/>
    <s v="Sin Información"/>
  </r>
  <r>
    <n v="51"/>
    <s v="Gestión de Regalías y Derechos Económicos"/>
    <s v="Gestión con Valores para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Estratégico Institucional / Plan Nacional de Desarrollo"/>
    <s v="Gastos de comercialización"/>
    <s v="No Aplica"/>
    <s v="No Aplica"/>
    <s v="No Aplica"/>
    <s v="No Aplica"/>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314603666"/>
    <d v="2023-01-01T00:00:00"/>
    <d v="2023-12-31T00:00:00"/>
    <s v="Creciente"/>
    <s v="Mensual"/>
    <n v="3.37"/>
    <s v="Al cierre de abril se han recaudado y transferido al SGR $3.366.511.160.983,2 que representan el 29,47% del presupuesto de la vigencia, con un desface en el trimestre de 441 mil millones."/>
    <s v="Rad. Id. 1391089; 1409046; 1418601 y 1437199"/>
    <n v="179984486"/>
    <n v="111528573"/>
    <m/>
    <s v="Indicador Estratégico"/>
    <s v="Consuelo Bejarano Almonacid"/>
    <s v="consuelo.bejarano@anh.gov.co"/>
  </r>
  <r>
    <n v="52"/>
    <s v="Gestión de Regalías y Derechos Económicos"/>
    <s v="Gestión con Valores para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Estratégico Institucional / Plan Nacional de Desarrollo"/>
    <s v="Gastos de comercialización"/>
    <s v="No Aplica"/>
    <s v="No Aplica"/>
    <s v="No Aplica"/>
    <s v="No Aplica"/>
    <s v="Ingresos por Derechos Económicos"/>
    <n v="172564.2"/>
    <s v="Millones de pesos"/>
    <s v="Indica el avance en el reconocimiento del recaudo de ingresos por derechos económicos a una fecha de corte"/>
    <s v="Sumatoria de los Ingresos aplicados por Derechos Económicos. "/>
    <n v="174384931"/>
    <d v="2023-01-01T00:00:00"/>
    <d v="2023-12-31T00:00:00"/>
    <s v="Creciente"/>
    <s v="Trimestral"/>
    <n v="526164"/>
    <s v="Al cierre del mes de Marzo de 2023, el acumulado recaudado por concepto de derechos economicos y transferencia de tecnologia asciende a $526 mil millones de pesos aproximadamente."/>
    <s v="Correo electrónico VAF y registro SIIF a cierre de marzo de 2023"/>
    <n v="162987422"/>
    <n v="103680289.34"/>
    <m/>
    <s v="Indicador Estratégico"/>
    <s v="Consuelo Bejarano Almonacid"/>
    <s v="consuelo.bejarano@anh.gov.co"/>
  </r>
  <r>
    <n v="53"/>
    <s v="Gestión de Regalías y Derechos Económicos"/>
    <s v="Gestión con Valores para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de Acción Institucional"/>
    <s v="Gastos de comercialización"/>
    <s v="No Aplica"/>
    <s v="No Aplica"/>
    <s v="No Aplica"/>
    <s v="No Aplica"/>
    <s v="Gestión aplicaciones derechos económicos"/>
    <n v="90"/>
    <s v="Porcentaje"/>
    <s v="Indica el avance en la gestión de aplicaciones de los pagos efectuados por derechos económicos"/>
    <s v="No. de partidas del mes (n) con aplicaciones radicadas/No. de partidas pendientes de aplicación del mes (n)"/>
    <n v="174384931"/>
    <d v="2023-01-01T00:00:00"/>
    <d v="2023-12-31T00:00:00"/>
    <s v="Constante"/>
    <s v="Mensual"/>
    <n v="0.28999999999999998"/>
    <s v="Al cierre del mes de Abril de 2023 se recibieron 211 partidas y se gestionaron 62 aplicaciones de derechos económicos y contractuales en el mes, por un monto total de $117 mil millones de pesos aproximadamente."/>
    <s v="Control.doc y cuadro control aplicaciones abril de 2023"/>
    <n v="162987422"/>
    <n v="103680289.34"/>
    <m/>
    <s v="Indicador Plan de Acción Institucional"/>
    <s v="Consuelo Bejarano Almonacid"/>
    <s v="consuelo.bejarano@anh.gov.co"/>
  </r>
  <r>
    <n v="54"/>
    <s v="Gestión de Regalías y Derechos Económicos"/>
    <s v="Gestión con Valores para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de Acción Institucional"/>
    <s v="Gastos de comercialización"/>
    <s v="No Aplica"/>
    <s v="No Aplica"/>
    <s v="No Aplica"/>
    <s v="No Aplica"/>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314603666"/>
    <d v="2023-01-01T00:00:00"/>
    <d v="2023-12-31T00:00:00"/>
    <s v="Constante"/>
    <s v="Trimestral"/>
    <n v="87"/>
    <s v="Durante el primer trimestre se resolvieron 3 recursos de reposición cuyo promedio de respuesta se atendió en 87 días hábiles"/>
    <s v="Resolucion ANH 1166 de 2003 resolviendo recursos de SIERRACOL ENERGY ANDINA Y SIERRACOL ENERGY ARAUCA y Resolución ANH 1161 de 2023 resolviendo recurso a PETROSANTANDER COLOMBIA INC (Recursos II trimestre de 2022)"/>
    <n v="179984486"/>
    <n v="111528573"/>
    <m/>
    <s v="Indicador Plan de Acción Institucional"/>
    <s v="Consuelo Bejarano Almonacid"/>
    <s v="consuelo.bejarano@anh.gov.co"/>
  </r>
  <r>
    <n v="55"/>
    <s v="Gestión de Regalías y Derechos Económicos"/>
    <s v="Gestión con Valores para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Excedentes financieros girados a la nación"/>
    <s v="Plan Estratégico Institucional / Plan Nacional de Desarrollo"/>
    <s v="Sistema General de Regalías"/>
    <s v="No Aplica"/>
    <s v="No Aplica"/>
    <s v="No Aplica"/>
    <s v="Sin Información"/>
    <s v="Excedentes financieros girados a la nación"/>
    <n v="1270301.1712869999"/>
    <s v="Millones de pesos"/>
    <s v="Excedentes financieros transferidos a la nación"/>
    <s v="Sumatoria de los saldos trasladados correspondientes a excedentes financieros durante el año."/>
    <n v="40385816.474376999"/>
    <s v="Sin Información"/>
    <s v="Sin Información"/>
    <s v="Constante"/>
    <s v="Anual"/>
    <s v="No Aplica"/>
    <s v="No Aplica"/>
    <s v="No Aplica"/>
    <s v="Sin Información"/>
    <s v="Sin Información"/>
    <s v="Enlace informa que no corresponde a la proceso de gestión de regalías y derechos económicos"/>
    <s v="Indicador Estratégico"/>
    <s v="Consuelo Bejarano Almonacid"/>
    <s v="consuelo.bejarano@anh.gov.co"/>
  </r>
  <r>
    <n v="56"/>
    <s v="Revisión y Consolidación de Reservas de Hidrocarburos"/>
    <s v="Gestión con Valores para Resultados"/>
    <x v="4"/>
    <x v="14"/>
    <s v="Fortalecer la seguridad y soberanía energética en hidrocarburos, apoyando la transición energética y la economía verde"/>
    <s v="Fortalecimiento de hidrocarburos (gas, petróleo aumentando factor recobro mejorado) para la financiación de la transición energética"/>
    <s v="Cumplimiento al cronograma de actividades del informe de recursos y reservas 2022"/>
    <s v="Plan de Acción Institucional"/>
    <s v="Gastos de comercialización"/>
    <s v="No Aplica"/>
    <s v="No Aplica"/>
    <s v="No Aplica"/>
    <s v="No Aplica"/>
    <s v="Cumplimiento al cronograma de seguimiento a los proyectos C&amp;T"/>
    <n v="100"/>
    <s v="Porcentaje"/>
    <s v="Mide la gestión y el avance en el seguimiento a los convenios vigentes y proyectos de C&amp;T que se encuentran aún en desarrollo"/>
    <s v="V1= Avance del cronograma de los convenios vigentes y proyectos de C&amp;T / V2= Cronograma de los convenios vigentes y proyectos de C&amp;T"/>
    <n v="0"/>
    <s v="Sin Información"/>
    <s v="Sin Información"/>
    <s v="Creciente"/>
    <s v="Trimestral"/>
    <s v="No Aplica"/>
    <s v="No Aplica"/>
    <s v="Plataforma SIGECO (si se tiene enlace, se podría compartir)"/>
    <s v="Sin Información"/>
    <s v="Sin Información"/>
    <s v="Se cargan ajustes y se sugieren otros"/>
    <s v="Indicador Plan de Acción Institucional"/>
    <s v="María Eugenia Tovar Celis"/>
    <s v="maria.tovar@anh.gov.co"/>
  </r>
  <r>
    <n v="57"/>
    <s v="Revisión y Consolidación de Reservas de Hidrocarburos"/>
    <s v="Gestión con Valores para Resultados"/>
    <x v="4"/>
    <x v="14"/>
    <s v="Fortalecer la seguridad y soberanía energética en hidrocarburos, apoyando la transición energética y la economía verde"/>
    <s v="Fortalecimiento de hidrocarburos (gas, petróleo aumentando factor recobro mejorado) para la financiación de la transición energética"/>
    <s v="Cumplimiento al cronograma de actividades del informe de recursos y reservas 2022"/>
    <s v="Plan de Acción Institucional"/>
    <s v="Gastos de comercialización"/>
    <s v="No Aplica"/>
    <s v="No Aplica"/>
    <s v="No Aplica"/>
    <s v="No Aplica"/>
    <s v="Cumplimiento al cronograma de actividades del informe de recursos y reservas 2022"/>
    <n v="100"/>
    <s v="Porcentaje"/>
    <s v="Mide la gestión y el avance de las revisiones de completitud y técnica de los informes de recursos y reservas presentados por las operadoras."/>
    <s v="V1= Informes de recursos y reservas de las operadoras revisados bajo criterios de completitud y técnica / V2= Informes de recursos y reservas presentados por las operadoras"/>
    <n v="0"/>
    <s v="Sin Información"/>
    <s v="Sin Información"/>
    <s v="Creciente"/>
    <s v="Trimestral"/>
    <s v="No Aplica"/>
    <s v="No Aplica"/>
    <s v="Plataforma SIGECO (si se tiene enlace, se podría compartir)"/>
    <s v="Sin Información"/>
    <s v="Sin Información"/>
    <s v="Se cargan ajustes y se sugieren otros"/>
    <s v="Indicador Estratégico"/>
    <s v="María Eugenia Tovar Celis"/>
    <s v="maria.tovar@anh.gov.co"/>
  </r>
  <r>
    <n v="58"/>
    <s v="Revisión y Consolidación de Reservas de Hidrocarburos"/>
    <s v="Evaluación de Resultados"/>
    <x v="4"/>
    <x v="14"/>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No Aplica"/>
    <s v="No Aplica"/>
    <s v="No Aplica"/>
    <s v="No Aplica"/>
    <s v="No Aplica"/>
    <s v="Publicación del Balance de reservas de hidrocarburos de la Nación"/>
    <n v="1"/>
    <s v="Número"/>
    <s v="Presenta el balance de reservas del país, consolidado por la ANH con corte a 31 de diciembre de año inmediatamente anterior"/>
    <s v="V1= Balance de reservas de hidrocarburos de la Nación publicado"/>
    <s v="Sin Información"/>
    <d v="2023-01-01T00:00:00"/>
    <d v="2023-06-01T00:00:00"/>
    <s v="Constante"/>
    <s v="Anual"/>
    <s v="No Aplica"/>
    <s v="Se reporta en el segundo trimestre (una vez se oficialice el balance por parte del MME)"/>
    <s v="No Aplica"/>
    <s v="No Aplica"/>
    <s v="No Aplica"/>
    <s v="Se corrije proceso Sistema Integral de Gestión y Control - SGIC de Promoción y Asignación de Áreas por Revisión y Consolidación de Reservas de Hidrocarburos ya que en el documento se encontraba con error"/>
    <s v="Indicador Estratégico"/>
    <s v="María Eugenia Tovar Celis"/>
    <s v="maria.tovar@anh.gov.co"/>
  </r>
  <r>
    <n v="59"/>
    <s v="Control de Operaciones y Gestión Volumétrica"/>
    <s v="Evaluación de Resultados"/>
    <x v="4"/>
    <x v="15"/>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 Plan Nacional de Desarrollo"/>
    <s v="Gastos de comercialización"/>
    <s v="No Aplica"/>
    <s v="No Aplica"/>
    <s v="No Aplica"/>
    <s v="No Aplica"/>
    <s v="Informe producción promedio diaria de gas publicado"/>
    <n v="12"/>
    <s v="Número"/>
    <s v="Mide los informes producción promedio diaria de gas publicados en la página web de la ANH"/>
    <s v="V1= informes producción promedio diaria de gas publicados"/>
    <s v="Sin Información"/>
    <s v="Sin Información"/>
    <s v="Sin Información"/>
    <s v="Creciente"/>
    <s v="Mensual"/>
    <s v="Sin Información"/>
    <s v="Sin Información"/>
    <s v="Link a página web en dónde se publican los informes"/>
    <s v="Sin Información"/>
    <s v="Sin Información"/>
    <s v="Se cargan ajustes y se sugieren otros"/>
    <s v="Indicador Plan de Acción Institucional"/>
    <s v="María Eugenia Tovar Celis"/>
    <s v="maria.tovar@anh.gov.co"/>
  </r>
  <r>
    <n v="60"/>
    <s v="Control de Operaciones y Gestión Volumétrica"/>
    <s v="Evaluación de Resultados"/>
    <x v="4"/>
    <x v="15"/>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 Plan Nacional de Desarrollo"/>
    <s v="Gastos de comercialización"/>
    <s v="No Aplica"/>
    <s v="No Aplica"/>
    <s v="No Aplica"/>
    <s v="No Aplica"/>
    <s v="Informe producción promedio diaria de crudo (petróleo) publicado"/>
    <n v="12"/>
    <s v="Número"/>
    <s v="Mide los informes producción promedio diaria de crudo (petróleo) publicados en la página web de la ANH"/>
    <s v="V1= informes producción promedio diaria de crudo (petróleo) publicados"/>
    <s v="Sin Información"/>
    <s v="Sin Información"/>
    <s v="Sin Información"/>
    <s v="Creciente"/>
    <s v="Mensual"/>
    <s v="Sin Información"/>
    <s v="Sin Información"/>
    <s v="Link a página web en dónde se publican los informes"/>
    <s v="Sin Información"/>
    <s v="Sin Información"/>
    <s v="Se cargan ajustes y se sugieren otros"/>
    <s v="Indicador Plan de Acción Institucional"/>
    <s v="María Eugenia Tovar Celis"/>
    <s v="maria.tovar@anh.gov.co"/>
  </r>
  <r>
    <n v="64"/>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s v="Fortalecimiento de sistemas, seguridad e infraestructura tecnológica"/>
    <s v="Servicios de información implementados"/>
    <s v="Desarrollar, implementar y ampliar los sistemas de información"/>
    <s v="137_x000a_134_x000a_154_x000a_136_x000a_135_x000a_156_x000a_145_x000a_140_x000a_142_x000a_146_x000a_147_x000a_150_x000a_144_x000a_299_x000a_155_x000a_158_x000a_152_x000a_151_x000a_162_x000a_159"/>
    <s v="Servicios de información implementados"/>
    <n v="2"/>
    <s v="Número"/>
    <s v="Servicios de información implementados obtenidos frente  a Servicios de información implementados proyectados"/>
    <s v="(productos obtenidos/ productos proyectados)"/>
    <n v="1995363300"/>
    <d v="2023-01-01T00:00:00"/>
    <d v="2023-12-31T00:00:00"/>
    <s v="Creciente"/>
    <s v="Mensual"/>
    <n v="0"/>
    <s v="Se realizó la contratación efectiva  de 20 personas naturales que conforman los equipos de desarrollos inhouse para la construcción de los productos."/>
    <s v="Secop II , Recurso compartido: Contratación OTI - Dirección Sistemas"/>
    <n v="790224670"/>
    <n v="197072666.66999999"/>
    <s v="Sin Información"/>
    <s v="Indicador Plan de Acción Institucional"/>
    <s v="Jesús Salvador Ríos Rodríguez"/>
    <s v="jesus.rios@anh.gov.co"/>
  </r>
  <r>
    <n v="65"/>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s v="Fortalecimiento de sistemas, seguridad e infraestructura tecnológica"/>
    <s v="Servicios de información implementados"/>
    <s v="Habilitar la arquitectura de integración de sistemas de información por microservicios"/>
    <s v="133_x000a_157"/>
    <s v="Servicios de información implementados"/>
    <n v="1"/>
    <s v="Número"/>
    <s v="Servicios de información implementados obtenidos frente  a Servicios de información implementados proyectados"/>
    <s v="(productos obtenidos/ productos proyectados)"/>
    <n v="524636700"/>
    <d v="2023-01-01T00:00:00"/>
    <d v="2023-12-31T00:00:00"/>
    <s v="Creciente"/>
    <s v="Mensual"/>
    <n v="0"/>
    <s v="Se realizó la contratación efectiva  de 2 personas naturales que conforman los equipos de desarrollos inhouse para la construcción de los productos."/>
    <s v="Secop II , Recurso compartido: Contratación OTI - Dirección Sistemas"/>
    <n v="124880000"/>
    <n v="15591666.67"/>
    <s v="Sin Información"/>
    <s v="Indicador Plan de Acción Institucional"/>
    <s v="Jesús Salvador Ríos Rodríguez"/>
    <s v="jesus.rios@anh.gov.co"/>
  </r>
  <r>
    <n v="66"/>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s v="Fortalecimiento de sistemas, seguridad e infraestructura tecnológica"/>
    <s v="Servicios de información actualizados"/>
    <s v="Actualizar las capacidades de la infraestructura tecnológica de los Centros de cómputo y sus facilidades"/>
    <s v="No Aplica"/>
    <s v="Servicios de información actualizados"/>
    <n v="2"/>
    <s v="Número"/>
    <s v="Servicios de información actualizados obtenidos frente a Servicios de información actualizados proyectados"/>
    <s v="(productos obtenidos/ productos proyectados)"/>
    <n v="7710000000"/>
    <d v="2023-03-01T00:00:00"/>
    <d v="2023-12-15T00:00:00"/>
    <s v="Creciente"/>
    <s v="Mensual"/>
    <n v="0"/>
    <s v="En elaboración de documentos precontractuales"/>
    <s v="Recurso compartido: Contratación OTI - Dirección Sistemas"/>
    <n v="0"/>
    <n v="0"/>
    <s v="Sin Información"/>
    <s v="Indicador Plan de Acción Institucional"/>
    <s v="Jesús Salvador Ríos Rodríguez"/>
    <s v="jesus.rios@anh.gov.co"/>
  </r>
  <r>
    <n v="67"/>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s v="Fortalecimiento de sistemas, seguridad e infraestructura tecnológica"/>
    <s v="Servicios de información actualizados"/>
    <s v="Actualizar la infraestructura tecnológica de toma remota de información para soportar la función de fiscalización"/>
    <s v="No Aplica"/>
    <s v="Servicios de información actualizados"/>
    <n v="1"/>
    <s v="Número"/>
    <s v="Servicios de información actualizados obtenidos frente a Servicios de información actualizados proyectados"/>
    <s v="(productos obtenidos/ productos proyectados)"/>
    <n v="1500000000"/>
    <d v="2023-07-01T00:00:00"/>
    <d v="2023-12-15T00:00:00"/>
    <s v="Creciente"/>
    <s v="Mensual"/>
    <n v="0"/>
    <s v="En elaboración de documentos precontractuales"/>
    <s v="Recurso compartido: Contratación OTI - Dirección Sistemas"/>
    <n v="0"/>
    <n v="0"/>
    <s v="Sin Información"/>
    <s v="Indicador Plan de Acción Institucional"/>
    <s v="Jesús Salvador Ríos Rodríguez"/>
    <s v="jesus.rios@anh.gov.co"/>
  </r>
  <r>
    <n v="6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lan Estratégico de Tecnologías de la Información y Comunicaciones - (PETIC), horizonte 2023-2026. "/>
    <s v="Plan de Seguridad y Privacidad de la Información"/>
    <s v="Proyecto de inversión"/>
    <s v="Fortalecimiento de sistemas, seguridad e infraestructura tecnológica"/>
    <s v="Documentos de lineamientos técnicos"/>
    <s v="Formular el Plan Estratégico de seguridad de la Información"/>
    <s v="No Aplica"/>
    <s v="Documentos de lineamientos técnicos"/>
    <n v="1"/>
    <s v="Número"/>
    <s v="Documento de Líneamiento Técnico - Plan Estratégico de seguridad de la Información."/>
    <s v="(productos obtenidos/ productos proyectados)"/>
    <n v="370000000"/>
    <d v="2023-06-01T00:00:00"/>
    <d v="2023-12-31T00:00:00"/>
    <s v="Creciente"/>
    <s v="Mensual"/>
    <n v="0"/>
    <s v="En elaboración de documentos precontractuales"/>
    <s v="Recurso compartido: Contratación OTI - Dirección Sistemas"/>
    <n v="0"/>
    <n v="0"/>
    <s v="Sin Información"/>
    <s v="Indicador Plan de Acción Institucional"/>
    <s v="Jesús Salvador Ríos Rodríguez"/>
    <s v="jesus.rios@anh.gov.co"/>
  </r>
  <r>
    <n v="6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lan Estratégico de Tecnologías de la Información y Comunicaciones - (PETIC), horizonte 2023-2026. "/>
    <s v="Plan Estratégico Tecnologías de la Información y las Comunicaciones - PETIC"/>
    <s v="Proyecto de inversión"/>
    <s v="Fortalecimiento de sistemas, seguridad e infraestructura tecnológica"/>
    <s v="Documentos de lineamientos técnicos"/>
    <s v="Formular la hoja de ruta para el aseguramiento de la calidad de los datos digitales de la ANH"/>
    <s v="No Aplica"/>
    <s v="Documentos de lineamientos técnicos"/>
    <n v="1"/>
    <s v="Número"/>
    <s v="Documento de Líneamiento Técnico - Hoja de ruta para el aseguramiento de la calidad de los datos digitales de la ANH"/>
    <s v="(productos obtenidos/ productos proyectados)"/>
    <n v="400000000"/>
    <d v="2023-06-01T00:00:00"/>
    <d v="2023-12-31T00:00:00"/>
    <s v="Creciente"/>
    <s v="Mensual"/>
    <n v="0"/>
    <s v="En elaboración de documentos precontractuales"/>
    <s v="Recurso compartido: Contratación OTI - Dirección Sistemas"/>
    <n v="0"/>
    <n v="0"/>
    <s v="Sin Información"/>
    <s v="Indicador Plan de Acción Institucional"/>
    <s v="Jesús Salvador Ríos Rodríguez"/>
    <s v="jesus.rios@anh.gov.co"/>
  </r>
  <r>
    <n v="7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lan Estratégico de Tecnologías de la Información y Comunicaciones - (PETIC), horizonte 2023-2026. "/>
    <s v="Plan Estratégico Tecnologías de la Información y las Comunicaciones - PETIC"/>
    <s v="Proyecto de inversión"/>
    <s v="Fortalecimiento de los sistemas de seguimiento a contratos, operación y geo servicios, de la infraestructura que los soporta y la adopción de lineamientos de seguridad y calidad de datos para el aprovechamiento de los recursos hidrocarburiferos Nacional"/>
    <s v="Documentos de lineamientos técnicos"/>
    <s v="Diseñar y formular los instrumentos Estratégicos involucrados con TI"/>
    <s v="No Aplica"/>
    <s v="Plan Estratégico de Tecnologías de la Información y Comunicaciones - (PETIC), horizonte 2023-2026. "/>
    <n v="0.8"/>
    <s v="Porcentaje"/>
    <s v="El Plan Estratégico de Tecnologías de la Información y Comunicaciones - (PETIC) , alineado con la estrategia de negocio de la ANH para el horizonte 2023-2026. Se espera que el avance sea superior la 80%"/>
    <s v="Plan formulado"/>
    <n v="0"/>
    <d v="2023-01-01T00:00:00"/>
    <d v="2023-04-30T00:00:00"/>
    <s v="Constante"/>
    <s v="Mensual"/>
    <n v="0.95"/>
    <s v="El plan de tecnologías de la información se encuentra estructurado en su totalidad, resta su presentación a la alta dirección para su aprobación."/>
    <s v="https://www.anh.gov.co/documents/1288/Plan_Estrat%C3%A9gico_de_Tecnolog%C3%ADas_de_la_Informaci%C3%B3n_2022_ANH_28-12-2022.pdf"/>
    <n v="0"/>
    <n v="0"/>
    <s v="Los ajustes realizados en la vigencia 2023 al PETI fueron realizados por los funcionarios de la OTI  bajo la coordinación de la jefatura."/>
    <s v="Indicador Estratégico"/>
    <s v="Jesús Salvador Ríos Rodríguez"/>
    <s v="jesus.rios@anh.gov.co"/>
  </r>
  <r>
    <n v="71"/>
    <s v="Gestión TICs"/>
    <s v="Evaluación de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Institucional / Plan Nacional de Desarrollo"/>
    <s v="Proyecto de inversión"/>
    <s v="Fortalecimiento de los sistemas de seguimiento a contratos, operación y geo servicios, de la infraestructura que los soporta y la adopción de lineamientos de seguridad y calidad de datos para el aprovechamiento de los recursos hidrocarburiferos Nacional"/>
    <s v="No Aplica"/>
    <s v="No Aplica"/>
    <s v="No Aplica"/>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3-01-01T00:00:00"/>
    <d v="2023-12-31T00:00:00"/>
    <s v="Creciente"/>
    <s v="Trimestral"/>
    <n v="0"/>
    <s v="Se proyecta que la recepción de productos para este indicador inicie en el segundo semestre de la presente vigencia"/>
    <s v="Recurso compartido: Contratación OTI - Dirección Sistemas"/>
    <n v="0"/>
    <n v="0"/>
    <s v="Sin Información"/>
    <s v="Indicador Estratégico"/>
    <s v="Jesús Salvador Ríos Rodríguez"/>
    <s v="jesus.rios@anh.gov.co"/>
  </r>
  <r>
    <n v="72"/>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la estrategia de Gobierno Digital​"/>
    <s v="Plan Estratégico Institucional / Plan Nacional de Desarrollo"/>
    <s v="Gastos de comercialización"/>
    <s v="No Aplica"/>
    <s v="No Aplica"/>
    <s v="No Aplica"/>
    <s v="No Aplica"/>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n v="0"/>
    <d v="2023-01-01T00:00:00"/>
    <d v="2023-12-31T00:00:00"/>
    <s v="Creciente"/>
    <s v="Trimestral"/>
    <n v="30"/>
    <s v="Se ha avanzado en la revisión de cumplimiento en la accesibilidad web y el criterio diferencial de accesibilidad de acuerdo a ley 1712 de 2014 y decreto 103 de 2015 relacionados con accesibilidad en medios electrónicos. Se esta al pendiente de que se establezcan los criterios de medición del FURAG._x000a_*Se publicó el PETI en página web de la ANH."/>
    <s v="https://www.anh.gov.co/documents/21450/CRITERIO_DIFERENCIAL_DE_ACCESIBILIDAD_marzo_2023.pdf_x000a__x000a_https://www.anh.gov.co/documents/21258/Plan_Estrat%C3%A9gico_de_Tecnolog%C3%ADas_de_la_Informaci%C3%B3n_2023-2026.pdf"/>
    <n v="0"/>
    <n v="0"/>
    <s v="Sin Información"/>
    <s v="Indicador Estratégico"/>
    <s v="Jesús Salvador Ríos Rodríguez"/>
    <s v="jesus.rios@anh.gov.co"/>
  </r>
  <r>
    <n v="73"/>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la estrategia de Gobierno Digital​"/>
    <s v="Plan Estratégico Tecnologías de la Información y las Comunicaciones - PETIC"/>
    <s v="Gastos de comercialización"/>
    <s v="No Aplica"/>
    <s v="No Aplica"/>
    <s v="No Aplica"/>
    <s v="No Aplica"/>
    <s v="Servicios de infraestructura tecnológica especializada y de seguridad de la ANH contratada"/>
    <n v="1"/>
    <s v="Unidad"/>
    <s v="Garantizar la gestión, administración y monitoreo de la infraestructura tecnológica y de seguridad de la ANH y mantener el plan de recuperación ante desastres de la ANH. – (Vigencia Futura Tramitada en 2021)."/>
    <s v="(Servicios contratados / servicios proyectados)"/>
    <n v="3751695904"/>
    <d v="2023-01-31T00:00:00"/>
    <d v="2023-12-31T00:00:00"/>
    <s v="Constante"/>
    <s v="Mensual"/>
    <n v="1"/>
    <s v="Se cuenta con la Orden de Compra 102399 de 2022, a través de la cuál se contrató el servicio hasta el 16 de junio de 2023."/>
    <s v="Orden de Compra 102399 - Recurso compartido: Contratación OTI - Dirección Sistemas"/>
    <n v="791609809.29999995"/>
    <n v="0"/>
    <s v="La prestación efectiva del servicio inició el 31 de enero de 2023, la obligación correspondiente al mes de febrero se ve reflejada aún en el SIIF"/>
    <s v="Indicador Plan de Acción Institucional"/>
    <s v="Jesús Salvador Ríos Rodríguez"/>
    <s v="jesus.rios@anh.gov.co"/>
  </r>
  <r>
    <n v="74"/>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la estrategia de Gobierno Digital​"/>
    <s v="Plan Estratégico Tecnologías de la Información y las Comunicaciones - PETIC"/>
    <s v="Gastos de comercialización"/>
    <s v="No Aplica"/>
    <s v="No Aplica"/>
    <s v="No Aplica"/>
    <s v="No Aplica"/>
    <s v="Operación, mantenimiento y actualización de la infraestructura de virtualización y custodia de medios de la ANH garantizada"/>
    <n v="4"/>
    <s v="Unidad"/>
    <s v="Contratar los servicios para garantizar la operación, mantenimiento y actualización de la virtualización, escritorios virtuales, hiperconvergencia, almacenamiento, switches, respaldo y custodia de medios de la ANH"/>
    <s v="(Servicios contratados / servicios proyectados)"/>
    <n v="3629567017"/>
    <d v="2023-05-01T00:00:00"/>
    <d v="2023-12-31T00:00:00"/>
    <s v="Constante"/>
    <s v="Mensual"/>
    <n v="0"/>
    <s v="En etapa precontractual - Sondeo de Mercado"/>
    <s v="https://www.anh.gov.co/es/la-anh/contrataci%C3%B3n/sondeo-de-mercado/"/>
    <n v="0"/>
    <n v="0"/>
    <s v="Línea ajustada, contenía información de la vigencia 2022"/>
    <s v="Indicador Plan de Acción Institucional"/>
    <s v="Jesús Salvador Ríos Rodríguez"/>
    <s v="jesus.rios@anh.gov.co"/>
  </r>
  <r>
    <n v="75"/>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s v="127_x000a_128_x000a_129_x000a_130_x000a_131_x000a_132_x000a_138_x000a_143_x000a_148_x000a_153"/>
    <s v="Contratos para apoyo técnico, profesional y especializado realizados"/>
    <n v="15"/>
    <s v="Unidad"/>
    <s v="Contabilizar los contratos para contar con el apoyo técnico, profesional y especializado de soporte y desarrollo a servicios, infraestructura, aplicaciones y gestión administrativa."/>
    <s v="(Servicios contratados / servicios proyectados)"/>
    <n v="1995000000"/>
    <d v="2023-05-01T00:00:00"/>
    <d v="2023-12-31T00:00:00"/>
    <s v="Constante"/>
    <s v="Mensual"/>
    <n v="11"/>
    <s v="Se realizó la contratación de 10 personas naturales para el apoyo a la OTI  en labores de soporte y desarrollo a servicios, infraestructura, aplicaciones y gestión administrativa . Estos contratos van hasta el 30 de abril de 2023"/>
    <s v="Recurso compartido: Contratación OTI - Dirección Sistemas"/>
    <n v="320012038"/>
    <n v="100568932.95999999"/>
    <s v="Línea ajustada, contenía información de la vigencia 2022"/>
    <s v="Indicador Plan de Acción Institucional"/>
    <s v="Jesús Salvador Ríos Rodríguez"/>
    <s v="jesus.rios@anh.gov.co"/>
  </r>
  <r>
    <n v="76"/>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n v="375"/>
    <s v="Servicios de soporte, mantenimiento y actualizaciones del SGDEA contratados"/>
    <n v="1"/>
    <s v="Unidad"/>
    <s v="Soporte, mantenimiento y actualizaciones del SGDEA que emplea la entidad por horas"/>
    <s v="(Servicios contratados / servicios proyectados)"/>
    <n v="60000000"/>
    <d v="2023-01-01T00:00:00"/>
    <d v="2023-12-31T00:00:00"/>
    <s v="Constante"/>
    <s v="Mensual"/>
    <n v="1"/>
    <s v="La contratación se realizó con presupuesto de la vicepresidencia Administrativa y Financiera bajo el Contrato 238 de 2023. "/>
    <s v="Recurso compartido: Contratación OTI - Dirección Sistemas"/>
    <n v="0"/>
    <n v="0"/>
    <s v="Línea ajustada, contenía información de la vigencia 2022"/>
    <s v="Indicador Plan de Acción Institucional"/>
    <s v="Jesús Salvador Ríos Rodríguez"/>
    <s v="jesus.rios@anh.gov.co"/>
  </r>
  <r>
    <n v="77"/>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s v="167_x000a_168_x000a_169_x000a_370"/>
    <s v="Actualizaciones y suscripciones de licencias de software y créditos en la nube adquiridos"/>
    <n v="3"/>
    <s v="Unidad"/>
    <s v="(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
    <s v="(Servicios contratados / servicios proyectados)"/>
    <n v="1978200000"/>
    <d v="2023-01-01T00:00:00"/>
    <d v="2023-12-31T00:00:00"/>
    <s v="Constante"/>
    <s v="Mensual"/>
    <n v="2"/>
    <s v="Orden de Compra 106649 de 2023; 169. Adquirir la renovación de la suscripción de la suite de office 365 para el manejo de correos y ofimática de la ANH._x000a_Orden de Compra 104644 de 2023; 168. Adquirir los certificados SSL de los portales web de la ANH para el acceso seguro a la información_x000a_Orden de Compra 103855 de 2023; 167. Contratar la suscripción de Adobe Acrobat Pro DC por un periodo de doce (12) meses para la generación y edición de documentos._x000a_"/>
    <s v="Recurso compartido: Contratación OTI - Dirección Sistemas"/>
    <n v="811524655.05999994"/>
    <n v="85367700"/>
    <s v="Línea ajustada, contenía información de la vigencia 2022"/>
    <s v="Indicador Plan de Acción Institucional"/>
    <s v="Jesús Salvador Ríos Rodríguez"/>
    <s v="jesus.rios@anh.gov.co"/>
  </r>
  <r>
    <n v="7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s v="302_x000a_303_x000a_304"/>
    <s v="Soporte y mantenimiento de la infraestructura de apoyo contratada"/>
    <n v="5"/>
    <s v="Unidad"/>
    <s v="Contratar el soporte y mantenimiento de: (i) UPS, (ii) Sistema contra incendios, (iii) Aires acondicionados, (iv) Control de acceso y CCTV y (v) Equipos de Hardware de usuario final."/>
    <s v="(Servicios contratados / servicios proyectados)"/>
    <n v="490683757"/>
    <d v="2023-03-01T00:00:00"/>
    <d v="2023-12-31T00:00:00"/>
    <s v="Constante"/>
    <s v="Mensual"/>
    <n v="0"/>
    <s v="En etapa precontractual - Sondeo de Mercado"/>
    <s v="https://www.anh.gov.co/es/la-anh/contrataci%C3%B3n/sondeo-de-mercado/"/>
    <n v="0"/>
    <n v="0"/>
    <s v="Línea ajustada, contenía información de la vigencia 2022"/>
    <s v="Indicador Plan de Acción Institucional"/>
    <s v="Jesús Salvador Ríos Rodríguez"/>
    <s v="jesus.rios@anh.gov.co"/>
  </r>
  <r>
    <n v="7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n v="166"/>
    <s v="Servicio de internet dedicado para la oficina de la ANH contratado"/>
    <n v="1"/>
    <s v="Unidad"/>
    <s v="Contratar el servicio de internet dedicado para la oficina de la ANH, manteniendo la operatividad de los cinco enlaces de datos e internet con los que cuenta la entidad para la transferencia y respaldo de la información."/>
    <s v="(Servicios contratados / servicios proyectados)"/>
    <n v="383250000"/>
    <d v="2023-03-01T00:00:00"/>
    <d v="2023-12-31T00:00:00"/>
    <s v="Constante"/>
    <s v="Mensual"/>
    <n v="1"/>
    <s v="Otrosí 2 Orden de Compra 88021 - VF Prestación de servicio de canales hasta el 15 de marzo de 2023_x000a_Orden de Compra Orden de Compra 104820 Contratar los canales de datos e internet de la ANH. (servicio hasta el 15 de diciembre de 2023)"/>
    <s v="Recurso compartido: Contratación OTI - Dirección Sistemas"/>
    <n v="127524064"/>
    <n v="3038435"/>
    <s v="Línea ajustada, contenía información de la vigencia 2022"/>
    <s v="Indicador Plan de Acción Institucional"/>
    <s v="Jesús Salvador Ríos Rodríguez"/>
    <s v="jesus.rios@anh.gov.co"/>
  </r>
  <r>
    <n v="8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s v="No Aplica"/>
    <s v="No Aplica"/>
    <s v="No Aplica"/>
    <n v="342"/>
    <s v="Uso de la capacidad física locativa disponible en el Data Center Alterno del IPSE"/>
    <n v="1"/>
    <s v="Unidad"/>
    <s v="Renovar el contrato para el uso locativo de las instalaciones del IPSE para el alojamiento de la infraestructura de respaldo onpremise de la ANH"/>
    <s v="(Servicios contratados / servicios proyectados)"/>
    <n v="211603322"/>
    <d v="2023-01-01T00:00:00"/>
    <d v="2023-12-31T00:00:00"/>
    <s v="Constante"/>
    <s v="Mensual"/>
    <n v="1"/>
    <s v="Otrosí 4 Convenio 670 de 2020"/>
    <s v="Recurso compartido: Contratación OTI - Dirección Sistemas"/>
    <n v="76718900"/>
    <n v="0"/>
    <s v="Línea ajustada, contenía información de la vigencia 2022"/>
    <s v="Indicador Plan de Acción Institucional"/>
    <s v="Jesús Salvador Ríos Rodríguez"/>
    <s v="jesus.rios@anh.gov.co"/>
  </r>
  <r>
    <n v="81"/>
    <s v="Promoción y Asignación de Áreas"/>
    <s v="Gestión con Valores para Resultados"/>
    <x v="6"/>
    <x v="1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Proyecto de inversión"/>
    <s v="Modelo de promoción para incrementar la inversión"/>
    <s v="Servicio de divulgación para la promoción y posicionamiento de los recursos hidrocarburíferos"/>
    <s v="Diseñar  y  ejecutar Plan Estratégico de Comunicaciones."/>
    <s v="Sin Información"/>
    <s v="Servicio de divulgación para la promoción y posicionamiento de los recursos hidrocarburíferos"/>
    <n v="1"/>
    <s v="Número"/>
    <s v="Sin Información"/>
    <s v="Sin Información"/>
    <n v="1783000000"/>
    <s v="Sin Información"/>
    <s v="Sin Información"/>
    <s v="Sin Información"/>
    <s v="Sin Información"/>
    <s v="Sin Información"/>
    <s v="En proceso de definción en la vicepresidencia los esquemas de medición y metas de esta línea para el 2023"/>
    <s v="Sin Información"/>
    <s v="Sin Información"/>
    <s v="Sin Información"/>
    <s v="Sin Información"/>
    <s v="Indicador Plan de Acción Institucional"/>
    <s v="Arbey Avendaño Castrillón"/>
    <s v="arbey.avendano@anh.gov.co"/>
  </r>
  <r>
    <n v="83"/>
    <s v="Promoción y Asignación de Áreas"/>
    <s v="Gestión con Valores para Resultados"/>
    <x v="6"/>
    <x v="16"/>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Proyecto de inversión"/>
    <s v="Modelo de promoción para incrementar la inversión"/>
    <s v="Documentos de investigación"/>
    <s v="Realizar análisis o estudios de mercados e investigaciones del sector."/>
    <s v="Sin Información"/>
    <s v="Documentos de investigación"/>
    <n v="1"/>
    <s v="Número"/>
    <s v="Sin Información"/>
    <s v="Sin Información"/>
    <n v="1250000000"/>
    <s v="Sin Información"/>
    <s v="Sin Información"/>
    <s v="Sin Información"/>
    <s v="Sin Información"/>
    <s v="Sin Información"/>
    <s v="Toda vez que la meta asociada al objetivo es solo una, se hace necesario la unificación de estas actividades en una sola asociada al análisis o realización de estudios del sector."/>
    <m/>
    <s v="Sin Información"/>
    <m/>
    <m/>
    <s v="Indicador Plan de Acción Institucional"/>
    <s v="Arbey Avendaño Castrillón"/>
    <s v="arbey.avendano@anh.gov.co"/>
  </r>
  <r>
    <n v="83"/>
    <s v="Promoción y Asignación de Áreas"/>
    <s v="Gestión con Valores para Resultados"/>
    <x v="6"/>
    <x v="16"/>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Proyecto de inversión"/>
    <s v="Modelo de promoción para incrementar la inversión"/>
    <s v="Documentos de investigación"/>
    <s v="Evaluar las capacidades de los proponentes, operadores o compañías inversionistas."/>
    <s v="Sin Información"/>
    <s v="Documentos de investigación"/>
    <n v="1"/>
    <s v="Número"/>
    <m/>
    <m/>
    <n v="1508000000"/>
    <m/>
    <m/>
    <m/>
    <s v="No Reportado"/>
    <m/>
    <m/>
    <m/>
    <m/>
    <m/>
    <m/>
    <s v="Indicador Plan de Acción Institucional"/>
    <s v="Arbey Avendaño Castrillón"/>
    <s v="arbey.avendano@anh.gov.co"/>
  </r>
  <r>
    <n v="84"/>
    <s v="Gestión Social, HSE y de Seguridad de Contratos de Hidrocarburos"/>
    <s v="Gestión con Valores para Resultados"/>
    <x v="6"/>
    <x v="16"/>
    <s v="Articular los actores del sector energético para la adecuada ejecución de los contratos misionales en armonía con una sociedad resiliente al clima"/>
    <s v="Fortalecimiento y articulación institucional del sector minero energético"/>
    <s v="Participación en espacios de articulación de los actores del sector para la adecuada gestión de los contratos de hidrocarburos"/>
    <s v="Plan Estratégico Institucional"/>
    <s v="Sin Información"/>
    <s v="No Aplica"/>
    <s v="No Aplica"/>
    <s v="Priorizar, coordinar la participación por parte de la ANH en escenarios estratégicos. (Participación en espacios de articulación de los actores del sector para la adecuada gestión de los contratos de hidrocarburos)."/>
    <s v="Sin Información"/>
    <s v="Número de espacios de articulación de los actores del sector para la adecuada gestión de los contratos de hidrocarburos con la participación de la ANH"/>
    <n v="15"/>
    <s v="Número"/>
    <s v="Corresponde a la cantidad de espacios de articulación de los actores del sector en los que la ANH ha participado, para la adecuada gestión de los contratos de hidrocarburos."/>
    <s v="Sumatoria del Número de espacios de articulación con los actores del sector en los que la ANH ha participado, para la adecuada gestión de los contratos de hidrocarburos."/>
    <n v="270000000"/>
    <d v="2023-05-01T00:00:00"/>
    <d v="2023-12-15T00:00:00"/>
    <s v="Sin Información"/>
    <s v="Mensual"/>
    <n v="0"/>
    <s v="Al mes de marzo no se presenta avance respecto de esta actividad"/>
    <s v="No Aplica"/>
    <n v="0"/>
    <n v="0"/>
    <s v="Esta actividad e indicador hace parte y se financia con los recursos del proyecto de inversión, de la actividad de participación en escenarios estratégicos."/>
    <s v="Indicador Estratégico"/>
    <s v="Arbey Avendaño Castrillón"/>
    <s v="arbey.avendano@anh.gov.co"/>
  </r>
  <r>
    <n v="85"/>
    <s v="Promoción y Asignación de Áreas"/>
    <s v="Evaluación de Resultados"/>
    <x v="6"/>
    <x v="4"/>
    <s v="Fortalecer la seguridad y soberanía energética en hidrocarburos, apoyando la transición energética y la economía verde"/>
    <s v="Fortalecimiento de las Fuentes No Convencionales de Energía - FNCE"/>
    <s v="Nivel de satisfacción (canales de atención de PQRSD) de los actores involucrados en los procesos necesarios para garantizar la seguridad y soberanía energética del país"/>
    <s v="Plan Estratégico Institucional / Plan Nacional de Desarrollo"/>
    <s v="Gastos de comercialización"/>
    <s v="No Aplica"/>
    <s v="No Aplica"/>
    <s v="No Aplica"/>
    <s v="Sin Información"/>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n v="0"/>
    <d v="2023-01-04T00:00:00"/>
    <d v="2023-12-15T00:00:00"/>
    <s v="Creciente"/>
    <s v="Cuatrimestral"/>
    <n v="0.78"/>
    <s v="Para el primer cuatrimestres se adelantó la Planeación y diseño del instrumento que se va a aplicar para El estudio de percepción 2023 a las partes interesadas frente a los servicios ofrecidos por la ANH"/>
    <s v="La evidencia se encuentra en disco compartido de la VPAA y en correo electrónico enviado por funcionario Carlos Novoa a la Gerencia de Planeación de la ANH."/>
    <n v="0"/>
    <n v="0"/>
    <s v="La ejecución de la activiadad no involucra la ejecución de recursos financieros, toda vez que se adelanta con las capacidades y recurso humano de la VPAA."/>
    <s v="Indicador Estratégico"/>
    <s v="Arbey Avendaño Castrillón"/>
    <s v="arbey.avendano@anh.gov.co"/>
  </r>
  <r>
    <n v="87"/>
    <s v="Promoción y Asignación de Áreas"/>
    <s v="Evaluación de Resultados"/>
    <x v="6"/>
    <x v="16"/>
    <s v="Articular los actores del sector energético para la adecuada ejecución de los contratos misionales en armonía con una sociedad resiliente al clima"/>
    <s v="Fortalecimiento y articulación institucional del sector minero energético"/>
    <s v="Participación en eventos estratégicos para la promoción de la entidad, del sector y del proceso de transición energética del país"/>
    <s v="Plan Estratégico Institucional / Plan Nacional de Desarrollo"/>
    <s v="Proyecto de inversión"/>
    <s v="Modelo de promoción para incrementar la inversión"/>
    <s v="Servicio de divulgación para la promoción y posicionamiento de los recursos hidrocarburíferos"/>
    <s v="Priorizar, coordinar la participación por parte de la ANH en escenarios estratégicos."/>
    <s v="Sin Información"/>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Sumatoria Número de eventos estratégicos con patrocinio en los que participa la ANH"/>
    <n v="5675000000"/>
    <d v="2023-01-15T00:00:00"/>
    <d v="2023-12-31T00:00:00"/>
    <s v="Creciente"/>
    <s v="Mensual"/>
    <n v="6"/>
    <s v="Al mes de marz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y (vi) VI Encuentro y Feria Renovables LATAM."/>
    <s v="Las evidencias se encuentran en los informes correspondientes a la ejecuci[on de los eventos, dispuestos en los discos compartidos de la VPAA. "/>
    <n v="2301233000"/>
    <n v="182728000"/>
    <s v="Se solicita eliminación. Este indicador corresponde al mismo y se duplica con el 91. No se elimina este indicador por ser estratégico pero si se elimina el 82 en la numeración actual trayéndose la información de este."/>
    <s v="Indicador Estratégico"/>
    <s v="Arbey Avendaño Castrillón"/>
    <s v="arbey.avendano@anh.gov.co"/>
  </r>
  <r>
    <n v="88"/>
    <s v="Promoción y Asignación de Áreas"/>
    <s v="Gestión con Valores para Resultados"/>
    <x v="3"/>
    <x v="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Estratégico Institucional"/>
    <s v="Sin Información"/>
    <s v="No Aplica"/>
    <s v="No Aplica"/>
    <s v="No Aplica"/>
    <s v="Sin Información"/>
    <s v="Nuevas áreas prospectivas orientadas en Fuentes No Convencionales de Energía Renovable (FNCER) provenientes del subsuelo, evaluadas"/>
    <n v="1"/>
    <s v="Número"/>
    <s v="Sin Información"/>
    <s v="Sin Información"/>
    <s v="Sin Información"/>
    <s v="Sin Información"/>
    <s v="Sin Información"/>
    <s v="Sin Información"/>
    <s v="Sin Información"/>
    <s v="Sin Información"/>
    <s v="Sin Información"/>
    <s v="Sin Información"/>
    <s v="Sin Información"/>
    <s v="Sin Información"/>
    <s v="Se solicita eliminación. Esta actividad e indicador no hace parte de los propuestoos por la VPAA. No se elimina porque hace parte de los indicadores estratégicos definidos en el Plan Estratégico."/>
    <s v="Indicador Estratégico"/>
    <s v="Arbey Avendaño Castrillón"/>
    <s v="arbey.avendano@anh.gov.co"/>
  </r>
  <r>
    <n v="89"/>
    <s v="Gestión Contractual"/>
    <s v="Gestión con Valores para Resultados"/>
    <x v="7"/>
    <x v="17"/>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Anual de Vacantes"/>
    <s v="Gastos de comercialización"/>
    <s v="No Aplica"/>
    <s v="No Aplica"/>
    <s v="Seleccionar contratistas a través de las diferentes modalidades de contratación de acuerdo con la normativa vigente"/>
    <s v="No Aplica"/>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d v="2023-01-01T00:00:00"/>
    <d v="2023-12-31T00:00:00"/>
    <s v="Constante"/>
    <s v="Semestral"/>
    <s v="No Aplica"/>
    <s v="Sin Información"/>
    <s v="Sin Información"/>
    <n v="0"/>
    <n v="0"/>
    <s v="Sin Información"/>
    <s v="Indicador Plan de Acción Institucional"/>
    <s v="Maribel Rodríguez Moreno"/>
    <s v="maribel.rodriguez@anh.gov.co"/>
  </r>
  <r>
    <n v="90"/>
    <s v="Gestión Legal"/>
    <s v="Gestión con Valores para Resultados"/>
    <x v="7"/>
    <x v="17"/>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Gastos de comercialización"/>
    <s v="No Aplica"/>
    <s v="No Aplica"/>
    <s v="Emitir respuestas a_x000a_ solicitudes de conceptos jurídicos relacionados con los contratos E&amp;P y TEAS"/>
    <s v="No Aplica"/>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d v="2023-01-01T00:00:00"/>
    <d v="2023-12-31T00:00:00"/>
    <s v="Constante"/>
    <s v="Trimestral"/>
    <n v="87"/>
    <s v="En el primer trimestre del año 2023 se da un cumplimiento de la meta al 87% por lo siguiente: se resolvieron en total 33 conceptos con un promedio de respuesta de 5 días por trámite,  lo que se encuentra dentro del margen de respuesta oportuna establecido por la OAJ en  los Acuerdos de Niveles de Servicio adoptados desde el año 2020, correspondiente a 15 días hábiles."/>
    <s v=" Base datos conceptos carpeta: \\misdocumentos\sperfiles\maribel.rodriguez\My Documents\SIGECO\PROCESO GESTION LEGAL\INDICADORES\Indicadores GL 2023_x000a_Reporte indicador por correo a Laura  Sierra"/>
    <n v="0"/>
    <n v="0"/>
    <s v="Sin Información"/>
    <s v="Indicador Plan de Acción Institucional"/>
    <s v="Maribel Rodríguez Moreno"/>
    <s v="maribel.rodriguez@anh.gov.co"/>
  </r>
  <r>
    <n v="91"/>
    <s v="Gestión Legal"/>
    <s v="Gestión con Valores para Resultados"/>
    <x v="7"/>
    <x v="17"/>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s de comercialización"/>
    <s v="No Aplica"/>
    <s v="No Aplica"/>
    <s v="Contestar demandas y requerimiento de despachos judiciales "/>
    <s v="No Aplica"/>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d v="2023-01-01T00:00:00"/>
    <d v="2023-12-31T00:00:00"/>
    <s v="Constante"/>
    <s v="Semestral"/>
    <s v="No Aplica"/>
    <s v="Sin Información"/>
    <s v="Sin Información"/>
    <n v="0"/>
    <n v="0"/>
    <s v="Sin Información"/>
    <s v="Indicador Plan de Acción Institucional"/>
    <s v="Maribel Rodríguez Moreno"/>
    <s v="maribel.rodriguez@anh.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5084278-146E-47CA-AB11-CD90DCAD217E}" name="TablaDiná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A31" firstHeaderRow="1" firstDataRow="1" firstDataCol="1"/>
  <pivotFields count="33">
    <pivotField showAll="0"/>
    <pivotField showAll="0"/>
    <pivotField showAll="0"/>
    <pivotField axis="axisRow" showAll="0">
      <items count="12">
        <item x="7"/>
        <item x="1"/>
        <item x="5"/>
        <item m="1" x="8"/>
        <item x="0"/>
        <item x="2"/>
        <item x="4"/>
        <item x="6"/>
        <item x="3"/>
        <item m="1" x="9"/>
        <item m="1" x="10"/>
        <item t="default"/>
      </items>
    </pivotField>
    <pivotField axis="axisRow" showAll="0">
      <items count="19">
        <item x="1"/>
        <item x="2"/>
        <item x="12"/>
        <item x="16"/>
        <item x="13"/>
        <item x="14"/>
        <item x="15"/>
        <item x="11"/>
        <item x="7"/>
        <item x="9"/>
        <item x="10"/>
        <item x="6"/>
        <item x="4"/>
        <item x="17"/>
        <item x="5"/>
        <item x="0"/>
        <item x="8"/>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30">
    <i>
      <x/>
    </i>
    <i r="1">
      <x v="13"/>
    </i>
    <i>
      <x v="1"/>
    </i>
    <i r="1">
      <x v="14"/>
    </i>
    <i>
      <x v="2"/>
    </i>
    <i r="1">
      <x v="12"/>
    </i>
    <i>
      <x v="4"/>
    </i>
    <i r="1">
      <x/>
    </i>
    <i r="1">
      <x v="1"/>
    </i>
    <i r="1">
      <x v="12"/>
    </i>
    <i r="1">
      <x v="15"/>
    </i>
    <i r="1">
      <x v="17"/>
    </i>
    <i>
      <x v="5"/>
    </i>
    <i r="1">
      <x v="8"/>
    </i>
    <i r="1">
      <x v="9"/>
    </i>
    <i r="1">
      <x v="10"/>
    </i>
    <i r="1">
      <x v="11"/>
    </i>
    <i r="1">
      <x v="16"/>
    </i>
    <i>
      <x v="6"/>
    </i>
    <i r="1">
      <x v="4"/>
    </i>
    <i r="1">
      <x v="5"/>
    </i>
    <i r="1">
      <x v="6"/>
    </i>
    <i>
      <x v="7"/>
    </i>
    <i r="1">
      <x v="3"/>
    </i>
    <i r="1">
      <x v="12"/>
    </i>
    <i>
      <x v="8"/>
    </i>
    <i r="1">
      <x v="2"/>
    </i>
    <i r="1">
      <x v="7"/>
    </i>
    <i r="1">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628DD831-6E92-4754-914E-D7E8F65A479B}">
    <text>Esta información la propuso nuevamente para 2023 la VCH-GSCE, validar si queda finalmente.</text>
  </threadedComment>
  <threadedComment ref="O50" dT="2023-03-31T15:04:56.46" personId="{60F3D9CA-5430-45FA-A75C-DD03F98E246C}" id="{A0BAB7B6-50AB-4047-A2C8-3B0BF0DFB320}">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2" dT="2023-03-31T15:05:08.75" personId="{60F3D9CA-5430-45FA-A75C-DD03F98E246C}" id="{8B0889FA-2BC0-4781-80B6-E52803D157E1}">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4" dT="2023-03-31T15:05:15.45" personId="{60F3D9CA-5430-45FA-A75C-DD03F98E246C}" id="{6DA9F52E-7543-4AA3-8CAE-CC7212E8931C}">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6" dT="2023-03-31T15:06:20.04" personId="{60F3D9CA-5430-45FA-A75C-DD03F98E246C}" id="{65ED0510-B1B1-4AAB-946A-C8DFFA0C2920}">
    <text>Se sugiere cambiar por: Nuevas áreas prospectivas orientadas en Fuentes No Convencionales de Energía (FNCE) provenientes del subsuelo, evaluadas.</text>
  </threadedComment>
  <threadedComment ref="K75" dT="2023-04-04T17:42:18.81" personId="{60F3D9CA-5430-45FA-A75C-DD03F98E246C}" id="{79DF3E6A-CC9F-4002-B415-B404D1FBD3E1}">
    <text>En caso de mantenerse en Plan de Acción 2023, se requiere precisar el nombre del proyecto de la OTI en ejecución al 2023.</text>
  </threadedComment>
  <threadedComment ref="K76" dT="2023-04-04T17:41:57.73" personId="{60F3D9CA-5430-45FA-A75C-DD03F98E246C}" id="{0B655BF0-FF84-4431-BDE9-3831FCF31AE6}">
    <text>En caso de mantenerse en Plan de Acción 2023, se requiere precisar el nombre del proyecto de la OTI en ejecución al 2023.</text>
  </threadedComment>
</ThreadedComments>
</file>

<file path=xl/threadedComments/threadedComment2.xml><?xml version="1.0" encoding="utf-8"?>
<ThreadedComments xmlns="http://schemas.microsoft.com/office/spreadsheetml/2018/threadedcomments" xmlns:x="http://schemas.openxmlformats.org/spreadsheetml/2006/main">
  <threadedComment ref="E5" dT="2023-04-26T12:55:20.35" personId="{60F3D9CA-5430-45FA-A75C-DD03F98E246C}" id="{0A6E5C49-19A9-4B6D-8111-314F27173E2E}">
    <text>Milton Aristobulo Lopez
milton.lopez@anh.gov.co</text>
    <extLst>
      <x:ext xmlns:xltc2="http://schemas.microsoft.com/office/spreadsheetml/2020/threadedcomments2" uri="{F7C98A9C-CBB3-438F-8F68-D28B6AF4A901}">
        <xltc2:checksum>1541839400</xltc2:checksum>
        <xltc2:hyperlink startIndex="24" length="23" url="milton.lopez@anh.gov.co"/>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nh.gov.co/es/atenci%C3%B3n-y-servicios-a-la-ciudadan%C3%ADa/pqrs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maria.tovar@anh.gov.co" TargetMode="External"/><Relationship Id="rId7" Type="http://schemas.openxmlformats.org/officeDocument/2006/relationships/vmlDrawing" Target="../drawings/vmlDrawing2.vml"/><Relationship Id="rId2" Type="http://schemas.openxmlformats.org/officeDocument/2006/relationships/hyperlink" Target="mailto:maria.tovar@anh.gov.co" TargetMode="External"/><Relationship Id="rId1" Type="http://schemas.openxmlformats.org/officeDocument/2006/relationships/hyperlink" Target="mailto:maria.tovar@anh.gov.co" TargetMode="External"/><Relationship Id="rId6" Type="http://schemas.openxmlformats.org/officeDocument/2006/relationships/printerSettings" Target="../printerSettings/printerSettings2.bin"/><Relationship Id="rId5" Type="http://schemas.openxmlformats.org/officeDocument/2006/relationships/hyperlink" Target="mailto:jarvin.lopez@anh.gov.co" TargetMode="External"/><Relationship Id="rId4" Type="http://schemas.openxmlformats.org/officeDocument/2006/relationships/hyperlink" Target="mailto:maria.tovar@anh.gov.co" TargetMode="External"/><Relationship Id="rId9"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dimension ref="A1:AD97"/>
  <sheetViews>
    <sheetView tabSelected="1" zoomScale="70" zoomScaleNormal="70" workbookViewId="0">
      <pane xSplit="3" ySplit="1" topLeftCell="D73" activePane="bottomRight" state="frozen"/>
      <selection pane="topRight" activeCell="D1" sqref="D1"/>
      <selection pane="bottomLeft" activeCell="A2" sqref="A2"/>
      <selection pane="bottomRight" activeCell="AB86" sqref="AB86"/>
    </sheetView>
  </sheetViews>
  <sheetFormatPr baseColWidth="10" defaultColWidth="11.453125" defaultRowHeight="14.5" x14ac:dyDescent="0.35"/>
  <cols>
    <col min="1" max="1" width="9.26953125" style="12" customWidth="1"/>
    <col min="2" max="2" width="21.7265625" style="10" customWidth="1"/>
    <col min="3" max="3" width="18.26953125" style="10" customWidth="1"/>
    <col min="4" max="4" width="24.08984375" style="10" customWidth="1"/>
    <col min="5" max="5" width="22.36328125" style="10" customWidth="1"/>
    <col min="6" max="6" width="42.36328125" style="10" customWidth="1"/>
    <col min="7" max="8" width="27.26953125" style="10" customWidth="1"/>
    <col min="9" max="9" width="27.54296875" style="10" customWidth="1"/>
    <col min="10" max="10" width="28.7265625" style="10" customWidth="1"/>
    <col min="11" max="11" width="16.26953125" style="10" customWidth="1"/>
    <col min="12" max="12" width="14.6328125" style="10" customWidth="1"/>
    <col min="13" max="13" width="20.453125" style="10" customWidth="1"/>
    <col min="14" max="14" width="19.81640625" style="10" customWidth="1"/>
    <col min="15" max="15" width="48.1796875" style="10" customWidth="1"/>
    <col min="16" max="16" width="20.26953125" style="10" customWidth="1"/>
    <col min="17" max="17" width="14.81640625" style="11" customWidth="1"/>
    <col min="18" max="18" width="42.453125" style="10" customWidth="1"/>
    <col min="19" max="19" width="42.36328125" style="10" customWidth="1"/>
    <col min="20" max="20" width="30.26953125" style="10" customWidth="1"/>
    <col min="21" max="21" width="14.453125" style="11" customWidth="1"/>
    <col min="22" max="22" width="23.6328125" style="11" customWidth="1"/>
    <col min="23" max="23" width="38.7265625" style="10" customWidth="1"/>
    <col min="24" max="24" width="16.08984375" style="11" customWidth="1"/>
    <col min="25" max="25" width="20.81640625" style="11" customWidth="1"/>
    <col min="26" max="26" width="49.54296875" style="10" customWidth="1"/>
    <col min="27" max="27" width="51.1796875" style="10" customWidth="1"/>
    <col min="28" max="28" width="30.7265625" style="10" customWidth="1"/>
    <col min="29" max="29" width="30.7265625" style="13" customWidth="1"/>
    <col min="30" max="30" width="34.453125" style="10" customWidth="1"/>
    <col min="31" max="16384" width="11.453125" style="10"/>
  </cols>
  <sheetData>
    <row r="1" spans="1:30" ht="43.5" x14ac:dyDescent="0.35">
      <c r="A1" s="29" t="s">
        <v>0</v>
      </c>
      <c r="B1" s="29" t="s">
        <v>1</v>
      </c>
      <c r="C1" s="29" t="s">
        <v>2</v>
      </c>
      <c r="D1" s="29" t="s">
        <v>3</v>
      </c>
      <c r="E1" s="29" t="s">
        <v>4</v>
      </c>
      <c r="F1" s="29" t="s">
        <v>5</v>
      </c>
      <c r="G1" s="29" t="s">
        <v>255</v>
      </c>
      <c r="H1" s="29" t="s">
        <v>6</v>
      </c>
      <c r="I1" s="29" t="s">
        <v>7</v>
      </c>
      <c r="J1" s="29" t="s">
        <v>8</v>
      </c>
      <c r="K1" s="29" t="s">
        <v>9</v>
      </c>
      <c r="L1" s="29" t="s">
        <v>10</v>
      </c>
      <c r="M1" s="29" t="s">
        <v>11</v>
      </c>
      <c r="N1" s="29" t="s">
        <v>253</v>
      </c>
      <c r="O1" s="29" t="s">
        <v>12</v>
      </c>
      <c r="P1" s="29" t="s">
        <v>13</v>
      </c>
      <c r="Q1" s="29" t="s">
        <v>14</v>
      </c>
      <c r="R1" s="29" t="s">
        <v>15</v>
      </c>
      <c r="S1" s="29" t="s">
        <v>16</v>
      </c>
      <c r="T1" s="43" t="s">
        <v>17</v>
      </c>
      <c r="U1" s="44" t="s">
        <v>18</v>
      </c>
      <c r="V1" s="29" t="s">
        <v>19</v>
      </c>
      <c r="W1" s="29" t="s">
        <v>20</v>
      </c>
      <c r="X1" s="29" t="s">
        <v>21</v>
      </c>
      <c r="Y1" s="29" t="s">
        <v>354</v>
      </c>
      <c r="Z1" s="29" t="s">
        <v>447</v>
      </c>
      <c r="AA1" s="29" t="s">
        <v>507</v>
      </c>
      <c r="AB1" s="29" t="s">
        <v>23</v>
      </c>
      <c r="AC1" s="43" t="s">
        <v>24</v>
      </c>
      <c r="AD1" s="29" t="s">
        <v>22</v>
      </c>
    </row>
    <row r="2" spans="1:30" ht="58" x14ac:dyDescent="0.35">
      <c r="A2" s="45">
        <v>1</v>
      </c>
      <c r="B2" s="46" t="s">
        <v>198</v>
      </c>
      <c r="C2" s="46" t="s">
        <v>47</v>
      </c>
      <c r="D2" s="27" t="s">
        <v>25</v>
      </c>
      <c r="E2" s="27" t="s">
        <v>26</v>
      </c>
      <c r="F2" s="46" t="s">
        <v>27</v>
      </c>
      <c r="G2" s="46" t="s">
        <v>292</v>
      </c>
      <c r="H2" s="46" t="s">
        <v>37</v>
      </c>
      <c r="I2" s="46" t="s">
        <v>153</v>
      </c>
      <c r="J2" s="46" t="s">
        <v>49</v>
      </c>
      <c r="K2" s="46" t="s">
        <v>50</v>
      </c>
      <c r="L2" s="46" t="s">
        <v>50</v>
      </c>
      <c r="M2" s="46" t="s">
        <v>50</v>
      </c>
      <c r="N2" s="27" t="s">
        <v>441</v>
      </c>
      <c r="O2" s="46" t="s">
        <v>28</v>
      </c>
      <c r="P2" s="47">
        <v>1</v>
      </c>
      <c r="Q2" s="27" t="s">
        <v>29</v>
      </c>
      <c r="R2" s="46" t="s">
        <v>199</v>
      </c>
      <c r="S2" s="46" t="s">
        <v>200</v>
      </c>
      <c r="T2" s="48">
        <v>0</v>
      </c>
      <c r="U2" s="27" t="s">
        <v>441</v>
      </c>
      <c r="V2" s="27" t="s">
        <v>441</v>
      </c>
      <c r="W2" s="46" t="s">
        <v>54</v>
      </c>
      <c r="X2" s="27" t="s">
        <v>161</v>
      </c>
      <c r="Y2" s="46" t="s">
        <v>50</v>
      </c>
      <c r="Z2" s="46" t="s">
        <v>50</v>
      </c>
      <c r="AA2" s="46" t="s">
        <v>50</v>
      </c>
      <c r="AB2" s="46" t="s">
        <v>50</v>
      </c>
      <c r="AC2" s="46" t="s">
        <v>50</v>
      </c>
      <c r="AD2" s="46" t="s">
        <v>56</v>
      </c>
    </row>
    <row r="3" spans="1:30" ht="58" x14ac:dyDescent="0.35">
      <c r="A3" s="45">
        <v>2</v>
      </c>
      <c r="B3" s="46" t="s">
        <v>198</v>
      </c>
      <c r="C3" s="46" t="s">
        <v>47</v>
      </c>
      <c r="D3" s="27" t="s">
        <v>25</v>
      </c>
      <c r="E3" s="27" t="s">
        <v>26</v>
      </c>
      <c r="F3" s="46" t="s">
        <v>27</v>
      </c>
      <c r="G3" s="46" t="s">
        <v>292</v>
      </c>
      <c r="H3" s="46" t="s">
        <v>37</v>
      </c>
      <c r="I3" s="46" t="s">
        <v>153</v>
      </c>
      <c r="J3" s="46" t="s">
        <v>49</v>
      </c>
      <c r="K3" s="46" t="s">
        <v>50</v>
      </c>
      <c r="L3" s="46" t="s">
        <v>50</v>
      </c>
      <c r="M3" s="46" t="s">
        <v>50</v>
      </c>
      <c r="N3" s="27" t="s">
        <v>441</v>
      </c>
      <c r="O3" s="46" t="s">
        <v>30</v>
      </c>
      <c r="P3" s="47">
        <v>1</v>
      </c>
      <c r="Q3" s="27" t="s">
        <v>29</v>
      </c>
      <c r="R3" s="46" t="s">
        <v>201</v>
      </c>
      <c r="S3" s="46" t="s">
        <v>202</v>
      </c>
      <c r="T3" s="48">
        <v>69000000</v>
      </c>
      <c r="U3" s="27" t="s">
        <v>441</v>
      </c>
      <c r="V3" s="27" t="s">
        <v>441</v>
      </c>
      <c r="W3" s="46" t="s">
        <v>62</v>
      </c>
      <c r="X3" s="27" t="s">
        <v>161</v>
      </c>
      <c r="Y3" s="46" t="s">
        <v>50</v>
      </c>
      <c r="Z3" s="46" t="s">
        <v>50</v>
      </c>
      <c r="AA3" s="46" t="s">
        <v>50</v>
      </c>
      <c r="AB3" s="46" t="s">
        <v>50</v>
      </c>
      <c r="AC3" s="46" t="s">
        <v>50</v>
      </c>
      <c r="AD3" s="46" t="s">
        <v>56</v>
      </c>
    </row>
    <row r="4" spans="1:30" ht="58" x14ac:dyDescent="0.35">
      <c r="A4" s="45">
        <v>3</v>
      </c>
      <c r="B4" s="46" t="s">
        <v>198</v>
      </c>
      <c r="C4" s="46" t="s">
        <v>47</v>
      </c>
      <c r="D4" s="27" t="s">
        <v>25</v>
      </c>
      <c r="E4" s="27" t="s">
        <v>26</v>
      </c>
      <c r="F4" s="46" t="s">
        <v>27</v>
      </c>
      <c r="G4" s="46" t="s">
        <v>292</v>
      </c>
      <c r="H4" s="46" t="s">
        <v>37</v>
      </c>
      <c r="I4" s="46" t="s">
        <v>153</v>
      </c>
      <c r="J4" s="46" t="s">
        <v>49</v>
      </c>
      <c r="K4" s="46" t="s">
        <v>50</v>
      </c>
      <c r="L4" s="46" t="s">
        <v>50</v>
      </c>
      <c r="M4" s="46" t="s">
        <v>50</v>
      </c>
      <c r="N4" s="27" t="s">
        <v>441</v>
      </c>
      <c r="O4" s="46" t="s">
        <v>31</v>
      </c>
      <c r="P4" s="47">
        <v>1</v>
      </c>
      <c r="Q4" s="27" t="s">
        <v>29</v>
      </c>
      <c r="R4" s="46" t="s">
        <v>203</v>
      </c>
      <c r="S4" s="46" t="s">
        <v>204</v>
      </c>
      <c r="T4" s="48">
        <v>24000000</v>
      </c>
      <c r="U4" s="27" t="s">
        <v>441</v>
      </c>
      <c r="V4" s="27" t="s">
        <v>441</v>
      </c>
      <c r="W4" s="46" t="s">
        <v>62</v>
      </c>
      <c r="X4" s="27" t="s">
        <v>161</v>
      </c>
      <c r="Y4" s="46" t="s">
        <v>50</v>
      </c>
      <c r="Z4" s="46" t="s">
        <v>50</v>
      </c>
      <c r="AA4" s="46" t="s">
        <v>50</v>
      </c>
      <c r="AB4" s="46" t="s">
        <v>50</v>
      </c>
      <c r="AC4" s="46" t="s">
        <v>50</v>
      </c>
      <c r="AD4" s="46" t="s">
        <v>56</v>
      </c>
    </row>
    <row r="5" spans="1:30" ht="58" x14ac:dyDescent="0.35">
      <c r="A5" s="45">
        <v>4</v>
      </c>
      <c r="B5" s="46" t="s">
        <v>198</v>
      </c>
      <c r="C5" s="46" t="s">
        <v>47</v>
      </c>
      <c r="D5" s="27" t="s">
        <v>25</v>
      </c>
      <c r="E5" s="27" t="s">
        <v>26</v>
      </c>
      <c r="F5" s="46" t="s">
        <v>27</v>
      </c>
      <c r="G5" s="46" t="s">
        <v>292</v>
      </c>
      <c r="H5" s="46" t="s">
        <v>37</v>
      </c>
      <c r="I5" s="46" t="s">
        <v>153</v>
      </c>
      <c r="J5" s="46" t="s">
        <v>49</v>
      </c>
      <c r="K5" s="46" t="s">
        <v>50</v>
      </c>
      <c r="L5" s="46" t="s">
        <v>50</v>
      </c>
      <c r="M5" s="46" t="s">
        <v>50</v>
      </c>
      <c r="N5" s="27" t="s">
        <v>441</v>
      </c>
      <c r="O5" s="46" t="s">
        <v>36</v>
      </c>
      <c r="P5" s="47">
        <v>1</v>
      </c>
      <c r="Q5" s="27" t="s">
        <v>29</v>
      </c>
      <c r="R5" s="46" t="s">
        <v>214</v>
      </c>
      <c r="S5" s="46" t="s">
        <v>36</v>
      </c>
      <c r="T5" s="48">
        <v>0</v>
      </c>
      <c r="U5" s="27" t="s">
        <v>441</v>
      </c>
      <c r="V5" s="27" t="s">
        <v>441</v>
      </c>
      <c r="W5" s="46" t="s">
        <v>62</v>
      </c>
      <c r="X5" s="27" t="s">
        <v>161</v>
      </c>
      <c r="Y5" s="46" t="s">
        <v>50</v>
      </c>
      <c r="Z5" s="46" t="s">
        <v>50</v>
      </c>
      <c r="AA5" s="46" t="s">
        <v>50</v>
      </c>
      <c r="AB5" s="46" t="s">
        <v>50</v>
      </c>
      <c r="AC5" s="46" t="s">
        <v>50</v>
      </c>
      <c r="AD5" s="46" t="s">
        <v>56</v>
      </c>
    </row>
    <row r="6" spans="1:30" ht="58" x14ac:dyDescent="0.35">
      <c r="A6" s="45">
        <v>5</v>
      </c>
      <c r="B6" s="46" t="s">
        <v>198</v>
      </c>
      <c r="C6" s="46" t="s">
        <v>152</v>
      </c>
      <c r="D6" s="27" t="s">
        <v>25</v>
      </c>
      <c r="E6" s="27" t="s">
        <v>26</v>
      </c>
      <c r="F6" s="46" t="s">
        <v>27</v>
      </c>
      <c r="G6" s="46" t="s">
        <v>292</v>
      </c>
      <c r="H6" s="46" t="s">
        <v>37</v>
      </c>
      <c r="I6" s="46" t="s">
        <v>153</v>
      </c>
      <c r="J6" s="46" t="s">
        <v>67</v>
      </c>
      <c r="K6" s="46" t="s">
        <v>50</v>
      </c>
      <c r="L6" s="46" t="s">
        <v>50</v>
      </c>
      <c r="M6" s="46" t="s">
        <v>50</v>
      </c>
      <c r="N6" s="27" t="s">
        <v>441</v>
      </c>
      <c r="O6" s="46" t="s">
        <v>37</v>
      </c>
      <c r="P6" s="47">
        <v>83</v>
      </c>
      <c r="Q6" s="27" t="s">
        <v>38</v>
      </c>
      <c r="R6" s="46" t="s">
        <v>215</v>
      </c>
      <c r="S6" s="46" t="s">
        <v>216</v>
      </c>
      <c r="T6" s="48">
        <v>24000000</v>
      </c>
      <c r="U6" s="27" t="s">
        <v>441</v>
      </c>
      <c r="V6" s="27" t="s">
        <v>441</v>
      </c>
      <c r="W6" s="46" t="s">
        <v>54</v>
      </c>
      <c r="X6" s="27" t="s">
        <v>161</v>
      </c>
      <c r="Y6" s="46" t="s">
        <v>50</v>
      </c>
      <c r="Z6" s="46" t="s">
        <v>50</v>
      </c>
      <c r="AA6" s="46" t="s">
        <v>50</v>
      </c>
      <c r="AB6" s="46" t="s">
        <v>50</v>
      </c>
      <c r="AC6" s="46" t="s">
        <v>50</v>
      </c>
      <c r="AD6" s="46" t="s">
        <v>6</v>
      </c>
    </row>
    <row r="7" spans="1:30" ht="72.5" x14ac:dyDescent="0.35">
      <c r="A7" s="45">
        <v>6</v>
      </c>
      <c r="B7" s="46" t="s">
        <v>264</v>
      </c>
      <c r="C7" s="46" t="s">
        <v>205</v>
      </c>
      <c r="D7" s="27" t="s">
        <v>25</v>
      </c>
      <c r="E7" s="27" t="s">
        <v>26</v>
      </c>
      <c r="F7" s="46" t="s">
        <v>254</v>
      </c>
      <c r="G7" s="46" t="s">
        <v>293</v>
      </c>
      <c r="H7" s="46" t="s">
        <v>37</v>
      </c>
      <c r="I7" s="46" t="s">
        <v>178</v>
      </c>
      <c r="J7" s="46" t="s">
        <v>49</v>
      </c>
      <c r="K7" s="46" t="s">
        <v>50</v>
      </c>
      <c r="L7" s="46" t="s">
        <v>50</v>
      </c>
      <c r="M7" s="46" t="s">
        <v>50</v>
      </c>
      <c r="N7" s="27">
        <v>8</v>
      </c>
      <c r="O7" s="46" t="s">
        <v>32</v>
      </c>
      <c r="P7" s="47">
        <v>3</v>
      </c>
      <c r="Q7" s="27" t="s">
        <v>29</v>
      </c>
      <c r="R7" s="46" t="s">
        <v>206</v>
      </c>
      <c r="S7" s="46" t="s">
        <v>207</v>
      </c>
      <c r="T7" s="40">
        <v>11803758</v>
      </c>
      <c r="U7" s="41" t="s">
        <v>521</v>
      </c>
      <c r="V7" s="41">
        <v>45291</v>
      </c>
      <c r="W7" s="46" t="s">
        <v>54</v>
      </c>
      <c r="X7" s="27" t="s">
        <v>179</v>
      </c>
      <c r="Y7" s="49">
        <v>1</v>
      </c>
      <c r="Z7" s="50" t="s">
        <v>522</v>
      </c>
      <c r="AA7" s="50" t="s">
        <v>526</v>
      </c>
      <c r="AB7" s="40">
        <v>11803758</v>
      </c>
      <c r="AC7" s="42">
        <v>4000163</v>
      </c>
      <c r="AD7" s="46" t="s">
        <v>56</v>
      </c>
    </row>
    <row r="8" spans="1:30" ht="87" x14ac:dyDescent="0.35">
      <c r="A8" s="45">
        <v>7</v>
      </c>
      <c r="B8" s="46" t="s">
        <v>264</v>
      </c>
      <c r="C8" s="46" t="s">
        <v>47</v>
      </c>
      <c r="D8" s="27" t="s">
        <v>25</v>
      </c>
      <c r="E8" s="27" t="s">
        <v>26</v>
      </c>
      <c r="F8" s="46" t="s">
        <v>254</v>
      </c>
      <c r="G8" s="46" t="s">
        <v>293</v>
      </c>
      <c r="H8" s="46" t="s">
        <v>37</v>
      </c>
      <c r="I8" s="46" t="s">
        <v>178</v>
      </c>
      <c r="J8" s="46" t="s">
        <v>49</v>
      </c>
      <c r="K8" s="46" t="s">
        <v>50</v>
      </c>
      <c r="L8" s="46" t="s">
        <v>50</v>
      </c>
      <c r="M8" s="46" t="s">
        <v>50</v>
      </c>
      <c r="N8" s="27">
        <v>8</v>
      </c>
      <c r="O8" s="46" t="s">
        <v>33</v>
      </c>
      <c r="P8" s="47">
        <v>3</v>
      </c>
      <c r="Q8" s="27" t="s">
        <v>29</v>
      </c>
      <c r="R8" s="46" t="s">
        <v>208</v>
      </c>
      <c r="S8" s="46" t="s">
        <v>209</v>
      </c>
      <c r="T8" s="40">
        <v>11803758</v>
      </c>
      <c r="U8" s="41" t="s">
        <v>521</v>
      </c>
      <c r="V8" s="41">
        <v>45291</v>
      </c>
      <c r="W8" s="46" t="s">
        <v>54</v>
      </c>
      <c r="X8" s="27" t="s">
        <v>179</v>
      </c>
      <c r="Y8" s="49">
        <v>1</v>
      </c>
      <c r="Z8" s="50" t="s">
        <v>523</v>
      </c>
      <c r="AA8" s="50" t="s">
        <v>526</v>
      </c>
      <c r="AB8" s="40">
        <v>11803758</v>
      </c>
      <c r="AC8" s="42">
        <v>4000163</v>
      </c>
      <c r="AD8" s="46" t="s">
        <v>56</v>
      </c>
    </row>
    <row r="9" spans="1:30" ht="58" x14ac:dyDescent="0.35">
      <c r="A9" s="45">
        <v>8</v>
      </c>
      <c r="B9" s="46" t="s">
        <v>264</v>
      </c>
      <c r="C9" s="46" t="s">
        <v>47</v>
      </c>
      <c r="D9" s="27" t="s">
        <v>25</v>
      </c>
      <c r="E9" s="27" t="s">
        <v>26</v>
      </c>
      <c r="F9" s="46" t="s">
        <v>254</v>
      </c>
      <c r="G9" s="46" t="s">
        <v>293</v>
      </c>
      <c r="H9" s="46" t="s">
        <v>37</v>
      </c>
      <c r="I9" s="46" t="s">
        <v>178</v>
      </c>
      <c r="J9" s="46" t="s">
        <v>49</v>
      </c>
      <c r="K9" s="46" t="s">
        <v>50</v>
      </c>
      <c r="L9" s="46" t="s">
        <v>50</v>
      </c>
      <c r="M9" s="46" t="s">
        <v>50</v>
      </c>
      <c r="N9" s="27">
        <v>8</v>
      </c>
      <c r="O9" s="46" t="s">
        <v>34</v>
      </c>
      <c r="P9" s="47">
        <v>3</v>
      </c>
      <c r="Q9" s="27" t="s">
        <v>29</v>
      </c>
      <c r="R9" s="46" t="s">
        <v>210</v>
      </c>
      <c r="S9" s="46" t="s">
        <v>211</v>
      </c>
      <c r="T9" s="40">
        <v>11803758</v>
      </c>
      <c r="U9" s="41" t="s">
        <v>521</v>
      </c>
      <c r="V9" s="41">
        <v>45291</v>
      </c>
      <c r="W9" s="46" t="s">
        <v>54</v>
      </c>
      <c r="X9" s="27" t="s">
        <v>179</v>
      </c>
      <c r="Y9" s="49">
        <v>1</v>
      </c>
      <c r="Z9" s="50" t="s">
        <v>524</v>
      </c>
      <c r="AA9" s="50" t="s">
        <v>526</v>
      </c>
      <c r="AB9" s="40">
        <v>11803758</v>
      </c>
      <c r="AC9" s="42">
        <v>4000163</v>
      </c>
      <c r="AD9" s="46" t="s">
        <v>56</v>
      </c>
    </row>
    <row r="10" spans="1:30" ht="58" x14ac:dyDescent="0.35">
      <c r="A10" s="45">
        <v>9</v>
      </c>
      <c r="B10" s="46" t="s">
        <v>264</v>
      </c>
      <c r="C10" s="46" t="s">
        <v>47</v>
      </c>
      <c r="D10" s="27" t="s">
        <v>25</v>
      </c>
      <c r="E10" s="27" t="s">
        <v>26</v>
      </c>
      <c r="F10" s="46" t="s">
        <v>254</v>
      </c>
      <c r="G10" s="46" t="s">
        <v>293</v>
      </c>
      <c r="H10" s="46" t="s">
        <v>37</v>
      </c>
      <c r="I10" s="46" t="s">
        <v>178</v>
      </c>
      <c r="J10" s="46" t="s">
        <v>49</v>
      </c>
      <c r="K10" s="46" t="s">
        <v>50</v>
      </c>
      <c r="L10" s="46" t="s">
        <v>50</v>
      </c>
      <c r="M10" s="46" t="s">
        <v>50</v>
      </c>
      <c r="N10" s="27">
        <v>8</v>
      </c>
      <c r="O10" s="46" t="s">
        <v>35</v>
      </c>
      <c r="P10" s="47">
        <v>3</v>
      </c>
      <c r="Q10" s="27" t="s">
        <v>29</v>
      </c>
      <c r="R10" s="46" t="s">
        <v>212</v>
      </c>
      <c r="S10" s="46" t="s">
        <v>213</v>
      </c>
      <c r="T10" s="40">
        <v>11803758</v>
      </c>
      <c r="U10" s="41" t="s">
        <v>521</v>
      </c>
      <c r="V10" s="41">
        <v>45291</v>
      </c>
      <c r="W10" s="46" t="s">
        <v>54</v>
      </c>
      <c r="X10" s="27" t="s">
        <v>179</v>
      </c>
      <c r="Y10" s="49">
        <v>1</v>
      </c>
      <c r="Z10" s="50" t="s">
        <v>525</v>
      </c>
      <c r="AA10" s="50" t="s">
        <v>526</v>
      </c>
      <c r="AB10" s="40">
        <v>11803758</v>
      </c>
      <c r="AC10" s="42">
        <v>4000163</v>
      </c>
      <c r="AD10" s="46" t="s">
        <v>56</v>
      </c>
    </row>
    <row r="11" spans="1:30" ht="203" x14ac:dyDescent="0.35">
      <c r="A11" s="45">
        <v>10</v>
      </c>
      <c r="B11" s="46" t="s">
        <v>180</v>
      </c>
      <c r="C11" s="46" t="s">
        <v>152</v>
      </c>
      <c r="D11" s="27" t="s">
        <v>25</v>
      </c>
      <c r="E11" s="27" t="s">
        <v>26</v>
      </c>
      <c r="F11" s="46" t="s">
        <v>27</v>
      </c>
      <c r="G11" s="46" t="s">
        <v>292</v>
      </c>
      <c r="H11" s="46" t="s">
        <v>37</v>
      </c>
      <c r="I11" s="46" t="s">
        <v>153</v>
      </c>
      <c r="J11" s="46" t="s">
        <v>67</v>
      </c>
      <c r="K11" s="46" t="s">
        <v>50</v>
      </c>
      <c r="L11" s="46" t="s">
        <v>50</v>
      </c>
      <c r="M11" s="46" t="s">
        <v>39</v>
      </c>
      <c r="N11" s="46" t="s">
        <v>441</v>
      </c>
      <c r="O11" s="46" t="s">
        <v>40</v>
      </c>
      <c r="P11" s="47">
        <v>100</v>
      </c>
      <c r="Q11" s="27" t="s">
        <v>38</v>
      </c>
      <c r="R11" s="46" t="s">
        <v>217</v>
      </c>
      <c r="S11" s="46" t="s">
        <v>218</v>
      </c>
      <c r="T11" s="48">
        <v>0</v>
      </c>
      <c r="U11" s="51">
        <v>44927</v>
      </c>
      <c r="V11" s="51">
        <v>45291</v>
      </c>
      <c r="W11" s="46" t="s">
        <v>62</v>
      </c>
      <c r="X11" s="27" t="s">
        <v>74</v>
      </c>
      <c r="Y11" s="46">
        <v>100</v>
      </c>
      <c r="Z11" s="46" t="s">
        <v>417</v>
      </c>
      <c r="AA11" s="46" t="s">
        <v>419</v>
      </c>
      <c r="AB11" s="46" t="s">
        <v>50</v>
      </c>
      <c r="AC11" s="46" t="s">
        <v>50</v>
      </c>
      <c r="AD11" s="46" t="s">
        <v>56</v>
      </c>
    </row>
    <row r="12" spans="1:30" ht="87" x14ac:dyDescent="0.35">
      <c r="A12" s="45">
        <v>11</v>
      </c>
      <c r="B12" s="46" t="s">
        <v>180</v>
      </c>
      <c r="C12" s="46" t="s">
        <v>152</v>
      </c>
      <c r="D12" s="27" t="s">
        <v>25</v>
      </c>
      <c r="E12" s="27" t="s">
        <v>26</v>
      </c>
      <c r="F12" s="46" t="s">
        <v>27</v>
      </c>
      <c r="G12" s="46" t="s">
        <v>292</v>
      </c>
      <c r="H12" s="46" t="s">
        <v>37</v>
      </c>
      <c r="I12" s="46" t="s">
        <v>153</v>
      </c>
      <c r="J12" s="46" t="s">
        <v>67</v>
      </c>
      <c r="K12" s="46" t="s">
        <v>50</v>
      </c>
      <c r="L12" s="46" t="s">
        <v>50</v>
      </c>
      <c r="M12" s="46" t="s">
        <v>39</v>
      </c>
      <c r="N12" s="46" t="s">
        <v>441</v>
      </c>
      <c r="O12" s="46" t="s">
        <v>41</v>
      </c>
      <c r="P12" s="47">
        <v>4</v>
      </c>
      <c r="Q12" s="27" t="s">
        <v>29</v>
      </c>
      <c r="R12" s="46" t="s">
        <v>219</v>
      </c>
      <c r="S12" s="46" t="s">
        <v>220</v>
      </c>
      <c r="T12" s="48">
        <v>0</v>
      </c>
      <c r="U12" s="51">
        <v>44927</v>
      </c>
      <c r="V12" s="51">
        <v>45291</v>
      </c>
      <c r="W12" s="46" t="s">
        <v>54</v>
      </c>
      <c r="X12" s="27" t="s">
        <v>74</v>
      </c>
      <c r="Y12" s="46">
        <v>1</v>
      </c>
      <c r="Z12" s="46" t="s">
        <v>418</v>
      </c>
      <c r="AA12" s="46" t="s">
        <v>420</v>
      </c>
      <c r="AB12" s="46" t="s">
        <v>50</v>
      </c>
      <c r="AC12" s="46" t="s">
        <v>50</v>
      </c>
      <c r="AD12" s="46" t="s">
        <v>56</v>
      </c>
    </row>
    <row r="13" spans="1:30" ht="72.5" x14ac:dyDescent="0.35">
      <c r="A13" s="45">
        <v>12</v>
      </c>
      <c r="B13" s="46" t="s">
        <v>180</v>
      </c>
      <c r="C13" s="46" t="s">
        <v>205</v>
      </c>
      <c r="D13" s="27" t="s">
        <v>25</v>
      </c>
      <c r="E13" s="27" t="s">
        <v>26</v>
      </c>
      <c r="F13" s="46" t="s">
        <v>27</v>
      </c>
      <c r="G13" s="46" t="s">
        <v>292</v>
      </c>
      <c r="H13" s="46" t="s">
        <v>37</v>
      </c>
      <c r="I13" s="46" t="s">
        <v>153</v>
      </c>
      <c r="J13" s="46" t="s">
        <v>67</v>
      </c>
      <c r="K13" s="46" t="s">
        <v>50</v>
      </c>
      <c r="L13" s="46" t="s">
        <v>50</v>
      </c>
      <c r="M13" s="46" t="s">
        <v>39</v>
      </c>
      <c r="N13" s="46" t="s">
        <v>441</v>
      </c>
      <c r="O13" s="46" t="s">
        <v>42</v>
      </c>
      <c r="P13" s="47">
        <v>1</v>
      </c>
      <c r="Q13" s="27" t="s">
        <v>43</v>
      </c>
      <c r="R13" s="46" t="s">
        <v>221</v>
      </c>
      <c r="S13" s="46" t="s">
        <v>42</v>
      </c>
      <c r="T13" s="48">
        <v>0</v>
      </c>
      <c r="U13" s="51">
        <v>44927</v>
      </c>
      <c r="V13" s="51">
        <v>45107</v>
      </c>
      <c r="W13" s="46" t="s">
        <v>62</v>
      </c>
      <c r="X13" s="27" t="s">
        <v>161</v>
      </c>
      <c r="Y13" s="46" t="s">
        <v>50</v>
      </c>
      <c r="Z13" s="46" t="s">
        <v>50</v>
      </c>
      <c r="AA13" s="46" t="s">
        <v>50</v>
      </c>
      <c r="AB13" s="46" t="s">
        <v>50</v>
      </c>
      <c r="AC13" s="46" t="s">
        <v>50</v>
      </c>
      <c r="AD13" s="46" t="s">
        <v>56</v>
      </c>
    </row>
    <row r="14" spans="1:30" ht="72.5" x14ac:dyDescent="0.35">
      <c r="A14" s="45">
        <v>13</v>
      </c>
      <c r="B14" s="46" t="s">
        <v>265</v>
      </c>
      <c r="C14" s="46" t="s">
        <v>165</v>
      </c>
      <c r="D14" s="27" t="s">
        <v>25</v>
      </c>
      <c r="E14" s="46" t="s">
        <v>343</v>
      </c>
      <c r="F14" s="46" t="s">
        <v>27</v>
      </c>
      <c r="G14" s="46" t="s">
        <v>292</v>
      </c>
      <c r="H14" s="46" t="s">
        <v>37</v>
      </c>
      <c r="I14" s="46" t="s">
        <v>267</v>
      </c>
      <c r="J14" s="46" t="s">
        <v>49</v>
      </c>
      <c r="K14" s="46" t="s">
        <v>50</v>
      </c>
      <c r="L14" s="46" t="s">
        <v>50</v>
      </c>
      <c r="M14" s="46" t="s">
        <v>50</v>
      </c>
      <c r="N14" s="46">
        <v>489</v>
      </c>
      <c r="O14" s="46" t="s">
        <v>44</v>
      </c>
      <c r="P14" s="47">
        <v>1</v>
      </c>
      <c r="Q14" s="27" t="s">
        <v>43</v>
      </c>
      <c r="R14" s="46" t="s">
        <v>355</v>
      </c>
      <c r="S14" s="46" t="s">
        <v>349</v>
      </c>
      <c r="T14" s="48">
        <v>280000000</v>
      </c>
      <c r="U14" s="51">
        <v>45047</v>
      </c>
      <c r="V14" s="51">
        <v>45261</v>
      </c>
      <c r="W14" s="46" t="s">
        <v>62</v>
      </c>
      <c r="X14" s="27" t="s">
        <v>55</v>
      </c>
      <c r="Y14" s="52">
        <v>0</v>
      </c>
      <c r="Z14" s="46" t="s">
        <v>422</v>
      </c>
      <c r="AA14" s="46" t="s">
        <v>346</v>
      </c>
      <c r="AB14" s="53">
        <v>0</v>
      </c>
      <c r="AC14" s="53">
        <v>0</v>
      </c>
      <c r="AD14" s="46" t="s">
        <v>56</v>
      </c>
    </row>
    <row r="15" spans="1:30" ht="116" x14ac:dyDescent="0.35">
      <c r="A15" s="45">
        <v>14</v>
      </c>
      <c r="B15" s="46" t="s">
        <v>265</v>
      </c>
      <c r="C15" s="46" t="s">
        <v>165</v>
      </c>
      <c r="D15" s="27" t="s">
        <v>25</v>
      </c>
      <c r="E15" s="46" t="s">
        <v>343</v>
      </c>
      <c r="F15" s="46" t="s">
        <v>27</v>
      </c>
      <c r="G15" s="46" t="s">
        <v>292</v>
      </c>
      <c r="H15" s="46" t="s">
        <v>37</v>
      </c>
      <c r="I15" s="46" t="s">
        <v>267</v>
      </c>
      <c r="J15" s="46" t="s">
        <v>356</v>
      </c>
      <c r="K15" s="46" t="s">
        <v>50</v>
      </c>
      <c r="L15" s="46" t="s">
        <v>50</v>
      </c>
      <c r="M15" s="46" t="s">
        <v>50</v>
      </c>
      <c r="N15" s="46">
        <v>287</v>
      </c>
      <c r="O15" s="46" t="s">
        <v>45</v>
      </c>
      <c r="P15" s="47">
        <v>80</v>
      </c>
      <c r="Q15" s="27" t="s">
        <v>38</v>
      </c>
      <c r="R15" s="46" t="s">
        <v>357</v>
      </c>
      <c r="S15" s="46" t="s">
        <v>358</v>
      </c>
      <c r="T15" s="48">
        <v>790000000</v>
      </c>
      <c r="U15" s="51">
        <v>44958</v>
      </c>
      <c r="V15" s="51">
        <v>45261</v>
      </c>
      <c r="W15" s="46" t="s">
        <v>54</v>
      </c>
      <c r="X15" s="27" t="s">
        <v>61</v>
      </c>
      <c r="Y15" s="54">
        <v>0</v>
      </c>
      <c r="Z15" s="46" t="s">
        <v>423</v>
      </c>
      <c r="AA15" s="77" t="s">
        <v>441</v>
      </c>
      <c r="AB15" s="53">
        <v>0</v>
      </c>
      <c r="AC15" s="53">
        <v>0</v>
      </c>
      <c r="AD15" s="46" t="s">
        <v>56</v>
      </c>
    </row>
    <row r="16" spans="1:30" ht="116" x14ac:dyDescent="0.35">
      <c r="A16" s="45">
        <v>15</v>
      </c>
      <c r="B16" s="46" t="s">
        <v>265</v>
      </c>
      <c r="C16" s="46" t="s">
        <v>165</v>
      </c>
      <c r="D16" s="27" t="s">
        <v>25</v>
      </c>
      <c r="E16" s="46" t="s">
        <v>343</v>
      </c>
      <c r="F16" s="46" t="s">
        <v>27</v>
      </c>
      <c r="G16" s="46" t="s">
        <v>292</v>
      </c>
      <c r="H16" s="46" t="s">
        <v>37</v>
      </c>
      <c r="I16" s="46" t="s">
        <v>267</v>
      </c>
      <c r="J16" s="46" t="s">
        <v>49</v>
      </c>
      <c r="K16" s="46" t="s">
        <v>50</v>
      </c>
      <c r="L16" s="46" t="s">
        <v>50</v>
      </c>
      <c r="M16" s="46" t="s">
        <v>50</v>
      </c>
      <c r="N16" s="46" t="s">
        <v>50</v>
      </c>
      <c r="O16" s="46" t="s">
        <v>350</v>
      </c>
      <c r="P16" s="47">
        <v>20</v>
      </c>
      <c r="Q16" s="27" t="s">
        <v>38</v>
      </c>
      <c r="R16" s="46" t="s">
        <v>351</v>
      </c>
      <c r="S16" s="46" t="s">
        <v>345</v>
      </c>
      <c r="T16" s="48">
        <v>980000000</v>
      </c>
      <c r="U16" s="51">
        <v>45108</v>
      </c>
      <c r="V16" s="51">
        <v>45261</v>
      </c>
      <c r="W16" s="46" t="s">
        <v>54</v>
      </c>
      <c r="X16" s="27" t="s">
        <v>55</v>
      </c>
      <c r="Y16" s="54">
        <v>0</v>
      </c>
      <c r="Z16" s="46" t="s">
        <v>424</v>
      </c>
      <c r="AA16" s="46" t="s">
        <v>50</v>
      </c>
      <c r="AB16" s="53">
        <v>0</v>
      </c>
      <c r="AC16" s="53">
        <v>0</v>
      </c>
      <c r="AD16" s="46" t="s">
        <v>56</v>
      </c>
    </row>
    <row r="17" spans="1:30" ht="87" x14ac:dyDescent="0.35">
      <c r="A17" s="45">
        <v>16</v>
      </c>
      <c r="B17" s="46" t="s">
        <v>46</v>
      </c>
      <c r="C17" s="46" t="s">
        <v>47</v>
      </c>
      <c r="D17" s="27" t="s">
        <v>25</v>
      </c>
      <c r="E17" s="46" t="s">
        <v>343</v>
      </c>
      <c r="F17" s="46" t="s">
        <v>27</v>
      </c>
      <c r="G17" s="46" t="s">
        <v>292</v>
      </c>
      <c r="H17" s="46" t="s">
        <v>37</v>
      </c>
      <c r="I17" s="46" t="s">
        <v>48</v>
      </c>
      <c r="J17" s="46" t="s">
        <v>356</v>
      </c>
      <c r="K17" s="46" t="s">
        <v>50</v>
      </c>
      <c r="L17" s="46" t="s">
        <v>50</v>
      </c>
      <c r="M17" s="46" t="s">
        <v>50</v>
      </c>
      <c r="N17" s="46" t="s">
        <v>344</v>
      </c>
      <c r="O17" s="46" t="s">
        <v>51</v>
      </c>
      <c r="P17" s="47">
        <v>100</v>
      </c>
      <c r="Q17" s="27" t="s">
        <v>38</v>
      </c>
      <c r="R17" s="46" t="s">
        <v>52</v>
      </c>
      <c r="S17" s="46" t="s">
        <v>53</v>
      </c>
      <c r="T17" s="48">
        <v>2581000000</v>
      </c>
      <c r="U17" s="51">
        <v>44927</v>
      </c>
      <c r="V17" s="51">
        <v>45261</v>
      </c>
      <c r="W17" s="46" t="s">
        <v>54</v>
      </c>
      <c r="X17" s="27" t="s">
        <v>55</v>
      </c>
      <c r="Y17" s="54">
        <f>8/16</f>
        <v>0.5</v>
      </c>
      <c r="Z17" s="46" t="s">
        <v>425</v>
      </c>
      <c r="AA17" s="46" t="s">
        <v>347</v>
      </c>
      <c r="AB17" s="53">
        <v>1044689311</v>
      </c>
      <c r="AC17" s="53">
        <v>88035521</v>
      </c>
      <c r="AD17" s="46" t="s">
        <v>56</v>
      </c>
    </row>
    <row r="18" spans="1:30" ht="58" x14ac:dyDescent="0.35">
      <c r="A18" s="45">
        <v>17</v>
      </c>
      <c r="B18" s="46" t="s">
        <v>57</v>
      </c>
      <c r="C18" s="46" t="s">
        <v>47</v>
      </c>
      <c r="D18" s="27" t="s">
        <v>25</v>
      </c>
      <c r="E18" s="46" t="s">
        <v>343</v>
      </c>
      <c r="F18" s="46" t="s">
        <v>27</v>
      </c>
      <c r="G18" s="46" t="s">
        <v>292</v>
      </c>
      <c r="H18" s="46" t="s">
        <v>186</v>
      </c>
      <c r="I18" s="46" t="s">
        <v>58</v>
      </c>
      <c r="J18" s="46" t="s">
        <v>356</v>
      </c>
      <c r="K18" s="46" t="s">
        <v>50</v>
      </c>
      <c r="L18" s="46" t="s">
        <v>50</v>
      </c>
      <c r="M18" s="46" t="s">
        <v>50</v>
      </c>
      <c r="N18" s="46">
        <v>375</v>
      </c>
      <c r="O18" s="46" t="s">
        <v>59</v>
      </c>
      <c r="P18" s="47">
        <v>1</v>
      </c>
      <c r="Q18" s="27" t="s">
        <v>43</v>
      </c>
      <c r="R18" s="46" t="s">
        <v>60</v>
      </c>
      <c r="S18" s="46" t="s">
        <v>61</v>
      </c>
      <c r="T18" s="48">
        <v>56423850</v>
      </c>
      <c r="U18" s="51">
        <v>44986</v>
      </c>
      <c r="V18" s="51">
        <v>45261</v>
      </c>
      <c r="W18" s="46" t="s">
        <v>62</v>
      </c>
      <c r="X18" s="27" t="s">
        <v>61</v>
      </c>
      <c r="Y18" s="52">
        <v>1</v>
      </c>
      <c r="Z18" s="46" t="s">
        <v>426</v>
      </c>
      <c r="AA18" s="46" t="s">
        <v>348</v>
      </c>
      <c r="AB18" s="53">
        <v>56423850</v>
      </c>
      <c r="AC18" s="53">
        <v>0</v>
      </c>
      <c r="AD18" s="46" t="s">
        <v>56</v>
      </c>
    </row>
    <row r="19" spans="1:30" ht="159.5" x14ac:dyDescent="0.35">
      <c r="A19" s="45">
        <v>18</v>
      </c>
      <c r="B19" s="27" t="s">
        <v>266</v>
      </c>
      <c r="C19" s="27" t="s">
        <v>47</v>
      </c>
      <c r="D19" s="27" t="s">
        <v>25</v>
      </c>
      <c r="E19" s="27" t="s">
        <v>342</v>
      </c>
      <c r="F19" s="27" t="s">
        <v>27</v>
      </c>
      <c r="G19" s="27" t="s">
        <v>292</v>
      </c>
      <c r="H19" s="27" t="s">
        <v>37</v>
      </c>
      <c r="I19" s="27" t="s">
        <v>48</v>
      </c>
      <c r="J19" s="27" t="s">
        <v>359</v>
      </c>
      <c r="K19" s="46" t="s">
        <v>50</v>
      </c>
      <c r="L19" s="27" t="s">
        <v>50</v>
      </c>
      <c r="M19" s="27" t="s">
        <v>85</v>
      </c>
      <c r="N19" s="46" t="s">
        <v>441</v>
      </c>
      <c r="O19" s="27" t="s">
        <v>374</v>
      </c>
      <c r="P19" s="27">
        <v>100</v>
      </c>
      <c r="Q19" s="27" t="s">
        <v>38</v>
      </c>
      <c r="R19" s="27" t="s">
        <v>375</v>
      </c>
      <c r="S19" s="27" t="s">
        <v>376</v>
      </c>
      <c r="T19" s="48">
        <v>1070000000</v>
      </c>
      <c r="U19" s="51">
        <v>44937</v>
      </c>
      <c r="V19" s="51">
        <v>45291</v>
      </c>
      <c r="W19" s="27" t="s">
        <v>54</v>
      </c>
      <c r="X19" s="27" t="s">
        <v>61</v>
      </c>
      <c r="Y19" s="27">
        <v>43.33</v>
      </c>
      <c r="Z19" s="27" t="s">
        <v>493</v>
      </c>
      <c r="AA19" s="27" t="s">
        <v>494</v>
      </c>
      <c r="AB19" s="53">
        <v>267500000</v>
      </c>
      <c r="AC19" s="53">
        <v>267500000</v>
      </c>
      <c r="AD19" s="27" t="s">
        <v>56</v>
      </c>
    </row>
    <row r="20" spans="1:30" ht="203" x14ac:dyDescent="0.35">
      <c r="A20" s="45">
        <v>19</v>
      </c>
      <c r="B20" s="46" t="s">
        <v>266</v>
      </c>
      <c r="C20" s="46" t="s">
        <v>47</v>
      </c>
      <c r="D20" s="27" t="s">
        <v>25</v>
      </c>
      <c r="E20" s="46" t="s">
        <v>343</v>
      </c>
      <c r="F20" s="46" t="s">
        <v>27</v>
      </c>
      <c r="G20" s="46" t="s">
        <v>292</v>
      </c>
      <c r="H20" s="46" t="s">
        <v>37</v>
      </c>
      <c r="I20" s="46" t="s">
        <v>48</v>
      </c>
      <c r="J20" s="46" t="s">
        <v>360</v>
      </c>
      <c r="K20" s="46" t="s">
        <v>50</v>
      </c>
      <c r="L20" s="46" t="s">
        <v>50</v>
      </c>
      <c r="M20" s="46" t="s">
        <v>86</v>
      </c>
      <c r="N20" s="46" t="s">
        <v>50</v>
      </c>
      <c r="O20" s="46" t="s">
        <v>352</v>
      </c>
      <c r="P20" s="55" t="s">
        <v>87</v>
      </c>
      <c r="Q20" s="27" t="s">
        <v>38</v>
      </c>
      <c r="R20" s="46" t="s">
        <v>353</v>
      </c>
      <c r="S20" s="46" t="s">
        <v>361</v>
      </c>
      <c r="T20" s="48">
        <v>103584660000</v>
      </c>
      <c r="U20" s="51">
        <v>44927</v>
      </c>
      <c r="V20" s="51">
        <v>45261</v>
      </c>
      <c r="W20" s="46" t="s">
        <v>54</v>
      </c>
      <c r="X20" s="27" t="s">
        <v>55</v>
      </c>
      <c r="Y20" s="54">
        <f>(1293922694269.22-1270301171287)/(1379686856755-1270301171287)</f>
        <v>0.21594711301718064</v>
      </c>
      <c r="Z20" s="46" t="s">
        <v>427</v>
      </c>
      <c r="AA20" s="46" t="s">
        <v>362</v>
      </c>
      <c r="AB20" s="53">
        <v>70460073969.100006</v>
      </c>
      <c r="AC20" s="53">
        <v>19255344830.740002</v>
      </c>
      <c r="AD20" s="46" t="s">
        <v>56</v>
      </c>
    </row>
    <row r="21" spans="1:30" ht="72.5" x14ac:dyDescent="0.35">
      <c r="A21" s="45">
        <v>20</v>
      </c>
      <c r="B21" s="46" t="s">
        <v>173</v>
      </c>
      <c r="C21" s="46" t="s">
        <v>47</v>
      </c>
      <c r="D21" s="46" t="s">
        <v>25</v>
      </c>
      <c r="E21" s="46" t="s">
        <v>343</v>
      </c>
      <c r="F21" s="46" t="s">
        <v>254</v>
      </c>
      <c r="G21" s="46" t="s">
        <v>295</v>
      </c>
      <c r="H21" s="46" t="s">
        <v>68</v>
      </c>
      <c r="I21" s="46" t="s">
        <v>48</v>
      </c>
      <c r="J21" s="46" t="s">
        <v>67</v>
      </c>
      <c r="K21" s="46" t="s">
        <v>50</v>
      </c>
      <c r="L21" s="46" t="s">
        <v>50</v>
      </c>
      <c r="M21" s="46" t="s">
        <v>50</v>
      </c>
      <c r="N21" s="27" t="s">
        <v>431</v>
      </c>
      <c r="O21" s="46" t="s">
        <v>261</v>
      </c>
      <c r="P21" s="27" t="s">
        <v>431</v>
      </c>
      <c r="Q21" s="27" t="s">
        <v>38</v>
      </c>
      <c r="R21" s="46" t="s">
        <v>174</v>
      </c>
      <c r="S21" s="46" t="s">
        <v>175</v>
      </c>
      <c r="T21" s="27" t="s">
        <v>431</v>
      </c>
      <c r="U21" s="27" t="s">
        <v>431</v>
      </c>
      <c r="V21" s="51" t="s">
        <v>431</v>
      </c>
      <c r="W21" s="46" t="s">
        <v>62</v>
      </c>
      <c r="X21" s="27" t="s">
        <v>61</v>
      </c>
      <c r="Y21" s="27" t="s">
        <v>431</v>
      </c>
      <c r="Z21" s="27" t="s">
        <v>431</v>
      </c>
      <c r="AA21" s="27" t="s">
        <v>431</v>
      </c>
      <c r="AB21" s="27" t="s">
        <v>431</v>
      </c>
      <c r="AC21" s="27" t="s">
        <v>431</v>
      </c>
      <c r="AD21" s="46" t="s">
        <v>56</v>
      </c>
    </row>
    <row r="22" spans="1:30" ht="72.5" x14ac:dyDescent="0.35">
      <c r="A22" s="45">
        <v>21</v>
      </c>
      <c r="B22" s="46" t="s">
        <v>63</v>
      </c>
      <c r="C22" s="46" t="s">
        <v>64</v>
      </c>
      <c r="D22" s="27" t="s">
        <v>25</v>
      </c>
      <c r="E22" s="27" t="s">
        <v>65</v>
      </c>
      <c r="F22" s="46" t="s">
        <v>27</v>
      </c>
      <c r="G22" s="46" t="s">
        <v>292</v>
      </c>
      <c r="H22" s="46" t="s">
        <v>68</v>
      </c>
      <c r="I22" s="46" t="s">
        <v>66</v>
      </c>
      <c r="J22" s="46" t="s">
        <v>67</v>
      </c>
      <c r="K22" s="46" t="s">
        <v>50</v>
      </c>
      <c r="L22" s="46" t="s">
        <v>50</v>
      </c>
      <c r="M22" s="46" t="s">
        <v>50</v>
      </c>
      <c r="N22" s="27" t="s">
        <v>431</v>
      </c>
      <c r="O22" s="46" t="s">
        <v>68</v>
      </c>
      <c r="P22" s="47">
        <v>100</v>
      </c>
      <c r="Q22" s="27" t="s">
        <v>38</v>
      </c>
      <c r="R22" s="46" t="s">
        <v>69</v>
      </c>
      <c r="S22" s="46" t="s">
        <v>70</v>
      </c>
      <c r="T22" s="48">
        <v>0</v>
      </c>
      <c r="U22" s="41">
        <v>45137</v>
      </c>
      <c r="V22" s="41">
        <v>45306</v>
      </c>
      <c r="W22" s="46" t="s">
        <v>54</v>
      </c>
      <c r="X22" s="27" t="s">
        <v>55</v>
      </c>
      <c r="Y22" s="56">
        <v>0</v>
      </c>
      <c r="Z22" s="50" t="s">
        <v>531</v>
      </c>
      <c r="AA22" s="57" t="s">
        <v>537</v>
      </c>
      <c r="AB22" s="77" t="s">
        <v>431</v>
      </c>
      <c r="AC22" s="58">
        <v>0</v>
      </c>
      <c r="AD22" s="46" t="s">
        <v>6</v>
      </c>
    </row>
    <row r="23" spans="1:30" ht="72.5" x14ac:dyDescent="0.35">
      <c r="A23" s="45">
        <v>22</v>
      </c>
      <c r="B23" s="46" t="s">
        <v>63</v>
      </c>
      <c r="C23" s="46" t="s">
        <v>64</v>
      </c>
      <c r="D23" s="27" t="s">
        <v>25</v>
      </c>
      <c r="E23" s="27" t="s">
        <v>65</v>
      </c>
      <c r="F23" s="46" t="s">
        <v>27</v>
      </c>
      <c r="G23" s="46" t="s">
        <v>292</v>
      </c>
      <c r="H23" s="46" t="s">
        <v>196</v>
      </c>
      <c r="I23" s="46" t="s">
        <v>66</v>
      </c>
      <c r="J23" s="46" t="s">
        <v>67</v>
      </c>
      <c r="K23" s="46" t="s">
        <v>50</v>
      </c>
      <c r="L23" s="46" t="s">
        <v>50</v>
      </c>
      <c r="M23" s="46" t="s">
        <v>50</v>
      </c>
      <c r="N23" s="27" t="s">
        <v>431</v>
      </c>
      <c r="O23" s="46" t="s">
        <v>71</v>
      </c>
      <c r="P23" s="47">
        <v>98</v>
      </c>
      <c r="Q23" s="27" t="s">
        <v>38</v>
      </c>
      <c r="R23" s="46" t="s">
        <v>72</v>
      </c>
      <c r="S23" s="46" t="s">
        <v>73</v>
      </c>
      <c r="T23" s="48">
        <v>1259938660</v>
      </c>
      <c r="U23" s="41">
        <v>44927</v>
      </c>
      <c r="V23" s="41">
        <v>45291</v>
      </c>
      <c r="W23" s="46" t="s">
        <v>54</v>
      </c>
      <c r="X23" s="27" t="s">
        <v>74</v>
      </c>
      <c r="Y23" s="59">
        <v>0.38750000000000001</v>
      </c>
      <c r="Z23" s="50" t="s">
        <v>532</v>
      </c>
      <c r="AA23" s="57" t="s">
        <v>537</v>
      </c>
      <c r="AB23" s="58">
        <f>AB27+AB26+AB25+AB24</f>
        <v>26792025956</v>
      </c>
      <c r="AC23" s="58">
        <f>AC24+AC27</f>
        <v>11273166379</v>
      </c>
      <c r="AD23" s="46" t="s">
        <v>56</v>
      </c>
    </row>
    <row r="24" spans="1:30" ht="87" x14ac:dyDescent="0.35">
      <c r="A24" s="45">
        <v>23</v>
      </c>
      <c r="B24" s="46" t="s">
        <v>63</v>
      </c>
      <c r="C24" s="46" t="s">
        <v>64</v>
      </c>
      <c r="D24" s="27" t="s">
        <v>25</v>
      </c>
      <c r="E24" s="27" t="s">
        <v>65</v>
      </c>
      <c r="F24" s="46" t="s">
        <v>27</v>
      </c>
      <c r="G24" s="46" t="s">
        <v>292</v>
      </c>
      <c r="H24" s="46" t="s">
        <v>196</v>
      </c>
      <c r="I24" s="46" t="s">
        <v>268</v>
      </c>
      <c r="J24" s="46" t="s">
        <v>67</v>
      </c>
      <c r="K24" s="46" t="s">
        <v>50</v>
      </c>
      <c r="L24" s="46" t="s">
        <v>50</v>
      </c>
      <c r="M24" s="46" t="s">
        <v>50</v>
      </c>
      <c r="N24" s="27" t="s">
        <v>431</v>
      </c>
      <c r="O24" s="46" t="s">
        <v>75</v>
      </c>
      <c r="P24" s="47">
        <v>98</v>
      </c>
      <c r="Q24" s="27" t="s">
        <v>38</v>
      </c>
      <c r="R24" s="46" t="s">
        <v>76</v>
      </c>
      <c r="S24" s="46" t="s">
        <v>77</v>
      </c>
      <c r="T24" s="48">
        <v>142517377</v>
      </c>
      <c r="U24" s="41">
        <v>44927</v>
      </c>
      <c r="V24" s="41">
        <v>45291</v>
      </c>
      <c r="W24" s="46" t="s">
        <v>54</v>
      </c>
      <c r="X24" s="27" t="s">
        <v>74</v>
      </c>
      <c r="Y24" s="56">
        <v>0.35</v>
      </c>
      <c r="Z24" s="50" t="s">
        <v>533</v>
      </c>
      <c r="AA24" s="57" t="s">
        <v>537</v>
      </c>
      <c r="AB24" s="58">
        <v>9228403</v>
      </c>
      <c r="AC24" s="58">
        <v>4959243</v>
      </c>
      <c r="AD24" s="46" t="s">
        <v>56</v>
      </c>
    </row>
    <row r="25" spans="1:30" ht="87" x14ac:dyDescent="0.35">
      <c r="A25" s="45">
        <v>24</v>
      </c>
      <c r="B25" s="46" t="s">
        <v>63</v>
      </c>
      <c r="C25" s="46" t="s">
        <v>64</v>
      </c>
      <c r="D25" s="27" t="s">
        <v>25</v>
      </c>
      <c r="E25" s="27" t="s">
        <v>65</v>
      </c>
      <c r="F25" s="46" t="s">
        <v>27</v>
      </c>
      <c r="G25" s="46" t="s">
        <v>292</v>
      </c>
      <c r="H25" s="46" t="s">
        <v>196</v>
      </c>
      <c r="I25" s="46" t="s">
        <v>269</v>
      </c>
      <c r="J25" s="46" t="s">
        <v>67</v>
      </c>
      <c r="K25" s="46" t="s">
        <v>50</v>
      </c>
      <c r="L25" s="46" t="s">
        <v>50</v>
      </c>
      <c r="M25" s="46" t="s">
        <v>50</v>
      </c>
      <c r="N25" s="27" t="s">
        <v>431</v>
      </c>
      <c r="O25" s="46" t="s">
        <v>78</v>
      </c>
      <c r="P25" s="47">
        <v>98</v>
      </c>
      <c r="Q25" s="27" t="s">
        <v>38</v>
      </c>
      <c r="R25" s="46" t="s">
        <v>79</v>
      </c>
      <c r="S25" s="46" t="s">
        <v>77</v>
      </c>
      <c r="T25" s="48">
        <v>549342316</v>
      </c>
      <c r="U25" s="41">
        <v>44927</v>
      </c>
      <c r="V25" s="41">
        <v>45291</v>
      </c>
      <c r="W25" s="46" t="s">
        <v>54</v>
      </c>
      <c r="X25" s="27" t="s">
        <v>74</v>
      </c>
      <c r="Y25" s="60">
        <v>0.4</v>
      </c>
      <c r="Z25" s="50" t="s">
        <v>534</v>
      </c>
      <c r="AA25" s="57" t="s">
        <v>537</v>
      </c>
      <c r="AB25" s="58">
        <v>549342316</v>
      </c>
      <c r="AC25" s="58">
        <v>0</v>
      </c>
      <c r="AD25" s="46" t="s">
        <v>56</v>
      </c>
    </row>
    <row r="26" spans="1:30" ht="130.5" x14ac:dyDescent="0.35">
      <c r="A26" s="45">
        <v>25</v>
      </c>
      <c r="B26" s="46" t="s">
        <v>63</v>
      </c>
      <c r="C26" s="46" t="s">
        <v>64</v>
      </c>
      <c r="D26" s="27" t="s">
        <v>25</v>
      </c>
      <c r="E26" s="27" t="s">
        <v>65</v>
      </c>
      <c r="F26" s="46" t="s">
        <v>27</v>
      </c>
      <c r="G26" s="46" t="s">
        <v>292</v>
      </c>
      <c r="H26" s="46" t="s">
        <v>196</v>
      </c>
      <c r="I26" s="46" t="s">
        <v>270</v>
      </c>
      <c r="J26" s="46" t="s">
        <v>67</v>
      </c>
      <c r="K26" s="46" t="s">
        <v>50</v>
      </c>
      <c r="L26" s="46" t="s">
        <v>50</v>
      </c>
      <c r="M26" s="46" t="s">
        <v>50</v>
      </c>
      <c r="N26" s="27" t="s">
        <v>431</v>
      </c>
      <c r="O26" s="46" t="s">
        <v>80</v>
      </c>
      <c r="P26" s="47">
        <v>98</v>
      </c>
      <c r="Q26" s="27" t="s">
        <v>38</v>
      </c>
      <c r="R26" s="46" t="s">
        <v>81</v>
      </c>
      <c r="S26" s="46" t="s">
        <v>77</v>
      </c>
      <c r="T26" s="48">
        <v>487605455</v>
      </c>
      <c r="U26" s="41">
        <v>44927</v>
      </c>
      <c r="V26" s="41">
        <v>45291</v>
      </c>
      <c r="W26" s="46" t="s">
        <v>54</v>
      </c>
      <c r="X26" s="27" t="s">
        <v>74</v>
      </c>
      <c r="Y26" s="60">
        <v>0.35</v>
      </c>
      <c r="Z26" s="50" t="s">
        <v>535</v>
      </c>
      <c r="AA26" s="57" t="s">
        <v>537</v>
      </c>
      <c r="AB26" s="58">
        <v>487605455</v>
      </c>
      <c r="AC26" s="58">
        <v>0</v>
      </c>
      <c r="AD26" s="46" t="s">
        <v>56</v>
      </c>
    </row>
    <row r="27" spans="1:30" ht="72.5" x14ac:dyDescent="0.35">
      <c r="A27" s="45">
        <v>26</v>
      </c>
      <c r="B27" s="46" t="s">
        <v>63</v>
      </c>
      <c r="C27" s="46" t="s">
        <v>64</v>
      </c>
      <c r="D27" s="27" t="s">
        <v>25</v>
      </c>
      <c r="E27" s="27" t="s">
        <v>65</v>
      </c>
      <c r="F27" s="46" t="s">
        <v>27</v>
      </c>
      <c r="G27" s="46" t="s">
        <v>292</v>
      </c>
      <c r="H27" s="46" t="s">
        <v>196</v>
      </c>
      <c r="I27" s="46" t="s">
        <v>271</v>
      </c>
      <c r="J27" s="46" t="s">
        <v>67</v>
      </c>
      <c r="K27" s="46" t="s">
        <v>50</v>
      </c>
      <c r="L27" s="46" t="s">
        <v>50</v>
      </c>
      <c r="M27" s="46" t="s">
        <v>50</v>
      </c>
      <c r="N27" s="27" t="s">
        <v>431</v>
      </c>
      <c r="O27" s="46" t="s">
        <v>82</v>
      </c>
      <c r="P27" s="47">
        <v>98</v>
      </c>
      <c r="Q27" s="27" t="s">
        <v>38</v>
      </c>
      <c r="R27" s="46" t="s">
        <v>83</v>
      </c>
      <c r="S27" s="46" t="s">
        <v>77</v>
      </c>
      <c r="T27" s="48">
        <v>0</v>
      </c>
      <c r="U27" s="41">
        <v>44927</v>
      </c>
      <c r="V27" s="41">
        <v>45291</v>
      </c>
      <c r="W27" s="46" t="s">
        <v>54</v>
      </c>
      <c r="X27" s="27" t="s">
        <v>74</v>
      </c>
      <c r="Y27" s="60">
        <v>0.45</v>
      </c>
      <c r="Z27" s="50" t="s">
        <v>536</v>
      </c>
      <c r="AA27" s="57" t="s">
        <v>537</v>
      </c>
      <c r="AB27" s="58">
        <v>25745849782</v>
      </c>
      <c r="AC27" s="58">
        <v>11268207136</v>
      </c>
      <c r="AD27" s="46" t="s">
        <v>56</v>
      </c>
    </row>
    <row r="28" spans="1:30" ht="58" x14ac:dyDescent="0.35">
      <c r="A28" s="45">
        <v>27</v>
      </c>
      <c r="B28" s="46" t="s">
        <v>63</v>
      </c>
      <c r="C28" s="46" t="s">
        <v>64</v>
      </c>
      <c r="D28" s="27" t="s">
        <v>25</v>
      </c>
      <c r="E28" s="27" t="s">
        <v>65</v>
      </c>
      <c r="F28" s="46" t="s">
        <v>27</v>
      </c>
      <c r="G28" s="46" t="s">
        <v>292</v>
      </c>
      <c r="H28" s="46" t="s">
        <v>196</v>
      </c>
      <c r="I28" s="46" t="s">
        <v>66</v>
      </c>
      <c r="J28" s="27" t="s">
        <v>431</v>
      </c>
      <c r="K28" s="27" t="s">
        <v>431</v>
      </c>
      <c r="L28" s="27" t="s">
        <v>431</v>
      </c>
      <c r="M28" s="27" t="s">
        <v>431</v>
      </c>
      <c r="N28" s="27" t="s">
        <v>431</v>
      </c>
      <c r="O28" s="46" t="s">
        <v>84</v>
      </c>
      <c r="P28" s="47">
        <v>1</v>
      </c>
      <c r="Q28" s="27" t="s">
        <v>43</v>
      </c>
      <c r="R28" s="27" t="s">
        <v>431</v>
      </c>
      <c r="S28" s="27" t="s">
        <v>431</v>
      </c>
      <c r="T28" s="27" t="s">
        <v>431</v>
      </c>
      <c r="U28" s="27" t="s">
        <v>431</v>
      </c>
      <c r="V28" s="51" t="s">
        <v>431</v>
      </c>
      <c r="W28" s="27" t="s">
        <v>431</v>
      </c>
      <c r="X28" s="27" t="s">
        <v>431</v>
      </c>
      <c r="Y28" s="27" t="s">
        <v>431</v>
      </c>
      <c r="Z28" s="27" t="s">
        <v>431</v>
      </c>
      <c r="AA28" s="27" t="s">
        <v>431</v>
      </c>
      <c r="AB28" s="27" t="s">
        <v>431</v>
      </c>
      <c r="AC28" s="27" t="s">
        <v>431</v>
      </c>
      <c r="AD28" s="46" t="s">
        <v>56</v>
      </c>
    </row>
    <row r="29" spans="1:30" ht="58" x14ac:dyDescent="0.35">
      <c r="A29" s="45">
        <v>28</v>
      </c>
      <c r="B29" s="46" t="s">
        <v>63</v>
      </c>
      <c r="C29" s="46" t="s">
        <v>64</v>
      </c>
      <c r="D29" s="27" t="s">
        <v>25</v>
      </c>
      <c r="E29" s="27" t="s">
        <v>65</v>
      </c>
      <c r="F29" s="46" t="s">
        <v>27</v>
      </c>
      <c r="G29" s="46" t="s">
        <v>292</v>
      </c>
      <c r="H29" s="46" t="s">
        <v>196</v>
      </c>
      <c r="I29" s="46" t="s">
        <v>66</v>
      </c>
      <c r="J29" s="27" t="s">
        <v>431</v>
      </c>
      <c r="K29" s="27" t="s">
        <v>431</v>
      </c>
      <c r="L29" s="27" t="s">
        <v>431</v>
      </c>
      <c r="M29" s="27" t="s">
        <v>431</v>
      </c>
      <c r="N29" s="27" t="s">
        <v>431</v>
      </c>
      <c r="O29" s="46" t="s">
        <v>196</v>
      </c>
      <c r="P29" s="47">
        <v>3.6</v>
      </c>
      <c r="Q29" s="27" t="s">
        <v>197</v>
      </c>
      <c r="R29" s="27" t="s">
        <v>431</v>
      </c>
      <c r="S29" s="27" t="s">
        <v>431</v>
      </c>
      <c r="T29" s="27" t="s">
        <v>431</v>
      </c>
      <c r="U29" s="27" t="s">
        <v>431</v>
      </c>
      <c r="V29" s="51" t="s">
        <v>431</v>
      </c>
      <c r="W29" s="27" t="s">
        <v>431</v>
      </c>
      <c r="X29" s="27" t="s">
        <v>431</v>
      </c>
      <c r="Y29" s="27" t="s">
        <v>431</v>
      </c>
      <c r="Z29" s="27" t="s">
        <v>431</v>
      </c>
      <c r="AA29" s="27" t="s">
        <v>431</v>
      </c>
      <c r="AB29" s="27" t="s">
        <v>431</v>
      </c>
      <c r="AC29" s="27" t="s">
        <v>431</v>
      </c>
      <c r="AD29" s="46" t="s">
        <v>6</v>
      </c>
    </row>
    <row r="30" spans="1:30" ht="217.5" x14ac:dyDescent="0.35">
      <c r="A30" s="45">
        <v>29</v>
      </c>
      <c r="B30" s="46" t="s">
        <v>176</v>
      </c>
      <c r="C30" s="46" t="s">
        <v>177</v>
      </c>
      <c r="D30" s="46" t="s">
        <v>25</v>
      </c>
      <c r="E30" s="27" t="s">
        <v>50</v>
      </c>
      <c r="F30" s="46" t="s">
        <v>254</v>
      </c>
      <c r="G30" s="46" t="s">
        <v>295</v>
      </c>
      <c r="H30" s="46" t="s">
        <v>296</v>
      </c>
      <c r="I30" s="46" t="s">
        <v>178</v>
      </c>
      <c r="J30" s="46" t="s">
        <v>49</v>
      </c>
      <c r="K30" s="46" t="s">
        <v>50</v>
      </c>
      <c r="L30" s="46" t="s">
        <v>50</v>
      </c>
      <c r="M30" s="46" t="s">
        <v>50</v>
      </c>
      <c r="N30" s="46" t="s">
        <v>441</v>
      </c>
      <c r="O30" s="46" t="s">
        <v>371</v>
      </c>
      <c r="P30" s="47">
        <v>2</v>
      </c>
      <c r="Q30" s="49" t="s">
        <v>43</v>
      </c>
      <c r="R30" s="46" t="s">
        <v>372</v>
      </c>
      <c r="S30" s="46" t="s">
        <v>373</v>
      </c>
      <c r="T30" s="48">
        <v>0</v>
      </c>
      <c r="U30" s="51">
        <v>44927</v>
      </c>
      <c r="V30" s="51">
        <v>45291</v>
      </c>
      <c r="W30" s="46" t="s">
        <v>62</v>
      </c>
      <c r="X30" s="27" t="s">
        <v>161</v>
      </c>
      <c r="Y30" s="49">
        <v>1</v>
      </c>
      <c r="Z30" s="46" t="s">
        <v>428</v>
      </c>
      <c r="AA30" s="61" t="s">
        <v>429</v>
      </c>
      <c r="AB30" s="53">
        <v>0</v>
      </c>
      <c r="AC30" s="53">
        <v>0</v>
      </c>
      <c r="AD30" s="46" t="s">
        <v>56</v>
      </c>
    </row>
    <row r="31" spans="1:30" ht="159.5" x14ac:dyDescent="0.35">
      <c r="A31" s="45">
        <v>30</v>
      </c>
      <c r="B31" s="46" t="s">
        <v>222</v>
      </c>
      <c r="C31" s="46" t="s">
        <v>223</v>
      </c>
      <c r="D31" s="27" t="s">
        <v>88</v>
      </c>
      <c r="E31" s="27" t="s">
        <v>88</v>
      </c>
      <c r="F31" s="46" t="s">
        <v>27</v>
      </c>
      <c r="G31" s="46" t="s">
        <v>292</v>
      </c>
      <c r="H31" s="46" t="s">
        <v>37</v>
      </c>
      <c r="I31" s="46" t="s">
        <v>48</v>
      </c>
      <c r="J31" s="46" t="s">
        <v>224</v>
      </c>
      <c r="K31" s="46" t="s">
        <v>50</v>
      </c>
      <c r="L31" s="46" t="s">
        <v>225</v>
      </c>
      <c r="M31" s="46" t="s">
        <v>89</v>
      </c>
      <c r="N31" s="46" t="s">
        <v>301</v>
      </c>
      <c r="O31" s="46" t="s">
        <v>90</v>
      </c>
      <c r="P31" s="47">
        <v>100</v>
      </c>
      <c r="Q31" s="27" t="s">
        <v>38</v>
      </c>
      <c r="R31" s="46" t="s">
        <v>89</v>
      </c>
      <c r="S31" s="46" t="s">
        <v>226</v>
      </c>
      <c r="T31" s="48">
        <v>640479988</v>
      </c>
      <c r="U31" s="51">
        <v>44927</v>
      </c>
      <c r="V31" s="51">
        <v>45291</v>
      </c>
      <c r="W31" s="46" t="s">
        <v>54</v>
      </c>
      <c r="X31" s="27" t="s">
        <v>74</v>
      </c>
      <c r="Y31" s="46">
        <v>22.73</v>
      </c>
      <c r="Z31" s="46" t="s">
        <v>363</v>
      </c>
      <c r="AA31" s="46" t="s">
        <v>302</v>
      </c>
      <c r="AB31" s="62">
        <v>48781616.979999997</v>
      </c>
      <c r="AC31" s="62">
        <v>48781616.979999997</v>
      </c>
      <c r="AD31" s="46" t="s">
        <v>56</v>
      </c>
    </row>
    <row r="32" spans="1:30" ht="174" x14ac:dyDescent="0.35">
      <c r="A32" s="63">
        <v>31</v>
      </c>
      <c r="B32" s="64" t="s">
        <v>166</v>
      </c>
      <c r="C32" s="64" t="s">
        <v>47</v>
      </c>
      <c r="D32" s="65" t="s">
        <v>91</v>
      </c>
      <c r="E32" s="65" t="s">
        <v>492</v>
      </c>
      <c r="F32" s="64" t="s">
        <v>92</v>
      </c>
      <c r="G32" s="64" t="s">
        <v>289</v>
      </c>
      <c r="H32" s="64" t="s">
        <v>191</v>
      </c>
      <c r="I32" s="64" t="s">
        <v>48</v>
      </c>
      <c r="J32" s="64" t="s">
        <v>274</v>
      </c>
      <c r="K32" s="64" t="s">
        <v>528</v>
      </c>
      <c r="L32" s="64" t="s">
        <v>466</v>
      </c>
      <c r="M32" s="64" t="s">
        <v>93</v>
      </c>
      <c r="N32" s="64">
        <v>320</v>
      </c>
      <c r="O32" s="81" t="s">
        <v>94</v>
      </c>
      <c r="P32" s="87">
        <v>6</v>
      </c>
      <c r="Q32" s="81" t="s">
        <v>29</v>
      </c>
      <c r="R32" s="79" t="s">
        <v>472</v>
      </c>
      <c r="S32" s="81" t="s">
        <v>476</v>
      </c>
      <c r="T32" s="66">
        <v>1900000000</v>
      </c>
      <c r="U32" s="86">
        <v>44927</v>
      </c>
      <c r="V32" s="86">
        <v>45291</v>
      </c>
      <c r="W32" s="84" t="s">
        <v>54</v>
      </c>
      <c r="X32" s="81" t="s">
        <v>74</v>
      </c>
      <c r="Y32" s="79">
        <v>0</v>
      </c>
      <c r="Z32" s="81" t="s">
        <v>480</v>
      </c>
      <c r="AA32" s="81" t="s">
        <v>482</v>
      </c>
      <c r="AB32" s="82">
        <f>1900000000+13100000000</f>
        <v>15000000000</v>
      </c>
      <c r="AC32" s="82">
        <v>0</v>
      </c>
      <c r="AD32" s="64" t="s">
        <v>56</v>
      </c>
    </row>
    <row r="33" spans="1:30" ht="174" x14ac:dyDescent="0.35">
      <c r="A33" s="63">
        <v>31</v>
      </c>
      <c r="B33" s="64" t="s">
        <v>166</v>
      </c>
      <c r="C33" s="64" t="s">
        <v>47</v>
      </c>
      <c r="D33" s="65" t="s">
        <v>91</v>
      </c>
      <c r="E33" s="65" t="s">
        <v>492</v>
      </c>
      <c r="F33" s="64" t="s">
        <v>92</v>
      </c>
      <c r="G33" s="64" t="s">
        <v>289</v>
      </c>
      <c r="H33" s="64" t="s">
        <v>191</v>
      </c>
      <c r="I33" s="64" t="s">
        <v>48</v>
      </c>
      <c r="J33" s="64" t="s">
        <v>274</v>
      </c>
      <c r="K33" s="64" t="s">
        <v>528</v>
      </c>
      <c r="L33" s="64" t="s">
        <v>466</v>
      </c>
      <c r="M33" s="64" t="s">
        <v>468</v>
      </c>
      <c r="N33" s="64">
        <v>320</v>
      </c>
      <c r="O33" s="81"/>
      <c r="P33" s="87"/>
      <c r="Q33" s="81"/>
      <c r="R33" s="80"/>
      <c r="S33" s="81"/>
      <c r="T33" s="66">
        <v>13100000000</v>
      </c>
      <c r="U33" s="81"/>
      <c r="V33" s="81"/>
      <c r="W33" s="84"/>
      <c r="X33" s="81" t="s">
        <v>74</v>
      </c>
      <c r="Y33" s="80"/>
      <c r="Z33" s="81"/>
      <c r="AA33" s="81"/>
      <c r="AB33" s="83"/>
      <c r="AC33" s="83"/>
      <c r="AD33" s="64" t="s">
        <v>56</v>
      </c>
    </row>
    <row r="34" spans="1:30" ht="203" x14ac:dyDescent="0.35">
      <c r="A34" s="63">
        <v>32</v>
      </c>
      <c r="B34" s="64" t="s">
        <v>166</v>
      </c>
      <c r="C34" s="64" t="s">
        <v>47</v>
      </c>
      <c r="D34" s="65" t="s">
        <v>91</v>
      </c>
      <c r="E34" s="65" t="s">
        <v>492</v>
      </c>
      <c r="F34" s="64" t="s">
        <v>92</v>
      </c>
      <c r="G34" s="64" t="s">
        <v>289</v>
      </c>
      <c r="H34" s="64" t="s">
        <v>296</v>
      </c>
      <c r="I34" s="64" t="s">
        <v>48</v>
      </c>
      <c r="J34" s="64" t="s">
        <v>274</v>
      </c>
      <c r="K34" s="64" t="s">
        <v>528</v>
      </c>
      <c r="L34" s="64" t="s">
        <v>142</v>
      </c>
      <c r="M34" s="64" t="s">
        <v>95</v>
      </c>
      <c r="N34" s="64">
        <v>339</v>
      </c>
      <c r="O34" s="81" t="s">
        <v>96</v>
      </c>
      <c r="P34" s="87">
        <v>2</v>
      </c>
      <c r="Q34" s="81" t="s">
        <v>29</v>
      </c>
      <c r="R34" s="79" t="s">
        <v>473</v>
      </c>
      <c r="S34" s="81" t="s">
        <v>477</v>
      </c>
      <c r="T34" s="66">
        <v>500000000</v>
      </c>
      <c r="U34" s="86">
        <v>44927</v>
      </c>
      <c r="V34" s="86">
        <v>45291</v>
      </c>
      <c r="W34" s="84" t="s">
        <v>54</v>
      </c>
      <c r="X34" s="81" t="s">
        <v>74</v>
      </c>
      <c r="Y34" s="79">
        <v>0</v>
      </c>
      <c r="Z34" s="81" t="s">
        <v>481</v>
      </c>
      <c r="AA34" s="81" t="s">
        <v>483</v>
      </c>
      <c r="AB34" s="82">
        <f>500000000+2000000000</f>
        <v>2500000000</v>
      </c>
      <c r="AC34" s="82">
        <v>0</v>
      </c>
      <c r="AD34" s="64" t="s">
        <v>56</v>
      </c>
    </row>
    <row r="35" spans="1:30" ht="174" x14ac:dyDescent="0.35">
      <c r="A35" s="63">
        <v>32</v>
      </c>
      <c r="B35" s="64" t="s">
        <v>166</v>
      </c>
      <c r="C35" s="64" t="s">
        <v>47</v>
      </c>
      <c r="D35" s="65" t="s">
        <v>91</v>
      </c>
      <c r="E35" s="65" t="s">
        <v>492</v>
      </c>
      <c r="F35" s="64" t="s">
        <v>92</v>
      </c>
      <c r="G35" s="64" t="s">
        <v>289</v>
      </c>
      <c r="H35" s="64" t="s">
        <v>296</v>
      </c>
      <c r="I35" s="64" t="s">
        <v>48</v>
      </c>
      <c r="J35" s="64" t="s">
        <v>274</v>
      </c>
      <c r="K35" s="64" t="s">
        <v>528</v>
      </c>
      <c r="L35" s="64" t="s">
        <v>142</v>
      </c>
      <c r="M35" s="64" t="s">
        <v>469</v>
      </c>
      <c r="N35" s="64">
        <v>320</v>
      </c>
      <c r="O35" s="81" t="s">
        <v>96</v>
      </c>
      <c r="P35" s="87">
        <v>2</v>
      </c>
      <c r="Q35" s="81" t="s">
        <v>29</v>
      </c>
      <c r="R35" s="80"/>
      <c r="S35" s="81"/>
      <c r="T35" s="66">
        <v>2000000000</v>
      </c>
      <c r="U35" s="81"/>
      <c r="V35" s="81"/>
      <c r="W35" s="84"/>
      <c r="X35" s="81" t="s">
        <v>74</v>
      </c>
      <c r="Y35" s="80"/>
      <c r="Z35" s="81"/>
      <c r="AA35" s="81"/>
      <c r="AB35" s="83"/>
      <c r="AC35" s="83"/>
      <c r="AD35" s="64" t="s">
        <v>56</v>
      </c>
    </row>
    <row r="36" spans="1:30" ht="174" x14ac:dyDescent="0.35">
      <c r="A36" s="63">
        <v>33</v>
      </c>
      <c r="B36" s="64" t="s">
        <v>166</v>
      </c>
      <c r="C36" s="64" t="s">
        <v>47</v>
      </c>
      <c r="D36" s="65" t="s">
        <v>91</v>
      </c>
      <c r="E36" s="65" t="s">
        <v>492</v>
      </c>
      <c r="F36" s="64" t="s">
        <v>92</v>
      </c>
      <c r="G36" s="64" t="s">
        <v>289</v>
      </c>
      <c r="H36" s="64" t="s">
        <v>296</v>
      </c>
      <c r="I36" s="64" t="s">
        <v>48</v>
      </c>
      <c r="J36" s="64" t="s">
        <v>274</v>
      </c>
      <c r="K36" s="64" t="s">
        <v>528</v>
      </c>
      <c r="L36" s="64" t="s">
        <v>134</v>
      </c>
      <c r="M36" s="64" t="s">
        <v>97</v>
      </c>
      <c r="N36" s="64">
        <v>320</v>
      </c>
      <c r="O36" s="81" t="s">
        <v>98</v>
      </c>
      <c r="P36" s="87">
        <v>2</v>
      </c>
      <c r="Q36" s="81" t="s">
        <v>29</v>
      </c>
      <c r="R36" s="79" t="s">
        <v>474</v>
      </c>
      <c r="S36" s="81" t="s">
        <v>478</v>
      </c>
      <c r="T36" s="66">
        <v>350000000</v>
      </c>
      <c r="U36" s="86">
        <v>44927</v>
      </c>
      <c r="V36" s="86">
        <v>45291</v>
      </c>
      <c r="W36" s="84" t="s">
        <v>54</v>
      </c>
      <c r="X36" s="81" t="s">
        <v>74</v>
      </c>
      <c r="Y36" s="79">
        <v>0</v>
      </c>
      <c r="Z36" s="81" t="s">
        <v>480</v>
      </c>
      <c r="AA36" s="81" t="s">
        <v>484</v>
      </c>
      <c r="AB36" s="82">
        <f>350000000+2150000000</f>
        <v>2500000000</v>
      </c>
      <c r="AC36" s="82">
        <v>0</v>
      </c>
      <c r="AD36" s="64" t="s">
        <v>56</v>
      </c>
    </row>
    <row r="37" spans="1:30" ht="174" x14ac:dyDescent="0.35">
      <c r="A37" s="63">
        <v>33</v>
      </c>
      <c r="B37" s="64" t="s">
        <v>166</v>
      </c>
      <c r="C37" s="64" t="s">
        <v>47</v>
      </c>
      <c r="D37" s="65" t="s">
        <v>91</v>
      </c>
      <c r="E37" s="65" t="s">
        <v>492</v>
      </c>
      <c r="F37" s="64" t="s">
        <v>92</v>
      </c>
      <c r="G37" s="64" t="s">
        <v>289</v>
      </c>
      <c r="H37" s="64" t="s">
        <v>296</v>
      </c>
      <c r="I37" s="64" t="s">
        <v>48</v>
      </c>
      <c r="J37" s="64" t="s">
        <v>274</v>
      </c>
      <c r="K37" s="64" t="s">
        <v>528</v>
      </c>
      <c r="L37" s="64" t="s">
        <v>134</v>
      </c>
      <c r="M37" s="64" t="s">
        <v>470</v>
      </c>
      <c r="N37" s="64">
        <v>320</v>
      </c>
      <c r="O37" s="81" t="s">
        <v>98</v>
      </c>
      <c r="P37" s="87">
        <v>2</v>
      </c>
      <c r="Q37" s="81" t="s">
        <v>29</v>
      </c>
      <c r="R37" s="80"/>
      <c r="S37" s="81"/>
      <c r="T37" s="66">
        <v>2150000000</v>
      </c>
      <c r="U37" s="81"/>
      <c r="V37" s="81"/>
      <c r="W37" s="84"/>
      <c r="X37" s="81" t="s">
        <v>74</v>
      </c>
      <c r="Y37" s="80"/>
      <c r="Z37" s="81"/>
      <c r="AA37" s="81"/>
      <c r="AB37" s="83"/>
      <c r="AC37" s="83"/>
      <c r="AD37" s="64" t="s">
        <v>56</v>
      </c>
    </row>
    <row r="38" spans="1:30" ht="174" x14ac:dyDescent="0.35">
      <c r="A38" s="63">
        <v>34</v>
      </c>
      <c r="B38" s="64" t="s">
        <v>166</v>
      </c>
      <c r="C38" s="64" t="s">
        <v>47</v>
      </c>
      <c r="D38" s="65" t="s">
        <v>91</v>
      </c>
      <c r="E38" s="65" t="s">
        <v>492</v>
      </c>
      <c r="F38" s="64" t="s">
        <v>92</v>
      </c>
      <c r="G38" s="64" t="s">
        <v>289</v>
      </c>
      <c r="H38" s="64" t="s">
        <v>296</v>
      </c>
      <c r="I38" s="64" t="s">
        <v>48</v>
      </c>
      <c r="J38" s="64" t="s">
        <v>274</v>
      </c>
      <c r="K38" s="64" t="s">
        <v>528</v>
      </c>
      <c r="L38" s="64" t="s">
        <v>467</v>
      </c>
      <c r="M38" s="64" t="s">
        <v>99</v>
      </c>
      <c r="N38" s="64" t="s">
        <v>50</v>
      </c>
      <c r="O38" s="81" t="s">
        <v>100</v>
      </c>
      <c r="P38" s="87">
        <v>20</v>
      </c>
      <c r="Q38" s="81" t="s">
        <v>29</v>
      </c>
      <c r="R38" s="79" t="s">
        <v>475</v>
      </c>
      <c r="S38" s="81" t="s">
        <v>479</v>
      </c>
      <c r="T38" s="66">
        <v>5200000000</v>
      </c>
      <c r="U38" s="86">
        <v>44927</v>
      </c>
      <c r="V38" s="86">
        <v>45291</v>
      </c>
      <c r="W38" s="84" t="s">
        <v>54</v>
      </c>
      <c r="X38" s="81" t="s">
        <v>74</v>
      </c>
      <c r="Y38" s="79">
        <v>0</v>
      </c>
      <c r="Z38" s="81" t="s">
        <v>480</v>
      </c>
      <c r="AA38" s="81" t="s">
        <v>484</v>
      </c>
      <c r="AB38" s="82">
        <f>5200000000+14800000000</f>
        <v>20000000000</v>
      </c>
      <c r="AC38" s="82">
        <v>0</v>
      </c>
      <c r="AD38" s="64" t="s">
        <v>56</v>
      </c>
    </row>
    <row r="39" spans="1:30" ht="174" x14ac:dyDescent="0.35">
      <c r="A39" s="63">
        <v>34</v>
      </c>
      <c r="B39" s="64" t="s">
        <v>166</v>
      </c>
      <c r="C39" s="64" t="s">
        <v>47</v>
      </c>
      <c r="D39" s="65" t="s">
        <v>91</v>
      </c>
      <c r="E39" s="65" t="s">
        <v>492</v>
      </c>
      <c r="F39" s="64" t="s">
        <v>92</v>
      </c>
      <c r="G39" s="64" t="s">
        <v>289</v>
      </c>
      <c r="H39" s="64" t="s">
        <v>296</v>
      </c>
      <c r="I39" s="64" t="s">
        <v>48</v>
      </c>
      <c r="J39" s="64" t="s">
        <v>274</v>
      </c>
      <c r="K39" s="64" t="s">
        <v>528</v>
      </c>
      <c r="L39" s="64" t="s">
        <v>467</v>
      </c>
      <c r="M39" s="64" t="s">
        <v>471</v>
      </c>
      <c r="N39" s="64" t="s">
        <v>50</v>
      </c>
      <c r="O39" s="81" t="s">
        <v>100</v>
      </c>
      <c r="P39" s="87">
        <v>20</v>
      </c>
      <c r="Q39" s="81" t="s">
        <v>29</v>
      </c>
      <c r="R39" s="80"/>
      <c r="S39" s="81"/>
      <c r="T39" s="66">
        <v>14800000000</v>
      </c>
      <c r="U39" s="81"/>
      <c r="V39" s="81"/>
      <c r="W39" s="84"/>
      <c r="X39" s="81" t="s">
        <v>74</v>
      </c>
      <c r="Y39" s="80"/>
      <c r="Z39" s="81"/>
      <c r="AA39" s="81"/>
      <c r="AB39" s="83"/>
      <c r="AC39" s="83"/>
      <c r="AD39" s="64" t="s">
        <v>56</v>
      </c>
    </row>
    <row r="40" spans="1:30" ht="304.5" x14ac:dyDescent="0.35">
      <c r="A40" s="45">
        <v>35</v>
      </c>
      <c r="B40" s="27" t="s">
        <v>166</v>
      </c>
      <c r="C40" s="27" t="s">
        <v>152</v>
      </c>
      <c r="D40" s="27" t="s">
        <v>91</v>
      </c>
      <c r="E40" s="27" t="s">
        <v>492</v>
      </c>
      <c r="F40" s="27" t="s">
        <v>254</v>
      </c>
      <c r="G40" s="27" t="s">
        <v>295</v>
      </c>
      <c r="H40" s="27" t="s">
        <v>296</v>
      </c>
      <c r="I40" s="27" t="s">
        <v>48</v>
      </c>
      <c r="J40" s="27" t="s">
        <v>49</v>
      </c>
      <c r="K40" s="46" t="s">
        <v>50</v>
      </c>
      <c r="L40" s="27" t="s">
        <v>50</v>
      </c>
      <c r="M40" s="27" t="s">
        <v>50</v>
      </c>
      <c r="N40" s="46" t="s">
        <v>441</v>
      </c>
      <c r="O40" s="27" t="s">
        <v>105</v>
      </c>
      <c r="P40" s="27">
        <v>90</v>
      </c>
      <c r="Q40" s="27" t="s">
        <v>38</v>
      </c>
      <c r="R40" s="27" t="s">
        <v>233</v>
      </c>
      <c r="S40" s="27" t="s">
        <v>234</v>
      </c>
      <c r="T40" s="48">
        <v>1608060160.5</v>
      </c>
      <c r="U40" s="51">
        <v>44927</v>
      </c>
      <c r="V40" s="51">
        <v>45291</v>
      </c>
      <c r="W40" s="27" t="s">
        <v>54</v>
      </c>
      <c r="X40" s="27" t="s">
        <v>61</v>
      </c>
      <c r="Y40" s="50">
        <v>59.5</v>
      </c>
      <c r="Z40" s="50" t="s">
        <v>551</v>
      </c>
      <c r="AA40" s="50" t="s">
        <v>305</v>
      </c>
      <c r="AB40" s="89">
        <v>826944608.62</v>
      </c>
      <c r="AC40" s="89">
        <v>136933199.81200001</v>
      </c>
      <c r="AD40" s="27" t="s">
        <v>56</v>
      </c>
    </row>
    <row r="41" spans="1:30" ht="391.5" x14ac:dyDescent="0.35">
      <c r="A41" s="45">
        <v>36</v>
      </c>
      <c r="B41" s="27" t="s">
        <v>166</v>
      </c>
      <c r="C41" s="27" t="s">
        <v>47</v>
      </c>
      <c r="D41" s="27" t="s">
        <v>91</v>
      </c>
      <c r="E41" s="27" t="s">
        <v>492</v>
      </c>
      <c r="F41" s="27" t="s">
        <v>254</v>
      </c>
      <c r="G41" s="27" t="s">
        <v>295</v>
      </c>
      <c r="H41" s="27" t="s">
        <v>296</v>
      </c>
      <c r="I41" s="27" t="s">
        <v>48</v>
      </c>
      <c r="J41" s="27" t="s">
        <v>49</v>
      </c>
      <c r="K41" s="46" t="s">
        <v>50</v>
      </c>
      <c r="L41" s="27" t="s">
        <v>50</v>
      </c>
      <c r="M41" s="27" t="s">
        <v>50</v>
      </c>
      <c r="N41" s="46" t="s">
        <v>441</v>
      </c>
      <c r="O41" s="27" t="s">
        <v>303</v>
      </c>
      <c r="P41" s="27">
        <v>90</v>
      </c>
      <c r="Q41" s="27" t="s">
        <v>38</v>
      </c>
      <c r="R41" s="27" t="s">
        <v>364</v>
      </c>
      <c r="S41" s="27" t="s">
        <v>304</v>
      </c>
      <c r="T41" s="48">
        <v>1091211010.5</v>
      </c>
      <c r="U41" s="51">
        <v>44927</v>
      </c>
      <c r="V41" s="51">
        <v>45291</v>
      </c>
      <c r="W41" s="27" t="s">
        <v>54</v>
      </c>
      <c r="X41" s="27" t="s">
        <v>74</v>
      </c>
      <c r="Y41" s="27">
        <v>19</v>
      </c>
      <c r="Z41" s="50" t="s">
        <v>552</v>
      </c>
      <c r="AA41" s="50" t="s">
        <v>305</v>
      </c>
      <c r="AB41" s="89">
        <v>620208456.46499991</v>
      </c>
      <c r="AC41" s="89">
        <v>102699899.85900001</v>
      </c>
      <c r="AD41" s="27" t="s">
        <v>56</v>
      </c>
    </row>
    <row r="42" spans="1:30" ht="87" x14ac:dyDescent="0.35">
      <c r="A42" s="45">
        <v>37</v>
      </c>
      <c r="B42" s="27" t="s">
        <v>166</v>
      </c>
      <c r="C42" s="27" t="s">
        <v>152</v>
      </c>
      <c r="D42" s="27" t="s">
        <v>91</v>
      </c>
      <c r="E42" s="27" t="s">
        <v>492</v>
      </c>
      <c r="F42" s="27" t="s">
        <v>254</v>
      </c>
      <c r="G42" s="27" t="s">
        <v>295</v>
      </c>
      <c r="H42" s="27" t="s">
        <v>281</v>
      </c>
      <c r="I42" s="27" t="s">
        <v>48</v>
      </c>
      <c r="J42" s="27" t="s">
        <v>49</v>
      </c>
      <c r="K42" s="46" t="s">
        <v>50</v>
      </c>
      <c r="L42" s="27" t="s">
        <v>50</v>
      </c>
      <c r="M42" s="27" t="s">
        <v>50</v>
      </c>
      <c r="N42" s="46" t="s">
        <v>441</v>
      </c>
      <c r="O42" s="27" t="s">
        <v>281</v>
      </c>
      <c r="P42" s="27">
        <v>9</v>
      </c>
      <c r="Q42" s="27" t="s">
        <v>29</v>
      </c>
      <c r="R42" s="27" t="s">
        <v>282</v>
      </c>
      <c r="S42" s="27" t="s">
        <v>283</v>
      </c>
      <c r="T42" s="27" t="s">
        <v>441</v>
      </c>
      <c r="U42" s="51">
        <v>44927</v>
      </c>
      <c r="V42" s="51">
        <v>45291</v>
      </c>
      <c r="W42" s="27" t="s">
        <v>54</v>
      </c>
      <c r="X42" s="27" t="s">
        <v>179</v>
      </c>
      <c r="Y42" s="27" t="s">
        <v>441</v>
      </c>
      <c r="Z42" s="27" t="s">
        <v>441</v>
      </c>
      <c r="AA42" s="27" t="s">
        <v>441</v>
      </c>
      <c r="AB42" s="27" t="s">
        <v>441</v>
      </c>
      <c r="AC42" s="27" t="s">
        <v>441</v>
      </c>
      <c r="AD42" s="27" t="s">
        <v>6</v>
      </c>
    </row>
    <row r="43" spans="1:30" ht="174" x14ac:dyDescent="0.35">
      <c r="A43" s="45">
        <v>38</v>
      </c>
      <c r="B43" s="46" t="s">
        <v>166</v>
      </c>
      <c r="C43" s="46" t="s">
        <v>47</v>
      </c>
      <c r="D43" s="27" t="s">
        <v>91</v>
      </c>
      <c r="E43" s="27" t="s">
        <v>492</v>
      </c>
      <c r="F43" s="46" t="s">
        <v>92</v>
      </c>
      <c r="G43" s="46" t="s">
        <v>290</v>
      </c>
      <c r="H43" s="46" t="s">
        <v>194</v>
      </c>
      <c r="I43" s="46" t="s">
        <v>273</v>
      </c>
      <c r="J43" s="46" t="s">
        <v>274</v>
      </c>
      <c r="K43" s="46" t="s">
        <v>529</v>
      </c>
      <c r="L43" s="46" t="s">
        <v>50</v>
      </c>
      <c r="M43" s="46" t="s">
        <v>50</v>
      </c>
      <c r="N43" s="27" t="s">
        <v>431</v>
      </c>
      <c r="O43" s="46" t="s">
        <v>194</v>
      </c>
      <c r="P43" s="47">
        <v>20000</v>
      </c>
      <c r="Q43" s="27" t="s">
        <v>121</v>
      </c>
      <c r="R43" s="46" t="s">
        <v>431</v>
      </c>
      <c r="S43" s="46" t="s">
        <v>431</v>
      </c>
      <c r="T43" s="27" t="s">
        <v>431</v>
      </c>
      <c r="U43" s="27" t="s">
        <v>431</v>
      </c>
      <c r="V43" s="51" t="s">
        <v>431</v>
      </c>
      <c r="W43" s="27" t="s">
        <v>431</v>
      </c>
      <c r="X43" s="27" t="s">
        <v>431</v>
      </c>
      <c r="Y43" s="27" t="s">
        <v>431</v>
      </c>
      <c r="Z43" s="27" t="s">
        <v>431</v>
      </c>
      <c r="AA43" s="27" t="s">
        <v>431</v>
      </c>
      <c r="AB43" s="27" t="s">
        <v>431</v>
      </c>
      <c r="AC43" s="27" t="s">
        <v>431</v>
      </c>
      <c r="AD43" s="46" t="s">
        <v>6</v>
      </c>
    </row>
    <row r="44" spans="1:30" ht="217.5" x14ac:dyDescent="0.35">
      <c r="A44" s="45">
        <v>39</v>
      </c>
      <c r="B44" s="46" t="s">
        <v>167</v>
      </c>
      <c r="C44" s="46" t="s">
        <v>152</v>
      </c>
      <c r="D44" s="27" t="s">
        <v>91</v>
      </c>
      <c r="E44" s="27" t="s">
        <v>490</v>
      </c>
      <c r="F44" s="46" t="s">
        <v>27</v>
      </c>
      <c r="G44" s="46" t="s">
        <v>292</v>
      </c>
      <c r="H44" s="46" t="s">
        <v>296</v>
      </c>
      <c r="I44" s="46" t="s">
        <v>48</v>
      </c>
      <c r="J44" s="46" t="s">
        <v>49</v>
      </c>
      <c r="K44" s="46" t="s">
        <v>50</v>
      </c>
      <c r="L44" s="46" t="s">
        <v>50</v>
      </c>
      <c r="M44" s="46" t="s">
        <v>50</v>
      </c>
      <c r="N44" s="27" t="s">
        <v>441</v>
      </c>
      <c r="O44" s="46" t="s">
        <v>260</v>
      </c>
      <c r="P44" s="47">
        <v>90</v>
      </c>
      <c r="Q44" s="27" t="s">
        <v>38</v>
      </c>
      <c r="R44" s="46" t="s">
        <v>227</v>
      </c>
      <c r="S44" s="46" t="s">
        <v>228</v>
      </c>
      <c r="T44" s="48">
        <v>1522540611</v>
      </c>
      <c r="U44" s="88">
        <v>44927</v>
      </c>
      <c r="V44" s="88">
        <v>45291</v>
      </c>
      <c r="W44" s="46" t="s">
        <v>54</v>
      </c>
      <c r="X44" s="27" t="s">
        <v>61</v>
      </c>
      <c r="Y44" s="50">
        <v>44.1</v>
      </c>
      <c r="Z44" s="50" t="s">
        <v>553</v>
      </c>
      <c r="AA44" s="50" t="s">
        <v>554</v>
      </c>
      <c r="AB44" s="89">
        <v>914172317</v>
      </c>
      <c r="AC44" s="89">
        <v>79326237.659999996</v>
      </c>
      <c r="AD44" s="46" t="s">
        <v>56</v>
      </c>
    </row>
    <row r="45" spans="1:30" ht="130.5" x14ac:dyDescent="0.35">
      <c r="A45" s="45">
        <v>40</v>
      </c>
      <c r="B45" s="50" t="s">
        <v>168</v>
      </c>
      <c r="C45" s="46" t="s">
        <v>152</v>
      </c>
      <c r="D45" s="27" t="s">
        <v>91</v>
      </c>
      <c r="E45" s="27" t="s">
        <v>491</v>
      </c>
      <c r="F45" s="46" t="s">
        <v>27</v>
      </c>
      <c r="G45" s="46" t="s">
        <v>292</v>
      </c>
      <c r="H45" s="46" t="s">
        <v>296</v>
      </c>
      <c r="I45" s="46" t="s">
        <v>48</v>
      </c>
      <c r="J45" s="46" t="s">
        <v>49</v>
      </c>
      <c r="K45" s="46" t="s">
        <v>50</v>
      </c>
      <c r="L45" s="46" t="s">
        <v>50</v>
      </c>
      <c r="M45" s="46" t="s">
        <v>50</v>
      </c>
      <c r="N45" s="27" t="s">
        <v>441</v>
      </c>
      <c r="O45" s="46" t="s">
        <v>101</v>
      </c>
      <c r="P45" s="47">
        <v>90</v>
      </c>
      <c r="Q45" s="27" t="s">
        <v>38</v>
      </c>
      <c r="R45" s="46" t="s">
        <v>263</v>
      </c>
      <c r="S45" s="50" t="s">
        <v>548</v>
      </c>
      <c r="T45" s="48">
        <v>1021571681</v>
      </c>
      <c r="U45" s="88">
        <v>44927</v>
      </c>
      <c r="V45" s="88">
        <v>45291</v>
      </c>
      <c r="W45" s="46" t="s">
        <v>54</v>
      </c>
      <c r="X45" s="27" t="s">
        <v>61</v>
      </c>
      <c r="Y45" s="50">
        <v>76.5</v>
      </c>
      <c r="Z45" s="50" t="s">
        <v>549</v>
      </c>
      <c r="AA45" s="50" t="s">
        <v>550</v>
      </c>
      <c r="AB45" s="89">
        <v>129542150.39999999</v>
      </c>
      <c r="AC45" s="89">
        <v>68472278.280000001</v>
      </c>
      <c r="AD45" s="46" t="s">
        <v>56</v>
      </c>
    </row>
    <row r="46" spans="1:30" ht="109.5" customHeight="1" x14ac:dyDescent="0.35">
      <c r="A46" s="45">
        <v>41</v>
      </c>
      <c r="B46" s="46" t="s">
        <v>167</v>
      </c>
      <c r="C46" s="46" t="s">
        <v>152</v>
      </c>
      <c r="D46" s="46" t="s">
        <v>91</v>
      </c>
      <c r="E46" s="27" t="s">
        <v>490</v>
      </c>
      <c r="F46" s="46" t="s">
        <v>92</v>
      </c>
      <c r="G46" s="46" t="s">
        <v>289</v>
      </c>
      <c r="H46" s="46" t="s">
        <v>284</v>
      </c>
      <c r="I46" s="46" t="s">
        <v>153</v>
      </c>
      <c r="J46" s="46" t="s">
        <v>49</v>
      </c>
      <c r="K46" s="46" t="s">
        <v>50</v>
      </c>
      <c r="L46" s="46" t="s">
        <v>50</v>
      </c>
      <c r="M46" s="46" t="s">
        <v>50</v>
      </c>
      <c r="N46" s="27" t="s">
        <v>441</v>
      </c>
      <c r="O46" s="46" t="s">
        <v>284</v>
      </c>
      <c r="P46" s="47">
        <v>40</v>
      </c>
      <c r="Q46" s="27" t="s">
        <v>29</v>
      </c>
      <c r="R46" s="46" t="s">
        <v>285</v>
      </c>
      <c r="S46" s="46" t="s">
        <v>286</v>
      </c>
      <c r="T46" s="27" t="s">
        <v>441</v>
      </c>
      <c r="U46" s="88">
        <v>44927</v>
      </c>
      <c r="V46" s="88">
        <v>45291</v>
      </c>
      <c r="W46" s="46" t="s">
        <v>54</v>
      </c>
      <c r="X46" s="27" t="s">
        <v>61</v>
      </c>
      <c r="Y46" s="50">
        <v>24</v>
      </c>
      <c r="Z46" s="90" t="s">
        <v>565</v>
      </c>
      <c r="AA46" s="50" t="s">
        <v>566</v>
      </c>
      <c r="AB46" s="27" t="s">
        <v>441</v>
      </c>
      <c r="AC46" s="27" t="s">
        <v>441</v>
      </c>
      <c r="AD46" s="46" t="s">
        <v>6</v>
      </c>
    </row>
    <row r="47" spans="1:30" ht="166" customHeight="1" x14ac:dyDescent="0.35">
      <c r="A47" s="45">
        <v>42</v>
      </c>
      <c r="B47" s="46" t="s">
        <v>167</v>
      </c>
      <c r="C47" s="46" t="s">
        <v>152</v>
      </c>
      <c r="D47" s="46" t="s">
        <v>91</v>
      </c>
      <c r="E47" s="27" t="s">
        <v>490</v>
      </c>
      <c r="F47" s="46" t="s">
        <v>92</v>
      </c>
      <c r="G47" s="46" t="s">
        <v>289</v>
      </c>
      <c r="H47" s="46" t="s">
        <v>169</v>
      </c>
      <c r="I47" s="46" t="s">
        <v>153</v>
      </c>
      <c r="J47" s="46" t="s">
        <v>49</v>
      </c>
      <c r="K47" s="46" t="s">
        <v>50</v>
      </c>
      <c r="L47" s="46" t="s">
        <v>50</v>
      </c>
      <c r="M47" s="46" t="s">
        <v>50</v>
      </c>
      <c r="N47" s="27" t="s">
        <v>441</v>
      </c>
      <c r="O47" s="46" t="s">
        <v>169</v>
      </c>
      <c r="P47" s="47">
        <v>1200</v>
      </c>
      <c r="Q47" s="27" t="s">
        <v>170</v>
      </c>
      <c r="R47" s="46" t="s">
        <v>171</v>
      </c>
      <c r="S47" s="46" t="s">
        <v>172</v>
      </c>
      <c r="T47" s="27" t="s">
        <v>441</v>
      </c>
      <c r="U47" s="27" t="s">
        <v>441</v>
      </c>
      <c r="V47" s="27" t="s">
        <v>441</v>
      </c>
      <c r="W47" s="46" t="s">
        <v>54</v>
      </c>
      <c r="X47" s="27" t="s">
        <v>61</v>
      </c>
      <c r="Y47" s="50">
        <v>903.65</v>
      </c>
      <c r="Z47" s="91" t="s">
        <v>567</v>
      </c>
      <c r="AA47" s="50" t="s">
        <v>568</v>
      </c>
      <c r="AB47" s="27" t="s">
        <v>441</v>
      </c>
      <c r="AC47" s="27" t="s">
        <v>441</v>
      </c>
      <c r="AD47" s="46" t="s">
        <v>6</v>
      </c>
    </row>
    <row r="48" spans="1:30" ht="145" x14ac:dyDescent="0.35">
      <c r="A48" s="45">
        <v>43</v>
      </c>
      <c r="B48" s="46" t="s">
        <v>168</v>
      </c>
      <c r="C48" s="46" t="s">
        <v>152</v>
      </c>
      <c r="D48" s="27" t="s">
        <v>91</v>
      </c>
      <c r="E48" s="27" t="s">
        <v>491</v>
      </c>
      <c r="F48" s="46" t="s">
        <v>92</v>
      </c>
      <c r="G48" s="46" t="s">
        <v>289</v>
      </c>
      <c r="H48" s="46" t="s">
        <v>296</v>
      </c>
      <c r="I48" s="46" t="s">
        <v>48</v>
      </c>
      <c r="J48" s="46" t="s">
        <v>49</v>
      </c>
      <c r="K48" s="46" t="s">
        <v>50</v>
      </c>
      <c r="L48" s="46" t="s">
        <v>50</v>
      </c>
      <c r="M48" s="46" t="s">
        <v>50</v>
      </c>
      <c r="N48" s="27" t="s">
        <v>441</v>
      </c>
      <c r="O48" s="46" t="s">
        <v>102</v>
      </c>
      <c r="P48" s="47">
        <v>13</v>
      </c>
      <c r="Q48" s="27" t="s">
        <v>103</v>
      </c>
      <c r="R48" s="46" t="s">
        <v>229</v>
      </c>
      <c r="S48" s="46" t="s">
        <v>230</v>
      </c>
      <c r="T48" s="48">
        <v>681047787</v>
      </c>
      <c r="U48" s="88">
        <v>44927</v>
      </c>
      <c r="V48" s="88">
        <v>45291</v>
      </c>
      <c r="W48" s="46" t="s">
        <v>54</v>
      </c>
      <c r="X48" s="27" t="s">
        <v>74</v>
      </c>
      <c r="Y48" s="50">
        <v>11.8</v>
      </c>
      <c r="Z48" s="50" t="s">
        <v>569</v>
      </c>
      <c r="AA48" s="50" t="s">
        <v>570</v>
      </c>
      <c r="AB48" s="92">
        <v>86361433.600000009</v>
      </c>
      <c r="AC48" s="92">
        <v>45648185.520000003</v>
      </c>
      <c r="AD48" s="46" t="s">
        <v>56</v>
      </c>
    </row>
    <row r="49" spans="1:30" ht="72.5" x14ac:dyDescent="0.35">
      <c r="A49" s="45">
        <v>44</v>
      </c>
      <c r="B49" s="46" t="s">
        <v>168</v>
      </c>
      <c r="C49" s="46" t="s">
        <v>152</v>
      </c>
      <c r="D49" s="27" t="s">
        <v>91</v>
      </c>
      <c r="E49" s="27" t="s">
        <v>491</v>
      </c>
      <c r="F49" s="46" t="s">
        <v>92</v>
      </c>
      <c r="G49" s="46" t="s">
        <v>289</v>
      </c>
      <c r="H49" s="46" t="s">
        <v>296</v>
      </c>
      <c r="I49" s="46" t="s">
        <v>48</v>
      </c>
      <c r="J49" s="46" t="s">
        <v>49</v>
      </c>
      <c r="K49" s="46" t="s">
        <v>50</v>
      </c>
      <c r="L49" s="46" t="s">
        <v>50</v>
      </c>
      <c r="M49" s="46" t="s">
        <v>50</v>
      </c>
      <c r="N49" s="27" t="s">
        <v>441</v>
      </c>
      <c r="O49" s="46" t="s">
        <v>104</v>
      </c>
      <c r="P49" s="47">
        <v>90</v>
      </c>
      <c r="Q49" s="27" t="s">
        <v>38</v>
      </c>
      <c r="R49" s="46" t="s">
        <v>231</v>
      </c>
      <c r="S49" s="46" t="s">
        <v>232</v>
      </c>
      <c r="T49" s="48">
        <v>537033700</v>
      </c>
      <c r="U49" s="88">
        <v>44927</v>
      </c>
      <c r="V49" s="88">
        <v>45291</v>
      </c>
      <c r="W49" s="46" t="s">
        <v>54</v>
      </c>
      <c r="X49" s="27" t="s">
        <v>74</v>
      </c>
      <c r="Y49" s="50">
        <v>14.01</v>
      </c>
      <c r="Z49" s="50" t="s">
        <v>571</v>
      </c>
      <c r="AA49" s="50" t="s">
        <v>572</v>
      </c>
      <c r="AB49" s="92">
        <v>82248984</v>
      </c>
      <c r="AC49" s="92">
        <v>41124492</v>
      </c>
      <c r="AD49" s="46" t="s">
        <v>56</v>
      </c>
    </row>
    <row r="50" spans="1:30" ht="87" x14ac:dyDescent="0.35">
      <c r="A50" s="63">
        <v>45</v>
      </c>
      <c r="B50" s="64" t="s">
        <v>151</v>
      </c>
      <c r="C50" s="64" t="s">
        <v>50</v>
      </c>
      <c r="D50" s="65" t="s">
        <v>106</v>
      </c>
      <c r="E50" s="65" t="s">
        <v>107</v>
      </c>
      <c r="F50" s="64" t="s">
        <v>92</v>
      </c>
      <c r="G50" s="64" t="s">
        <v>289</v>
      </c>
      <c r="H50" s="64" t="s">
        <v>192</v>
      </c>
      <c r="I50" s="64" t="s">
        <v>48</v>
      </c>
      <c r="J50" s="64" t="s">
        <v>275</v>
      </c>
      <c r="K50" s="64" t="s">
        <v>276</v>
      </c>
      <c r="L50" s="64" t="s">
        <v>109</v>
      </c>
      <c r="M50" s="64" t="s">
        <v>108</v>
      </c>
      <c r="N50" s="65" t="s">
        <v>576</v>
      </c>
      <c r="O50" s="81" t="s">
        <v>109</v>
      </c>
      <c r="P50" s="87">
        <v>5</v>
      </c>
      <c r="Q50" s="81" t="s">
        <v>29</v>
      </c>
      <c r="R50" s="81" t="s">
        <v>431</v>
      </c>
      <c r="S50" s="81" t="s">
        <v>277</v>
      </c>
      <c r="T50" s="66">
        <v>182000000000</v>
      </c>
      <c r="U50" s="95">
        <v>44927</v>
      </c>
      <c r="V50" s="95">
        <v>45291</v>
      </c>
      <c r="W50" s="96" t="s">
        <v>54</v>
      </c>
      <c r="X50" s="96" t="s">
        <v>55</v>
      </c>
      <c r="Y50" s="97">
        <v>0</v>
      </c>
      <c r="Z50" s="97" t="s">
        <v>582</v>
      </c>
      <c r="AA50" s="97" t="s">
        <v>583</v>
      </c>
      <c r="AB50" s="98">
        <v>834611745</v>
      </c>
      <c r="AC50" s="99">
        <v>49727919.590000004</v>
      </c>
      <c r="AD50" s="64" t="s">
        <v>56</v>
      </c>
    </row>
    <row r="51" spans="1:30" ht="87" x14ac:dyDescent="0.35">
      <c r="A51" s="63">
        <v>45</v>
      </c>
      <c r="B51" s="64" t="s">
        <v>151</v>
      </c>
      <c r="C51" s="64" t="s">
        <v>50</v>
      </c>
      <c r="D51" s="65" t="s">
        <v>106</v>
      </c>
      <c r="E51" s="65" t="s">
        <v>107</v>
      </c>
      <c r="F51" s="64" t="s">
        <v>92</v>
      </c>
      <c r="G51" s="64" t="s">
        <v>289</v>
      </c>
      <c r="H51" s="64" t="s">
        <v>192</v>
      </c>
      <c r="I51" s="64" t="s">
        <v>48</v>
      </c>
      <c r="J51" s="64" t="s">
        <v>275</v>
      </c>
      <c r="K51" s="64" t="s">
        <v>276</v>
      </c>
      <c r="L51" s="64" t="s">
        <v>109</v>
      </c>
      <c r="M51" s="64" t="s">
        <v>573</v>
      </c>
      <c r="N51" s="65" t="s">
        <v>441</v>
      </c>
      <c r="O51" s="81" t="s">
        <v>109</v>
      </c>
      <c r="P51" s="87">
        <v>7</v>
      </c>
      <c r="Q51" s="81" t="s">
        <v>29</v>
      </c>
      <c r="R51" s="81"/>
      <c r="S51" s="81" t="s">
        <v>277</v>
      </c>
      <c r="T51" s="66">
        <v>2157800000</v>
      </c>
      <c r="U51" s="96"/>
      <c r="V51" s="96"/>
      <c r="W51" s="96"/>
      <c r="X51" s="96"/>
      <c r="Y51" s="97"/>
      <c r="Z51" s="97"/>
      <c r="AA51" s="97"/>
      <c r="AB51" s="98"/>
      <c r="AC51" s="100"/>
      <c r="AD51" s="64" t="s">
        <v>56</v>
      </c>
    </row>
    <row r="52" spans="1:30" ht="101.5" x14ac:dyDescent="0.35">
      <c r="A52" s="63">
        <v>46</v>
      </c>
      <c r="B52" s="64" t="s">
        <v>151</v>
      </c>
      <c r="C52" s="64" t="s">
        <v>50</v>
      </c>
      <c r="D52" s="65" t="s">
        <v>106</v>
      </c>
      <c r="E52" s="65" t="s">
        <v>110</v>
      </c>
      <c r="F52" s="64" t="s">
        <v>92</v>
      </c>
      <c r="G52" s="64" t="s">
        <v>289</v>
      </c>
      <c r="H52" s="64" t="s">
        <v>192</v>
      </c>
      <c r="I52" s="64" t="s">
        <v>48</v>
      </c>
      <c r="J52" s="64" t="s">
        <v>275</v>
      </c>
      <c r="K52" s="64" t="s">
        <v>276</v>
      </c>
      <c r="L52" s="64" t="s">
        <v>96</v>
      </c>
      <c r="M52" s="64" t="s">
        <v>111</v>
      </c>
      <c r="N52" s="65" t="s">
        <v>577</v>
      </c>
      <c r="O52" s="81" t="s">
        <v>96</v>
      </c>
      <c r="P52" s="87">
        <v>3</v>
      </c>
      <c r="Q52" s="81" t="s">
        <v>29</v>
      </c>
      <c r="R52" s="81" t="s">
        <v>431</v>
      </c>
      <c r="S52" s="81" t="s">
        <v>278</v>
      </c>
      <c r="T52" s="66">
        <v>25000000000</v>
      </c>
      <c r="U52" s="95">
        <v>44927</v>
      </c>
      <c r="V52" s="95">
        <v>45291</v>
      </c>
      <c r="W52" s="96" t="s">
        <v>54</v>
      </c>
      <c r="X52" s="96" t="s">
        <v>55</v>
      </c>
      <c r="Y52" s="97">
        <v>0</v>
      </c>
      <c r="Z52" s="97" t="s">
        <v>584</v>
      </c>
      <c r="AA52" s="97" t="s">
        <v>583</v>
      </c>
      <c r="AB52" s="98">
        <v>168600000</v>
      </c>
      <c r="AC52" s="99">
        <v>0</v>
      </c>
      <c r="AD52" s="64" t="s">
        <v>56</v>
      </c>
    </row>
    <row r="53" spans="1:30" ht="101.5" x14ac:dyDescent="0.35">
      <c r="A53" s="63">
        <v>46</v>
      </c>
      <c r="B53" s="64" t="s">
        <v>151</v>
      </c>
      <c r="C53" s="64" t="s">
        <v>50</v>
      </c>
      <c r="D53" s="65" t="s">
        <v>106</v>
      </c>
      <c r="E53" s="65" t="s">
        <v>110</v>
      </c>
      <c r="F53" s="64" t="s">
        <v>92</v>
      </c>
      <c r="G53" s="64" t="s">
        <v>289</v>
      </c>
      <c r="H53" s="64" t="s">
        <v>192</v>
      </c>
      <c r="I53" s="64" t="s">
        <v>48</v>
      </c>
      <c r="J53" s="64" t="s">
        <v>275</v>
      </c>
      <c r="K53" s="64" t="s">
        <v>276</v>
      </c>
      <c r="L53" s="64" t="s">
        <v>96</v>
      </c>
      <c r="M53" s="64" t="s">
        <v>574</v>
      </c>
      <c r="N53" s="65" t="s">
        <v>441</v>
      </c>
      <c r="O53" s="81" t="s">
        <v>96</v>
      </c>
      <c r="P53" s="87">
        <v>7</v>
      </c>
      <c r="Q53" s="81" t="s">
        <v>29</v>
      </c>
      <c r="R53" s="81"/>
      <c r="S53" s="81" t="s">
        <v>278</v>
      </c>
      <c r="T53" s="66">
        <v>61000000000</v>
      </c>
      <c r="U53" s="96"/>
      <c r="V53" s="96"/>
      <c r="W53" s="96"/>
      <c r="X53" s="96"/>
      <c r="Y53" s="97"/>
      <c r="Z53" s="97"/>
      <c r="AA53" s="97"/>
      <c r="AB53" s="98"/>
      <c r="AC53" s="100"/>
      <c r="AD53" s="64" t="s">
        <v>56</v>
      </c>
    </row>
    <row r="54" spans="1:30" ht="87" x14ac:dyDescent="0.35">
      <c r="A54" s="63">
        <v>47</v>
      </c>
      <c r="B54" s="64" t="s">
        <v>151</v>
      </c>
      <c r="C54" s="64" t="s">
        <v>50</v>
      </c>
      <c r="D54" s="65" t="s">
        <v>106</v>
      </c>
      <c r="E54" s="65" t="s">
        <v>110</v>
      </c>
      <c r="F54" s="64" t="s">
        <v>92</v>
      </c>
      <c r="G54" s="64" t="s">
        <v>289</v>
      </c>
      <c r="H54" s="64" t="s">
        <v>192</v>
      </c>
      <c r="I54" s="64" t="s">
        <v>48</v>
      </c>
      <c r="J54" s="64" t="s">
        <v>275</v>
      </c>
      <c r="K54" s="64" t="s">
        <v>276</v>
      </c>
      <c r="L54" s="64" t="s">
        <v>113</v>
      </c>
      <c r="M54" s="64" t="s">
        <v>112</v>
      </c>
      <c r="N54" s="65" t="s">
        <v>441</v>
      </c>
      <c r="O54" s="81" t="s">
        <v>113</v>
      </c>
      <c r="P54" s="87">
        <v>2</v>
      </c>
      <c r="Q54" s="81" t="s">
        <v>29</v>
      </c>
      <c r="R54" s="81" t="s">
        <v>431</v>
      </c>
      <c r="S54" s="81" t="s">
        <v>278</v>
      </c>
      <c r="T54" s="66">
        <v>40000000000</v>
      </c>
      <c r="U54" s="95">
        <v>44927</v>
      </c>
      <c r="V54" s="95">
        <v>45291</v>
      </c>
      <c r="W54" s="96" t="s">
        <v>54</v>
      </c>
      <c r="X54" s="96" t="s">
        <v>55</v>
      </c>
      <c r="Y54" s="97">
        <v>0</v>
      </c>
      <c r="Z54" s="97" t="s">
        <v>585</v>
      </c>
      <c r="AA54" s="97" t="s">
        <v>583</v>
      </c>
      <c r="AB54" s="98">
        <v>87456500</v>
      </c>
      <c r="AC54" s="99">
        <v>46988000</v>
      </c>
      <c r="AD54" s="64" t="s">
        <v>56</v>
      </c>
    </row>
    <row r="55" spans="1:30" ht="87" x14ac:dyDescent="0.35">
      <c r="A55" s="63">
        <v>47</v>
      </c>
      <c r="B55" s="64" t="s">
        <v>151</v>
      </c>
      <c r="C55" s="64" t="s">
        <v>50</v>
      </c>
      <c r="D55" s="65" t="s">
        <v>106</v>
      </c>
      <c r="E55" s="65" t="s">
        <v>110</v>
      </c>
      <c r="F55" s="64" t="s">
        <v>92</v>
      </c>
      <c r="G55" s="64" t="s">
        <v>289</v>
      </c>
      <c r="H55" s="64" t="s">
        <v>192</v>
      </c>
      <c r="I55" s="64" t="s">
        <v>48</v>
      </c>
      <c r="J55" s="64" t="s">
        <v>275</v>
      </c>
      <c r="K55" s="64" t="s">
        <v>276</v>
      </c>
      <c r="L55" s="64" t="s">
        <v>113</v>
      </c>
      <c r="M55" s="64" t="s">
        <v>575</v>
      </c>
      <c r="N55" s="65" t="s">
        <v>578</v>
      </c>
      <c r="O55" s="81" t="s">
        <v>113</v>
      </c>
      <c r="P55" s="87">
        <v>2</v>
      </c>
      <c r="Q55" s="81" t="s">
        <v>29</v>
      </c>
      <c r="R55" s="81"/>
      <c r="S55" s="81" t="s">
        <v>278</v>
      </c>
      <c r="T55" s="66">
        <v>2000000000</v>
      </c>
      <c r="U55" s="96"/>
      <c r="V55" s="96"/>
      <c r="W55" s="96"/>
      <c r="X55" s="96"/>
      <c r="Y55" s="97"/>
      <c r="Z55" s="97"/>
      <c r="AA55" s="97"/>
      <c r="AB55" s="98"/>
      <c r="AC55" s="100"/>
      <c r="AD55" s="64" t="s">
        <v>56</v>
      </c>
    </row>
    <row r="56" spans="1:30" ht="87" x14ac:dyDescent="0.35">
      <c r="A56" s="45">
        <v>48</v>
      </c>
      <c r="B56" s="46" t="s">
        <v>151</v>
      </c>
      <c r="C56" s="46" t="s">
        <v>152</v>
      </c>
      <c r="D56" s="46" t="s">
        <v>106</v>
      </c>
      <c r="E56" s="46" t="s">
        <v>110</v>
      </c>
      <c r="F56" s="46" t="s">
        <v>92</v>
      </c>
      <c r="G56" s="46" t="s">
        <v>289</v>
      </c>
      <c r="H56" s="46" t="s">
        <v>192</v>
      </c>
      <c r="I56" s="46" t="s">
        <v>153</v>
      </c>
      <c r="J56" s="46" t="s">
        <v>274</v>
      </c>
      <c r="K56" s="46" t="s">
        <v>300</v>
      </c>
      <c r="L56" s="46" t="s">
        <v>50</v>
      </c>
      <c r="M56" s="46" t="s">
        <v>50</v>
      </c>
      <c r="N56" s="27" t="s">
        <v>441</v>
      </c>
      <c r="O56" s="46" t="s">
        <v>154</v>
      </c>
      <c r="P56" s="27" t="s">
        <v>441</v>
      </c>
      <c r="Q56" s="27" t="s">
        <v>29</v>
      </c>
      <c r="R56" s="46" t="s">
        <v>155</v>
      </c>
      <c r="S56" s="46" t="s">
        <v>156</v>
      </c>
      <c r="T56" s="27" t="s">
        <v>441</v>
      </c>
      <c r="U56" s="41">
        <v>44927</v>
      </c>
      <c r="V56" s="41">
        <v>45291</v>
      </c>
      <c r="W56" s="45" t="s">
        <v>54</v>
      </c>
      <c r="X56" s="45" t="s">
        <v>55</v>
      </c>
      <c r="Y56" s="94"/>
      <c r="Z56" s="94"/>
      <c r="AA56" s="94"/>
      <c r="AB56" s="94"/>
      <c r="AC56" s="101"/>
      <c r="AD56" s="46" t="s">
        <v>56</v>
      </c>
    </row>
    <row r="57" spans="1:30" ht="58" x14ac:dyDescent="0.35">
      <c r="A57" s="45">
        <v>49</v>
      </c>
      <c r="B57" s="46" t="s">
        <v>151</v>
      </c>
      <c r="C57" s="46" t="s">
        <v>50</v>
      </c>
      <c r="D57" s="27" t="s">
        <v>106</v>
      </c>
      <c r="E57" s="27" t="s">
        <v>107</v>
      </c>
      <c r="F57" s="46" t="s">
        <v>27</v>
      </c>
      <c r="G57" s="46" t="s">
        <v>292</v>
      </c>
      <c r="H57" s="46" t="s">
        <v>186</v>
      </c>
      <c r="I57" s="46" t="s">
        <v>58</v>
      </c>
      <c r="J57" s="46" t="s">
        <v>49</v>
      </c>
      <c r="K57" s="46" t="s">
        <v>50</v>
      </c>
      <c r="L57" s="46" t="s">
        <v>50</v>
      </c>
      <c r="M57" s="46" t="s">
        <v>50</v>
      </c>
      <c r="N57" s="27">
        <v>292</v>
      </c>
      <c r="O57" s="46" t="s">
        <v>114</v>
      </c>
      <c r="P57" s="47">
        <v>100</v>
      </c>
      <c r="Q57" s="27" t="s">
        <v>38</v>
      </c>
      <c r="R57" s="94" t="s">
        <v>580</v>
      </c>
      <c r="S57" s="94" t="s">
        <v>581</v>
      </c>
      <c r="T57" s="48">
        <v>1598478917</v>
      </c>
      <c r="U57" s="41">
        <v>44927</v>
      </c>
      <c r="V57" s="41">
        <v>45291</v>
      </c>
      <c r="W57" s="45" t="s">
        <v>54</v>
      </c>
      <c r="X57" s="45" t="s">
        <v>55</v>
      </c>
      <c r="Y57" s="102">
        <v>0.62</v>
      </c>
      <c r="Z57" s="94" t="s">
        <v>586</v>
      </c>
      <c r="AA57" s="103" t="s">
        <v>583</v>
      </c>
      <c r="AB57" s="104">
        <v>996702438</v>
      </c>
      <c r="AC57" s="104">
        <v>996702438</v>
      </c>
      <c r="AD57" s="46" t="s">
        <v>56</v>
      </c>
    </row>
    <row r="58" spans="1:30" ht="58" x14ac:dyDescent="0.35">
      <c r="A58" s="45">
        <v>50</v>
      </c>
      <c r="B58" s="46" t="s">
        <v>151</v>
      </c>
      <c r="C58" s="46" t="s">
        <v>50</v>
      </c>
      <c r="D58" s="27" t="s">
        <v>106</v>
      </c>
      <c r="E58" s="27" t="s">
        <v>107</v>
      </c>
      <c r="F58" s="46" t="s">
        <v>27</v>
      </c>
      <c r="G58" s="46" t="s">
        <v>292</v>
      </c>
      <c r="H58" s="46" t="s">
        <v>193</v>
      </c>
      <c r="I58" s="46" t="s">
        <v>48</v>
      </c>
      <c r="J58" s="46" t="s">
        <v>49</v>
      </c>
      <c r="K58" s="46" t="s">
        <v>50</v>
      </c>
      <c r="L58" s="46" t="s">
        <v>50</v>
      </c>
      <c r="M58" s="46" t="s">
        <v>50</v>
      </c>
      <c r="N58" s="27" t="s">
        <v>579</v>
      </c>
      <c r="O58" s="46" t="s">
        <v>115</v>
      </c>
      <c r="P58" s="47">
        <v>100</v>
      </c>
      <c r="Q58" s="27" t="s">
        <v>38</v>
      </c>
      <c r="R58" s="94" t="s">
        <v>580</v>
      </c>
      <c r="S58" s="94" t="s">
        <v>581</v>
      </c>
      <c r="T58" s="48">
        <v>1950000000</v>
      </c>
      <c r="U58" s="41">
        <v>44927</v>
      </c>
      <c r="V58" s="41">
        <v>45291</v>
      </c>
      <c r="W58" s="45" t="s">
        <v>54</v>
      </c>
      <c r="X58" s="45" t="s">
        <v>55</v>
      </c>
      <c r="Y58" s="102">
        <v>0.27</v>
      </c>
      <c r="Z58" s="94" t="s">
        <v>587</v>
      </c>
      <c r="AA58" s="103" t="s">
        <v>583</v>
      </c>
      <c r="AB58" s="104">
        <v>521622017.5</v>
      </c>
      <c r="AC58" s="104">
        <v>254713198.94</v>
      </c>
      <c r="AD58" s="46" t="s">
        <v>56</v>
      </c>
    </row>
    <row r="59" spans="1:30" ht="72.5" x14ac:dyDescent="0.35">
      <c r="A59" s="45">
        <v>51</v>
      </c>
      <c r="B59" s="46" t="s">
        <v>235</v>
      </c>
      <c r="C59" s="46" t="s">
        <v>47</v>
      </c>
      <c r="D59" s="27" t="s">
        <v>163</v>
      </c>
      <c r="E59" s="27" t="s">
        <v>117</v>
      </c>
      <c r="F59" s="46" t="s">
        <v>92</v>
      </c>
      <c r="G59" s="46" t="s">
        <v>289</v>
      </c>
      <c r="H59" s="46" t="s">
        <v>118</v>
      </c>
      <c r="I59" s="46" t="s">
        <v>153</v>
      </c>
      <c r="J59" s="46" t="s">
        <v>49</v>
      </c>
      <c r="K59" s="46" t="s">
        <v>50</v>
      </c>
      <c r="L59" s="46" t="s">
        <v>50</v>
      </c>
      <c r="M59" s="46" t="s">
        <v>50</v>
      </c>
      <c r="N59" s="27" t="s">
        <v>50</v>
      </c>
      <c r="O59" s="46" t="s">
        <v>118</v>
      </c>
      <c r="P59" s="47">
        <v>11.42</v>
      </c>
      <c r="Q59" s="27" t="s">
        <v>119</v>
      </c>
      <c r="R59" s="46" t="s">
        <v>236</v>
      </c>
      <c r="S59" s="46" t="s">
        <v>237</v>
      </c>
      <c r="T59" s="48">
        <v>314603666</v>
      </c>
      <c r="U59" s="51">
        <v>44927</v>
      </c>
      <c r="V59" s="51">
        <v>45291</v>
      </c>
      <c r="W59" s="46" t="s">
        <v>54</v>
      </c>
      <c r="X59" s="27" t="s">
        <v>61</v>
      </c>
      <c r="Y59" s="49">
        <v>3.37</v>
      </c>
      <c r="Z59" s="46" t="s">
        <v>410</v>
      </c>
      <c r="AA59" s="46" t="s">
        <v>412</v>
      </c>
      <c r="AB59" s="67">
        <v>179984486</v>
      </c>
      <c r="AC59" s="30">
        <v>111528573</v>
      </c>
      <c r="AD59" s="46" t="s">
        <v>6</v>
      </c>
    </row>
    <row r="60" spans="1:30" ht="72.5" x14ac:dyDescent="0.35">
      <c r="A60" s="45">
        <v>52</v>
      </c>
      <c r="B60" s="46" t="s">
        <v>235</v>
      </c>
      <c r="C60" s="46" t="s">
        <v>47</v>
      </c>
      <c r="D60" s="27" t="s">
        <v>163</v>
      </c>
      <c r="E60" s="27" t="s">
        <v>117</v>
      </c>
      <c r="F60" s="46" t="s">
        <v>92</v>
      </c>
      <c r="G60" s="46" t="s">
        <v>289</v>
      </c>
      <c r="H60" s="46" t="s">
        <v>120</v>
      </c>
      <c r="I60" s="46" t="s">
        <v>153</v>
      </c>
      <c r="J60" s="46" t="s">
        <v>49</v>
      </c>
      <c r="K60" s="46" t="s">
        <v>50</v>
      </c>
      <c r="L60" s="46" t="s">
        <v>50</v>
      </c>
      <c r="M60" s="46" t="s">
        <v>50</v>
      </c>
      <c r="N60" s="27" t="s">
        <v>50</v>
      </c>
      <c r="O60" s="46" t="s">
        <v>120</v>
      </c>
      <c r="P60" s="68">
        <v>172564.2</v>
      </c>
      <c r="Q60" s="27" t="s">
        <v>121</v>
      </c>
      <c r="R60" s="46" t="s">
        <v>238</v>
      </c>
      <c r="S60" s="46" t="s">
        <v>239</v>
      </c>
      <c r="T60" s="48">
        <v>174384931</v>
      </c>
      <c r="U60" s="51">
        <v>44927</v>
      </c>
      <c r="V60" s="51">
        <v>45291</v>
      </c>
      <c r="W60" s="46" t="s">
        <v>54</v>
      </c>
      <c r="X60" s="27" t="s">
        <v>74</v>
      </c>
      <c r="Y60" s="69">
        <v>526164</v>
      </c>
      <c r="Z60" s="46" t="s">
        <v>338</v>
      </c>
      <c r="AA60" s="46" t="s">
        <v>340</v>
      </c>
      <c r="AB60" s="67">
        <v>162987422</v>
      </c>
      <c r="AC60" s="30">
        <v>103680289.34</v>
      </c>
      <c r="AD60" s="46" t="s">
        <v>6</v>
      </c>
    </row>
    <row r="61" spans="1:30" ht="72.5" x14ac:dyDescent="0.35">
      <c r="A61" s="45">
        <v>53</v>
      </c>
      <c r="B61" s="46" t="s">
        <v>235</v>
      </c>
      <c r="C61" s="46" t="s">
        <v>47</v>
      </c>
      <c r="D61" s="27" t="s">
        <v>163</v>
      </c>
      <c r="E61" s="27" t="s">
        <v>117</v>
      </c>
      <c r="F61" s="46" t="s">
        <v>92</v>
      </c>
      <c r="G61" s="46" t="s">
        <v>289</v>
      </c>
      <c r="H61" s="46" t="s">
        <v>120</v>
      </c>
      <c r="I61" s="46" t="s">
        <v>48</v>
      </c>
      <c r="J61" s="46" t="s">
        <v>49</v>
      </c>
      <c r="K61" s="46" t="s">
        <v>50</v>
      </c>
      <c r="L61" s="46" t="s">
        <v>50</v>
      </c>
      <c r="M61" s="46" t="s">
        <v>50</v>
      </c>
      <c r="N61" s="27" t="s">
        <v>50</v>
      </c>
      <c r="O61" s="46" t="s">
        <v>122</v>
      </c>
      <c r="P61" s="47">
        <v>90</v>
      </c>
      <c r="Q61" s="27" t="s">
        <v>38</v>
      </c>
      <c r="R61" s="46" t="s">
        <v>240</v>
      </c>
      <c r="S61" s="46" t="s">
        <v>409</v>
      </c>
      <c r="T61" s="48">
        <v>174384931</v>
      </c>
      <c r="U61" s="51">
        <v>44927</v>
      </c>
      <c r="V61" s="51">
        <v>45291</v>
      </c>
      <c r="W61" s="46" t="s">
        <v>62</v>
      </c>
      <c r="X61" s="27" t="s">
        <v>61</v>
      </c>
      <c r="Y61" s="70">
        <v>0.28999999999999998</v>
      </c>
      <c r="Z61" s="46" t="s">
        <v>411</v>
      </c>
      <c r="AA61" s="46" t="s">
        <v>413</v>
      </c>
      <c r="AB61" s="67">
        <v>162987422</v>
      </c>
      <c r="AC61" s="30">
        <v>103680289.34</v>
      </c>
      <c r="AD61" s="46" t="s">
        <v>56</v>
      </c>
    </row>
    <row r="62" spans="1:30" ht="72.5" x14ac:dyDescent="0.35">
      <c r="A62" s="45">
        <v>54</v>
      </c>
      <c r="B62" s="46" t="s">
        <v>235</v>
      </c>
      <c r="C62" s="46" t="s">
        <v>47</v>
      </c>
      <c r="D62" s="27" t="s">
        <v>163</v>
      </c>
      <c r="E62" s="27" t="s">
        <v>117</v>
      </c>
      <c r="F62" s="46" t="s">
        <v>92</v>
      </c>
      <c r="G62" s="46" t="s">
        <v>289</v>
      </c>
      <c r="H62" s="46" t="s">
        <v>118</v>
      </c>
      <c r="I62" s="46" t="s">
        <v>48</v>
      </c>
      <c r="J62" s="46" t="s">
        <v>49</v>
      </c>
      <c r="K62" s="46" t="s">
        <v>50</v>
      </c>
      <c r="L62" s="46" t="s">
        <v>50</v>
      </c>
      <c r="M62" s="46" t="s">
        <v>50</v>
      </c>
      <c r="N62" s="27" t="s">
        <v>50</v>
      </c>
      <c r="O62" s="46" t="s">
        <v>123</v>
      </c>
      <c r="P62" s="47">
        <v>30</v>
      </c>
      <c r="Q62" s="27" t="s">
        <v>530</v>
      </c>
      <c r="R62" s="46" t="s">
        <v>241</v>
      </c>
      <c r="S62" s="46" t="s">
        <v>242</v>
      </c>
      <c r="T62" s="48">
        <v>314603666</v>
      </c>
      <c r="U62" s="51">
        <v>44927</v>
      </c>
      <c r="V62" s="51">
        <v>45291</v>
      </c>
      <c r="W62" s="46" t="s">
        <v>62</v>
      </c>
      <c r="X62" s="27" t="s">
        <v>74</v>
      </c>
      <c r="Y62" s="49">
        <v>87</v>
      </c>
      <c r="Z62" s="46" t="s">
        <v>339</v>
      </c>
      <c r="AA62" s="46" t="s">
        <v>341</v>
      </c>
      <c r="AB62" s="67">
        <v>179984486</v>
      </c>
      <c r="AC62" s="30">
        <v>111528573</v>
      </c>
      <c r="AD62" s="46" t="s">
        <v>56</v>
      </c>
    </row>
    <row r="63" spans="1:30" ht="72.5" x14ac:dyDescent="0.35">
      <c r="A63" s="45">
        <v>55</v>
      </c>
      <c r="B63" s="27" t="s">
        <v>235</v>
      </c>
      <c r="C63" s="27" t="s">
        <v>47</v>
      </c>
      <c r="D63" s="27" t="s">
        <v>163</v>
      </c>
      <c r="E63" s="27" t="s">
        <v>117</v>
      </c>
      <c r="F63" s="27" t="s">
        <v>92</v>
      </c>
      <c r="G63" s="27" t="s">
        <v>289</v>
      </c>
      <c r="H63" s="27" t="s">
        <v>124</v>
      </c>
      <c r="I63" s="27" t="s">
        <v>153</v>
      </c>
      <c r="J63" s="27" t="s">
        <v>243</v>
      </c>
      <c r="K63" s="46" t="s">
        <v>50</v>
      </c>
      <c r="L63" s="27" t="s">
        <v>50</v>
      </c>
      <c r="M63" s="27" t="s">
        <v>50</v>
      </c>
      <c r="N63" s="46" t="s">
        <v>441</v>
      </c>
      <c r="O63" s="27" t="s">
        <v>124</v>
      </c>
      <c r="P63" s="27">
        <v>1270301.1712869999</v>
      </c>
      <c r="Q63" s="27" t="s">
        <v>121</v>
      </c>
      <c r="R63" s="27" t="s">
        <v>244</v>
      </c>
      <c r="S63" s="27" t="s">
        <v>245</v>
      </c>
      <c r="T63" s="48">
        <v>40385816.474376999</v>
      </c>
      <c r="U63" s="27" t="s">
        <v>441</v>
      </c>
      <c r="V63" s="27" t="s">
        <v>441</v>
      </c>
      <c r="W63" s="27" t="s">
        <v>62</v>
      </c>
      <c r="X63" s="27" t="s">
        <v>161</v>
      </c>
      <c r="Y63" s="46" t="s">
        <v>50</v>
      </c>
      <c r="Z63" s="46" t="s">
        <v>50</v>
      </c>
      <c r="AA63" s="46" t="s">
        <v>50</v>
      </c>
      <c r="AB63" s="27" t="s">
        <v>441</v>
      </c>
      <c r="AC63" s="27" t="s">
        <v>441</v>
      </c>
      <c r="AD63" s="27" t="s">
        <v>6</v>
      </c>
    </row>
    <row r="64" spans="1:30" ht="72.5" x14ac:dyDescent="0.35">
      <c r="A64" s="45">
        <v>56</v>
      </c>
      <c r="B64" s="27" t="s">
        <v>162</v>
      </c>
      <c r="C64" s="27" t="s">
        <v>47</v>
      </c>
      <c r="D64" s="27" t="s">
        <v>163</v>
      </c>
      <c r="E64" s="27" t="s">
        <v>125</v>
      </c>
      <c r="F64" s="27" t="s">
        <v>92</v>
      </c>
      <c r="G64" s="27" t="s">
        <v>289</v>
      </c>
      <c r="H64" s="27" t="s">
        <v>127</v>
      </c>
      <c r="I64" s="27" t="s">
        <v>48</v>
      </c>
      <c r="J64" s="46" t="s">
        <v>49</v>
      </c>
      <c r="K64" s="46" t="s">
        <v>50</v>
      </c>
      <c r="L64" s="46" t="s">
        <v>50</v>
      </c>
      <c r="M64" s="27" t="s">
        <v>50</v>
      </c>
      <c r="N64" s="27" t="s">
        <v>50</v>
      </c>
      <c r="O64" s="27" t="s">
        <v>126</v>
      </c>
      <c r="P64" s="27">
        <v>100</v>
      </c>
      <c r="Q64" s="27" t="s">
        <v>38</v>
      </c>
      <c r="R64" s="27" t="s">
        <v>449</v>
      </c>
      <c r="S64" s="27" t="s">
        <v>450</v>
      </c>
      <c r="T64" s="48">
        <v>0</v>
      </c>
      <c r="U64" s="27" t="s">
        <v>441</v>
      </c>
      <c r="V64" s="27" t="s">
        <v>441</v>
      </c>
      <c r="W64" s="27" t="s">
        <v>54</v>
      </c>
      <c r="X64" s="27" t="s">
        <v>74</v>
      </c>
      <c r="Y64" s="27" t="s">
        <v>50</v>
      </c>
      <c r="Z64" s="46" t="s">
        <v>50</v>
      </c>
      <c r="AA64" s="27" t="s">
        <v>451</v>
      </c>
      <c r="AB64" s="27" t="s">
        <v>441</v>
      </c>
      <c r="AC64" s="27" t="s">
        <v>441</v>
      </c>
      <c r="AD64" s="27" t="s">
        <v>56</v>
      </c>
    </row>
    <row r="65" spans="1:30" ht="72.5" x14ac:dyDescent="0.35">
      <c r="A65" s="45">
        <v>57</v>
      </c>
      <c r="B65" s="27" t="s">
        <v>162</v>
      </c>
      <c r="C65" s="27" t="s">
        <v>47</v>
      </c>
      <c r="D65" s="27" t="s">
        <v>163</v>
      </c>
      <c r="E65" s="27" t="s">
        <v>125</v>
      </c>
      <c r="F65" s="27" t="s">
        <v>92</v>
      </c>
      <c r="G65" s="27" t="s">
        <v>289</v>
      </c>
      <c r="H65" s="27" t="s">
        <v>127</v>
      </c>
      <c r="I65" s="27" t="s">
        <v>48</v>
      </c>
      <c r="J65" s="46" t="s">
        <v>49</v>
      </c>
      <c r="K65" s="46" t="s">
        <v>50</v>
      </c>
      <c r="L65" s="46" t="s">
        <v>50</v>
      </c>
      <c r="M65" s="27" t="s">
        <v>50</v>
      </c>
      <c r="N65" s="27" t="s">
        <v>50</v>
      </c>
      <c r="O65" s="27" t="s">
        <v>127</v>
      </c>
      <c r="P65" s="27">
        <v>100</v>
      </c>
      <c r="Q65" s="27" t="s">
        <v>38</v>
      </c>
      <c r="R65" s="27" t="s">
        <v>452</v>
      </c>
      <c r="S65" s="27" t="s">
        <v>453</v>
      </c>
      <c r="T65" s="48">
        <v>0</v>
      </c>
      <c r="U65" s="27" t="s">
        <v>441</v>
      </c>
      <c r="V65" s="27" t="s">
        <v>441</v>
      </c>
      <c r="W65" s="27" t="s">
        <v>54</v>
      </c>
      <c r="X65" s="27" t="s">
        <v>74</v>
      </c>
      <c r="Y65" s="27" t="s">
        <v>50</v>
      </c>
      <c r="Z65" s="46" t="s">
        <v>50</v>
      </c>
      <c r="AA65" s="27" t="s">
        <v>451</v>
      </c>
      <c r="AB65" s="27" t="s">
        <v>441</v>
      </c>
      <c r="AC65" s="27" t="s">
        <v>441</v>
      </c>
      <c r="AD65" s="27" t="s">
        <v>6</v>
      </c>
    </row>
    <row r="66" spans="1:30" ht="72.5" x14ac:dyDescent="0.35">
      <c r="A66" s="45">
        <v>58</v>
      </c>
      <c r="B66" s="27" t="s">
        <v>162</v>
      </c>
      <c r="C66" s="27" t="s">
        <v>152</v>
      </c>
      <c r="D66" s="27" t="s">
        <v>163</v>
      </c>
      <c r="E66" s="27" t="s">
        <v>125</v>
      </c>
      <c r="F66" s="27" t="s">
        <v>92</v>
      </c>
      <c r="G66" s="27" t="s">
        <v>289</v>
      </c>
      <c r="H66" s="27" t="s">
        <v>193</v>
      </c>
      <c r="I66" s="27" t="s">
        <v>273</v>
      </c>
      <c r="J66" s="27" t="s">
        <v>50</v>
      </c>
      <c r="K66" s="46" t="s">
        <v>50</v>
      </c>
      <c r="L66" s="27" t="s">
        <v>50</v>
      </c>
      <c r="M66" s="27" t="s">
        <v>50</v>
      </c>
      <c r="N66" s="27" t="s">
        <v>50</v>
      </c>
      <c r="O66" s="27" t="s">
        <v>193</v>
      </c>
      <c r="P66" s="27">
        <v>1</v>
      </c>
      <c r="Q66" s="27" t="s">
        <v>29</v>
      </c>
      <c r="R66" s="27" t="s">
        <v>454</v>
      </c>
      <c r="S66" s="27" t="s">
        <v>455</v>
      </c>
      <c r="T66" s="27" t="s">
        <v>441</v>
      </c>
      <c r="U66" s="51">
        <v>44927</v>
      </c>
      <c r="V66" s="51">
        <v>45078</v>
      </c>
      <c r="W66" s="27" t="s">
        <v>62</v>
      </c>
      <c r="X66" s="27" t="s">
        <v>161</v>
      </c>
      <c r="Y66" s="46" t="s">
        <v>50</v>
      </c>
      <c r="Z66" s="27" t="s">
        <v>456</v>
      </c>
      <c r="AA66" s="27" t="s">
        <v>50</v>
      </c>
      <c r="AB66" s="27" t="s">
        <v>50</v>
      </c>
      <c r="AC66" s="27" t="s">
        <v>50</v>
      </c>
      <c r="AD66" s="27" t="s">
        <v>6</v>
      </c>
    </row>
    <row r="67" spans="1:30" ht="72.5" x14ac:dyDescent="0.35">
      <c r="A67" s="45">
        <v>59</v>
      </c>
      <c r="B67" s="27" t="s">
        <v>164</v>
      </c>
      <c r="C67" s="27" t="s">
        <v>152</v>
      </c>
      <c r="D67" s="27" t="s">
        <v>163</v>
      </c>
      <c r="E67" s="46" t="s">
        <v>448</v>
      </c>
      <c r="F67" s="27" t="s">
        <v>92</v>
      </c>
      <c r="G67" s="27" t="s">
        <v>289</v>
      </c>
      <c r="H67" s="27" t="s">
        <v>193</v>
      </c>
      <c r="I67" s="27" t="s">
        <v>153</v>
      </c>
      <c r="J67" s="27" t="s">
        <v>49</v>
      </c>
      <c r="K67" s="46" t="s">
        <v>50</v>
      </c>
      <c r="L67" s="27" t="s">
        <v>50</v>
      </c>
      <c r="M67" s="27" t="s">
        <v>50</v>
      </c>
      <c r="N67" s="27" t="s">
        <v>50</v>
      </c>
      <c r="O67" s="27" t="s">
        <v>457</v>
      </c>
      <c r="P67" s="27">
        <v>12</v>
      </c>
      <c r="Q67" s="27" t="s">
        <v>29</v>
      </c>
      <c r="R67" s="27" t="s">
        <v>458</v>
      </c>
      <c r="S67" s="27" t="s">
        <v>459</v>
      </c>
      <c r="T67" s="27" t="s">
        <v>441</v>
      </c>
      <c r="U67" s="27" t="s">
        <v>441</v>
      </c>
      <c r="V67" s="27" t="s">
        <v>441</v>
      </c>
      <c r="W67" s="27" t="s">
        <v>54</v>
      </c>
      <c r="X67" s="27" t="s">
        <v>61</v>
      </c>
      <c r="Y67" s="27" t="s">
        <v>441</v>
      </c>
      <c r="Z67" s="27" t="s">
        <v>441</v>
      </c>
      <c r="AA67" s="27" t="s">
        <v>460</v>
      </c>
      <c r="AB67" s="27" t="s">
        <v>441</v>
      </c>
      <c r="AC67" s="27" t="s">
        <v>441</v>
      </c>
      <c r="AD67" s="27" t="s">
        <v>56</v>
      </c>
    </row>
    <row r="68" spans="1:30" ht="72.5" x14ac:dyDescent="0.35">
      <c r="A68" s="45">
        <v>60</v>
      </c>
      <c r="B68" s="27" t="s">
        <v>164</v>
      </c>
      <c r="C68" s="27" t="s">
        <v>152</v>
      </c>
      <c r="D68" s="27" t="s">
        <v>163</v>
      </c>
      <c r="E68" s="46" t="s">
        <v>448</v>
      </c>
      <c r="F68" s="27" t="s">
        <v>92</v>
      </c>
      <c r="G68" s="27" t="s">
        <v>289</v>
      </c>
      <c r="H68" s="27" t="s">
        <v>193</v>
      </c>
      <c r="I68" s="27" t="s">
        <v>153</v>
      </c>
      <c r="J68" s="27" t="s">
        <v>49</v>
      </c>
      <c r="K68" s="46" t="s">
        <v>50</v>
      </c>
      <c r="L68" s="27" t="s">
        <v>50</v>
      </c>
      <c r="M68" s="27" t="s">
        <v>50</v>
      </c>
      <c r="N68" s="27" t="s">
        <v>50</v>
      </c>
      <c r="O68" s="27" t="s">
        <v>461</v>
      </c>
      <c r="P68" s="27">
        <v>12</v>
      </c>
      <c r="Q68" s="27" t="s">
        <v>29</v>
      </c>
      <c r="R68" s="27" t="s">
        <v>462</v>
      </c>
      <c r="S68" s="27" t="s">
        <v>463</v>
      </c>
      <c r="T68" s="27" t="s">
        <v>441</v>
      </c>
      <c r="U68" s="27" t="s">
        <v>441</v>
      </c>
      <c r="V68" s="27" t="s">
        <v>441</v>
      </c>
      <c r="W68" s="27" t="s">
        <v>54</v>
      </c>
      <c r="X68" s="27" t="s">
        <v>61</v>
      </c>
      <c r="Y68" s="27" t="s">
        <v>441</v>
      </c>
      <c r="Z68" s="27" t="s">
        <v>441</v>
      </c>
      <c r="AA68" s="27" t="s">
        <v>460</v>
      </c>
      <c r="AB68" s="27" t="s">
        <v>441</v>
      </c>
      <c r="AC68" s="27" t="s">
        <v>441</v>
      </c>
      <c r="AD68" s="27" t="s">
        <v>56</v>
      </c>
    </row>
    <row r="69" spans="1:30" ht="290" x14ac:dyDescent="0.35">
      <c r="A69" s="45">
        <v>64</v>
      </c>
      <c r="B69" s="27" t="s">
        <v>57</v>
      </c>
      <c r="C69" s="27" t="s">
        <v>47</v>
      </c>
      <c r="D69" s="27" t="s">
        <v>182</v>
      </c>
      <c r="E69" s="27" t="s">
        <v>50</v>
      </c>
      <c r="F69" s="27" t="s">
        <v>254</v>
      </c>
      <c r="G69" s="27" t="s">
        <v>293</v>
      </c>
      <c r="H69" s="27" t="s">
        <v>186</v>
      </c>
      <c r="I69" s="27" t="s">
        <v>58</v>
      </c>
      <c r="J69" s="46" t="s">
        <v>274</v>
      </c>
      <c r="K69" s="27" t="s">
        <v>365</v>
      </c>
      <c r="L69" s="27" t="s">
        <v>129</v>
      </c>
      <c r="M69" s="27" t="s">
        <v>128</v>
      </c>
      <c r="N69" s="27" t="s">
        <v>307</v>
      </c>
      <c r="O69" s="27" t="s">
        <v>129</v>
      </c>
      <c r="P69" s="27">
        <v>2</v>
      </c>
      <c r="Q69" s="27" t="s">
        <v>29</v>
      </c>
      <c r="R69" s="27" t="s">
        <v>316</v>
      </c>
      <c r="S69" s="27" t="s">
        <v>318</v>
      </c>
      <c r="T69" s="27">
        <v>1995363300</v>
      </c>
      <c r="U69" s="51">
        <v>44927</v>
      </c>
      <c r="V69" s="51">
        <v>45291</v>
      </c>
      <c r="W69" s="27" t="s">
        <v>54</v>
      </c>
      <c r="X69" s="27" t="s">
        <v>61</v>
      </c>
      <c r="Y69" s="27">
        <v>0</v>
      </c>
      <c r="Z69" s="27" t="s">
        <v>538</v>
      </c>
      <c r="AA69" s="71" t="s">
        <v>328</v>
      </c>
      <c r="AB69" s="72">
        <v>921970003</v>
      </c>
      <c r="AC69" s="72">
        <v>207039328.66999999</v>
      </c>
      <c r="AD69" s="27" t="s">
        <v>56</v>
      </c>
    </row>
    <row r="70" spans="1:30" ht="72.5" x14ac:dyDescent="0.35">
      <c r="A70" s="45">
        <v>65</v>
      </c>
      <c r="B70" s="27" t="s">
        <v>57</v>
      </c>
      <c r="C70" s="27" t="s">
        <v>47</v>
      </c>
      <c r="D70" s="27" t="s">
        <v>182</v>
      </c>
      <c r="E70" s="27" t="s">
        <v>50</v>
      </c>
      <c r="F70" s="27" t="s">
        <v>254</v>
      </c>
      <c r="G70" s="27" t="s">
        <v>293</v>
      </c>
      <c r="H70" s="27" t="s">
        <v>186</v>
      </c>
      <c r="I70" s="27" t="s">
        <v>58</v>
      </c>
      <c r="J70" s="46" t="s">
        <v>274</v>
      </c>
      <c r="K70" s="27" t="s">
        <v>365</v>
      </c>
      <c r="L70" s="27" t="s">
        <v>129</v>
      </c>
      <c r="M70" s="27" t="s">
        <v>130</v>
      </c>
      <c r="N70" s="27" t="s">
        <v>308</v>
      </c>
      <c r="O70" s="27" t="s">
        <v>129</v>
      </c>
      <c r="P70" s="27">
        <v>1</v>
      </c>
      <c r="Q70" s="27" t="s">
        <v>29</v>
      </c>
      <c r="R70" s="27" t="s">
        <v>316</v>
      </c>
      <c r="S70" s="27" t="s">
        <v>318</v>
      </c>
      <c r="T70" s="27">
        <v>524636700</v>
      </c>
      <c r="U70" s="51">
        <v>44927</v>
      </c>
      <c r="V70" s="51">
        <v>45291</v>
      </c>
      <c r="W70" s="27" t="s">
        <v>54</v>
      </c>
      <c r="X70" s="27" t="s">
        <v>61</v>
      </c>
      <c r="Y70" s="27">
        <v>0</v>
      </c>
      <c r="Z70" s="27" t="s">
        <v>539</v>
      </c>
      <c r="AA70" s="71" t="s">
        <v>328</v>
      </c>
      <c r="AB70" s="72">
        <v>124880000</v>
      </c>
      <c r="AC70" s="72">
        <v>15591666.67</v>
      </c>
      <c r="AD70" s="27" t="s">
        <v>56</v>
      </c>
    </row>
    <row r="71" spans="1:30" ht="87" x14ac:dyDescent="0.35">
      <c r="A71" s="45">
        <v>66</v>
      </c>
      <c r="B71" s="27" t="s">
        <v>57</v>
      </c>
      <c r="C71" s="27" t="s">
        <v>47</v>
      </c>
      <c r="D71" s="27" t="s">
        <v>182</v>
      </c>
      <c r="E71" s="27" t="s">
        <v>50</v>
      </c>
      <c r="F71" s="27" t="s">
        <v>254</v>
      </c>
      <c r="G71" s="27" t="s">
        <v>293</v>
      </c>
      <c r="H71" s="27" t="s">
        <v>186</v>
      </c>
      <c r="I71" s="27" t="s">
        <v>58</v>
      </c>
      <c r="J71" s="46" t="s">
        <v>274</v>
      </c>
      <c r="K71" s="27" t="s">
        <v>365</v>
      </c>
      <c r="L71" s="27" t="s">
        <v>132</v>
      </c>
      <c r="M71" s="27" t="s">
        <v>131</v>
      </c>
      <c r="N71" s="27" t="s">
        <v>50</v>
      </c>
      <c r="O71" s="27" t="s">
        <v>132</v>
      </c>
      <c r="P71" s="27">
        <v>2</v>
      </c>
      <c r="Q71" s="27" t="s">
        <v>29</v>
      </c>
      <c r="R71" s="27" t="s">
        <v>317</v>
      </c>
      <c r="S71" s="27" t="s">
        <v>318</v>
      </c>
      <c r="T71" s="27">
        <v>7710000000</v>
      </c>
      <c r="U71" s="51">
        <v>44986</v>
      </c>
      <c r="V71" s="51">
        <v>45275</v>
      </c>
      <c r="W71" s="27" t="s">
        <v>54</v>
      </c>
      <c r="X71" s="27" t="s">
        <v>61</v>
      </c>
      <c r="Y71" s="27">
        <v>0</v>
      </c>
      <c r="Z71" s="27" t="s">
        <v>540</v>
      </c>
      <c r="AA71" s="50" t="s">
        <v>329</v>
      </c>
      <c r="AB71" s="72">
        <v>0</v>
      </c>
      <c r="AC71" s="72">
        <v>0</v>
      </c>
      <c r="AD71" s="27" t="s">
        <v>56</v>
      </c>
    </row>
    <row r="72" spans="1:30" ht="87" x14ac:dyDescent="0.35">
      <c r="A72" s="45">
        <v>67</v>
      </c>
      <c r="B72" s="27" t="s">
        <v>57</v>
      </c>
      <c r="C72" s="27" t="s">
        <v>47</v>
      </c>
      <c r="D72" s="27" t="s">
        <v>182</v>
      </c>
      <c r="E72" s="27" t="s">
        <v>50</v>
      </c>
      <c r="F72" s="27" t="s">
        <v>254</v>
      </c>
      <c r="G72" s="27" t="s">
        <v>293</v>
      </c>
      <c r="H72" s="27" t="s">
        <v>186</v>
      </c>
      <c r="I72" s="27" t="s">
        <v>58</v>
      </c>
      <c r="J72" s="46" t="s">
        <v>274</v>
      </c>
      <c r="K72" s="27" t="s">
        <v>365</v>
      </c>
      <c r="L72" s="27" t="s">
        <v>132</v>
      </c>
      <c r="M72" s="27" t="s">
        <v>294</v>
      </c>
      <c r="N72" s="27" t="s">
        <v>50</v>
      </c>
      <c r="O72" s="27" t="s">
        <v>132</v>
      </c>
      <c r="P72" s="27">
        <v>1</v>
      </c>
      <c r="Q72" s="27" t="s">
        <v>29</v>
      </c>
      <c r="R72" s="27" t="s">
        <v>317</v>
      </c>
      <c r="S72" s="27" t="s">
        <v>318</v>
      </c>
      <c r="T72" s="27">
        <v>1500000000</v>
      </c>
      <c r="U72" s="51">
        <v>45108</v>
      </c>
      <c r="V72" s="51">
        <v>45275</v>
      </c>
      <c r="W72" s="27" t="s">
        <v>54</v>
      </c>
      <c r="X72" s="27" t="s">
        <v>61</v>
      </c>
      <c r="Y72" s="27">
        <v>0</v>
      </c>
      <c r="Z72" s="27" t="s">
        <v>540</v>
      </c>
      <c r="AA72" s="50" t="s">
        <v>329</v>
      </c>
      <c r="AB72" s="72">
        <v>0</v>
      </c>
      <c r="AC72" s="72">
        <v>0</v>
      </c>
      <c r="AD72" s="27" t="s">
        <v>56</v>
      </c>
    </row>
    <row r="73" spans="1:30" ht="72.5" x14ac:dyDescent="0.35">
      <c r="A73" s="45">
        <v>68</v>
      </c>
      <c r="B73" s="27" t="s">
        <v>57</v>
      </c>
      <c r="C73" s="27" t="s">
        <v>47</v>
      </c>
      <c r="D73" s="27" t="s">
        <v>182</v>
      </c>
      <c r="E73" s="27" t="s">
        <v>50</v>
      </c>
      <c r="F73" s="27" t="s">
        <v>27</v>
      </c>
      <c r="G73" s="27" t="s">
        <v>292</v>
      </c>
      <c r="H73" s="27" t="s">
        <v>184</v>
      </c>
      <c r="I73" s="27" t="s">
        <v>272</v>
      </c>
      <c r="J73" s="46" t="s">
        <v>274</v>
      </c>
      <c r="K73" s="27" t="s">
        <v>365</v>
      </c>
      <c r="L73" s="27" t="s">
        <v>134</v>
      </c>
      <c r="M73" s="27" t="s">
        <v>133</v>
      </c>
      <c r="N73" s="27" t="s">
        <v>50</v>
      </c>
      <c r="O73" s="27" t="s">
        <v>134</v>
      </c>
      <c r="P73" s="27">
        <v>1</v>
      </c>
      <c r="Q73" s="27" t="s">
        <v>29</v>
      </c>
      <c r="R73" s="27" t="s">
        <v>501</v>
      </c>
      <c r="S73" s="27" t="s">
        <v>318</v>
      </c>
      <c r="T73" s="27">
        <v>370000000</v>
      </c>
      <c r="U73" s="51">
        <v>45078</v>
      </c>
      <c r="V73" s="51">
        <v>45291</v>
      </c>
      <c r="W73" s="27" t="s">
        <v>54</v>
      </c>
      <c r="X73" s="27" t="s">
        <v>61</v>
      </c>
      <c r="Y73" s="27">
        <v>0</v>
      </c>
      <c r="Z73" s="27" t="s">
        <v>540</v>
      </c>
      <c r="AA73" s="50" t="s">
        <v>329</v>
      </c>
      <c r="AB73" s="72">
        <v>0</v>
      </c>
      <c r="AC73" s="72">
        <v>0</v>
      </c>
      <c r="AD73" s="27" t="s">
        <v>56</v>
      </c>
    </row>
    <row r="74" spans="1:30" ht="72.5" x14ac:dyDescent="0.35">
      <c r="A74" s="45">
        <v>69</v>
      </c>
      <c r="B74" s="27" t="s">
        <v>57</v>
      </c>
      <c r="C74" s="27" t="s">
        <v>47</v>
      </c>
      <c r="D74" s="27" t="s">
        <v>182</v>
      </c>
      <c r="E74" s="27" t="s">
        <v>50</v>
      </c>
      <c r="F74" s="27" t="s">
        <v>27</v>
      </c>
      <c r="G74" s="27" t="s">
        <v>292</v>
      </c>
      <c r="H74" s="27" t="s">
        <v>184</v>
      </c>
      <c r="I74" s="27" t="s">
        <v>58</v>
      </c>
      <c r="J74" s="46" t="s">
        <v>274</v>
      </c>
      <c r="K74" s="27" t="s">
        <v>365</v>
      </c>
      <c r="L74" s="27" t="s">
        <v>134</v>
      </c>
      <c r="M74" s="27" t="s">
        <v>135</v>
      </c>
      <c r="N74" s="27" t="s">
        <v>50</v>
      </c>
      <c r="O74" s="27" t="s">
        <v>134</v>
      </c>
      <c r="P74" s="27">
        <v>1</v>
      </c>
      <c r="Q74" s="27" t="s">
        <v>29</v>
      </c>
      <c r="R74" s="27" t="s">
        <v>502</v>
      </c>
      <c r="S74" s="27" t="s">
        <v>318</v>
      </c>
      <c r="T74" s="27">
        <v>400000000</v>
      </c>
      <c r="U74" s="51">
        <v>45078</v>
      </c>
      <c r="V74" s="51">
        <v>45291</v>
      </c>
      <c r="W74" s="27" t="s">
        <v>54</v>
      </c>
      <c r="X74" s="27" t="s">
        <v>61</v>
      </c>
      <c r="Y74" s="27">
        <v>0</v>
      </c>
      <c r="Z74" s="27" t="s">
        <v>540</v>
      </c>
      <c r="AA74" s="50" t="s">
        <v>329</v>
      </c>
      <c r="AB74" s="72">
        <v>0</v>
      </c>
      <c r="AC74" s="72">
        <v>0</v>
      </c>
      <c r="AD74" s="27" t="s">
        <v>56</v>
      </c>
    </row>
    <row r="75" spans="1:30" ht="246.5" x14ac:dyDescent="0.35">
      <c r="A75" s="45">
        <v>70</v>
      </c>
      <c r="B75" s="27" t="s">
        <v>57</v>
      </c>
      <c r="C75" s="27" t="s">
        <v>47</v>
      </c>
      <c r="D75" s="27" t="s">
        <v>182</v>
      </c>
      <c r="E75" s="27" t="s">
        <v>50</v>
      </c>
      <c r="F75" s="27" t="s">
        <v>27</v>
      </c>
      <c r="G75" s="27" t="s">
        <v>292</v>
      </c>
      <c r="H75" s="27" t="s">
        <v>184</v>
      </c>
      <c r="I75" s="27" t="s">
        <v>58</v>
      </c>
      <c r="J75" s="46" t="s">
        <v>274</v>
      </c>
      <c r="K75" s="27" t="s">
        <v>366</v>
      </c>
      <c r="L75" s="27" t="s">
        <v>134</v>
      </c>
      <c r="M75" s="27" t="s">
        <v>183</v>
      </c>
      <c r="N75" s="27" t="s">
        <v>50</v>
      </c>
      <c r="O75" s="27" t="s">
        <v>184</v>
      </c>
      <c r="P75" s="73">
        <v>0.8</v>
      </c>
      <c r="Q75" s="27" t="s">
        <v>38</v>
      </c>
      <c r="R75" s="27" t="s">
        <v>503</v>
      </c>
      <c r="S75" s="27" t="s">
        <v>185</v>
      </c>
      <c r="T75" s="27">
        <v>0</v>
      </c>
      <c r="U75" s="51">
        <v>44927</v>
      </c>
      <c r="V75" s="51">
        <v>45046</v>
      </c>
      <c r="W75" s="27" t="s">
        <v>62</v>
      </c>
      <c r="X75" s="27" t="s">
        <v>61</v>
      </c>
      <c r="Y75" s="73">
        <v>0.95</v>
      </c>
      <c r="Z75" s="27" t="s">
        <v>330</v>
      </c>
      <c r="AA75" s="3" t="s">
        <v>331</v>
      </c>
      <c r="AB75" s="72">
        <v>0</v>
      </c>
      <c r="AC75" s="72">
        <v>0</v>
      </c>
      <c r="AD75" s="27" t="s">
        <v>6</v>
      </c>
    </row>
    <row r="76" spans="1:30" ht="246.5" x14ac:dyDescent="0.35">
      <c r="A76" s="45">
        <v>71</v>
      </c>
      <c r="B76" s="27" t="s">
        <v>57</v>
      </c>
      <c r="C76" s="27" t="s">
        <v>152</v>
      </c>
      <c r="D76" s="27" t="s">
        <v>182</v>
      </c>
      <c r="E76" s="27" t="s">
        <v>50</v>
      </c>
      <c r="F76" s="27" t="s">
        <v>254</v>
      </c>
      <c r="G76" s="27" t="s">
        <v>293</v>
      </c>
      <c r="H76" s="27" t="s">
        <v>186</v>
      </c>
      <c r="I76" s="27" t="s">
        <v>153</v>
      </c>
      <c r="J76" s="46" t="s">
        <v>274</v>
      </c>
      <c r="K76" s="27" t="s">
        <v>366</v>
      </c>
      <c r="L76" s="27" t="s">
        <v>50</v>
      </c>
      <c r="M76" s="27" t="s">
        <v>50</v>
      </c>
      <c r="N76" s="27" t="s">
        <v>50</v>
      </c>
      <c r="O76" s="27" t="s">
        <v>186</v>
      </c>
      <c r="P76" s="27">
        <v>10</v>
      </c>
      <c r="Q76" s="27" t="s">
        <v>29</v>
      </c>
      <c r="R76" s="27" t="s">
        <v>187</v>
      </c>
      <c r="S76" s="27" t="s">
        <v>187</v>
      </c>
      <c r="T76" s="27">
        <v>0</v>
      </c>
      <c r="U76" s="51">
        <v>44927</v>
      </c>
      <c r="V76" s="51">
        <v>45291</v>
      </c>
      <c r="W76" s="27" t="s">
        <v>54</v>
      </c>
      <c r="X76" s="27" t="s">
        <v>74</v>
      </c>
      <c r="Y76" s="27">
        <v>0</v>
      </c>
      <c r="Z76" s="27" t="s">
        <v>332</v>
      </c>
      <c r="AA76" s="50" t="s">
        <v>329</v>
      </c>
      <c r="AB76" s="72">
        <v>0</v>
      </c>
      <c r="AC76" s="72">
        <v>0</v>
      </c>
      <c r="AD76" s="27" t="s">
        <v>6</v>
      </c>
    </row>
    <row r="77" spans="1:30" ht="101.5" x14ac:dyDescent="0.35">
      <c r="A77" s="45">
        <v>72</v>
      </c>
      <c r="B77" s="27" t="s">
        <v>57</v>
      </c>
      <c r="C77" s="27" t="s">
        <v>47</v>
      </c>
      <c r="D77" s="27" t="s">
        <v>182</v>
      </c>
      <c r="E77" s="27" t="s">
        <v>50</v>
      </c>
      <c r="F77" s="27" t="s">
        <v>254</v>
      </c>
      <c r="G77" s="27" t="s">
        <v>293</v>
      </c>
      <c r="H77" s="27" t="s">
        <v>188</v>
      </c>
      <c r="I77" s="27" t="s">
        <v>153</v>
      </c>
      <c r="J77" s="27" t="s">
        <v>49</v>
      </c>
      <c r="K77" s="46" t="s">
        <v>50</v>
      </c>
      <c r="L77" s="27" t="s">
        <v>50</v>
      </c>
      <c r="M77" s="27" t="s">
        <v>50</v>
      </c>
      <c r="N77" s="27" t="s">
        <v>50</v>
      </c>
      <c r="O77" s="27" t="s">
        <v>188</v>
      </c>
      <c r="P77" s="27">
        <v>40</v>
      </c>
      <c r="Q77" s="27" t="s">
        <v>38</v>
      </c>
      <c r="R77" s="27" t="s">
        <v>189</v>
      </c>
      <c r="S77" s="27" t="s">
        <v>190</v>
      </c>
      <c r="T77" s="27">
        <v>0</v>
      </c>
      <c r="U77" s="51">
        <v>44927</v>
      </c>
      <c r="V77" s="51">
        <v>45291</v>
      </c>
      <c r="W77" s="27" t="s">
        <v>54</v>
      </c>
      <c r="X77" s="27" t="s">
        <v>74</v>
      </c>
      <c r="Y77" s="27">
        <v>30</v>
      </c>
      <c r="Z77" s="27" t="s">
        <v>542</v>
      </c>
      <c r="AA77" s="3" t="s">
        <v>333</v>
      </c>
      <c r="AB77" s="72">
        <v>0</v>
      </c>
      <c r="AC77" s="72">
        <v>0</v>
      </c>
      <c r="AD77" s="27" t="s">
        <v>6</v>
      </c>
    </row>
    <row r="78" spans="1:30" ht="72.5" x14ac:dyDescent="0.35">
      <c r="A78" s="45">
        <v>73</v>
      </c>
      <c r="B78" s="27" t="s">
        <v>57</v>
      </c>
      <c r="C78" s="27" t="s">
        <v>47</v>
      </c>
      <c r="D78" s="27" t="s">
        <v>182</v>
      </c>
      <c r="E78" s="27" t="s">
        <v>50</v>
      </c>
      <c r="F78" s="27" t="s">
        <v>254</v>
      </c>
      <c r="G78" s="27" t="s">
        <v>293</v>
      </c>
      <c r="H78" s="27" t="s">
        <v>188</v>
      </c>
      <c r="I78" s="27" t="s">
        <v>58</v>
      </c>
      <c r="J78" s="27" t="s">
        <v>49</v>
      </c>
      <c r="K78" s="46" t="s">
        <v>50</v>
      </c>
      <c r="L78" s="27" t="s">
        <v>50</v>
      </c>
      <c r="M78" s="27" t="s">
        <v>50</v>
      </c>
      <c r="N78" s="27" t="s">
        <v>50</v>
      </c>
      <c r="O78" s="27" t="s">
        <v>312</v>
      </c>
      <c r="P78" s="27">
        <v>1</v>
      </c>
      <c r="Q78" s="27" t="s">
        <v>43</v>
      </c>
      <c r="R78" s="27" t="s">
        <v>337</v>
      </c>
      <c r="S78" s="27" t="s">
        <v>319</v>
      </c>
      <c r="T78" s="27">
        <v>3751695904</v>
      </c>
      <c r="U78" s="51">
        <v>44957</v>
      </c>
      <c r="V78" s="51">
        <v>45291</v>
      </c>
      <c r="W78" s="27" t="s">
        <v>62</v>
      </c>
      <c r="X78" s="27" t="s">
        <v>61</v>
      </c>
      <c r="Y78" s="27">
        <v>1</v>
      </c>
      <c r="Z78" s="27" t="s">
        <v>504</v>
      </c>
      <c r="AA78" s="50" t="s">
        <v>334</v>
      </c>
      <c r="AB78" s="72">
        <v>791609809.29999995</v>
      </c>
      <c r="AC78" s="72">
        <v>304934899.63999999</v>
      </c>
      <c r="AD78" s="27" t="s">
        <v>56</v>
      </c>
    </row>
    <row r="79" spans="1:30" ht="72.5" x14ac:dyDescent="0.35">
      <c r="A79" s="45">
        <v>74</v>
      </c>
      <c r="B79" s="27" t="s">
        <v>57</v>
      </c>
      <c r="C79" s="27" t="s">
        <v>47</v>
      </c>
      <c r="D79" s="27" t="s">
        <v>182</v>
      </c>
      <c r="E79" s="27" t="s">
        <v>50</v>
      </c>
      <c r="F79" s="27" t="s">
        <v>27</v>
      </c>
      <c r="G79" s="27" t="s">
        <v>292</v>
      </c>
      <c r="H79" s="27" t="s">
        <v>188</v>
      </c>
      <c r="I79" s="27" t="s">
        <v>58</v>
      </c>
      <c r="J79" s="27" t="s">
        <v>49</v>
      </c>
      <c r="K79" s="46" t="s">
        <v>50</v>
      </c>
      <c r="L79" s="27" t="s">
        <v>50</v>
      </c>
      <c r="M79" s="27" t="s">
        <v>50</v>
      </c>
      <c r="N79" s="27" t="s">
        <v>50</v>
      </c>
      <c r="O79" s="27" t="s">
        <v>313</v>
      </c>
      <c r="P79" s="27">
        <v>4</v>
      </c>
      <c r="Q79" s="27" t="s">
        <v>43</v>
      </c>
      <c r="R79" s="27" t="s">
        <v>367</v>
      </c>
      <c r="S79" s="27" t="s">
        <v>319</v>
      </c>
      <c r="T79" s="27">
        <v>3629567017</v>
      </c>
      <c r="U79" s="51">
        <v>45047</v>
      </c>
      <c r="V79" s="51">
        <v>45291</v>
      </c>
      <c r="W79" s="27" t="s">
        <v>62</v>
      </c>
      <c r="X79" s="27" t="s">
        <v>61</v>
      </c>
      <c r="Y79" s="27">
        <v>0</v>
      </c>
      <c r="Z79" s="27" t="s">
        <v>543</v>
      </c>
      <c r="AA79" s="3" t="s">
        <v>335</v>
      </c>
      <c r="AB79" s="72">
        <v>0</v>
      </c>
      <c r="AC79" s="72">
        <v>0</v>
      </c>
      <c r="AD79" s="27" t="s">
        <v>56</v>
      </c>
    </row>
    <row r="80" spans="1:30" ht="145" x14ac:dyDescent="0.35">
      <c r="A80" s="45">
        <v>75</v>
      </c>
      <c r="B80" s="27" t="s">
        <v>57</v>
      </c>
      <c r="C80" s="27" t="s">
        <v>47</v>
      </c>
      <c r="D80" s="27" t="s">
        <v>182</v>
      </c>
      <c r="E80" s="27" t="s">
        <v>50</v>
      </c>
      <c r="F80" s="27" t="s">
        <v>27</v>
      </c>
      <c r="G80" s="27" t="s">
        <v>292</v>
      </c>
      <c r="H80" s="27" t="s">
        <v>186</v>
      </c>
      <c r="I80" s="27" t="s">
        <v>58</v>
      </c>
      <c r="J80" s="27" t="s">
        <v>49</v>
      </c>
      <c r="K80" s="46" t="s">
        <v>50</v>
      </c>
      <c r="L80" s="27" t="s">
        <v>50</v>
      </c>
      <c r="M80" s="27" t="s">
        <v>50</v>
      </c>
      <c r="N80" s="27" t="s">
        <v>309</v>
      </c>
      <c r="O80" s="27" t="s">
        <v>314</v>
      </c>
      <c r="P80" s="27">
        <v>15</v>
      </c>
      <c r="Q80" s="27" t="s">
        <v>43</v>
      </c>
      <c r="R80" s="27" t="s">
        <v>315</v>
      </c>
      <c r="S80" s="27" t="s">
        <v>319</v>
      </c>
      <c r="T80" s="27">
        <v>1995000000</v>
      </c>
      <c r="U80" s="51">
        <v>45047</v>
      </c>
      <c r="V80" s="51">
        <v>45291</v>
      </c>
      <c r="W80" s="27" t="s">
        <v>62</v>
      </c>
      <c r="X80" s="27" t="s">
        <v>61</v>
      </c>
      <c r="Y80" s="27">
        <v>11</v>
      </c>
      <c r="Z80" s="27" t="s">
        <v>541</v>
      </c>
      <c r="AA80" s="50" t="s">
        <v>329</v>
      </c>
      <c r="AB80" s="74">
        <v>361245538</v>
      </c>
      <c r="AC80" s="74">
        <v>192357932.96000001</v>
      </c>
      <c r="AD80" s="27" t="s">
        <v>56</v>
      </c>
    </row>
    <row r="81" spans="1:30" ht="58" x14ac:dyDescent="0.35">
      <c r="A81" s="45">
        <v>76</v>
      </c>
      <c r="B81" s="27" t="s">
        <v>57</v>
      </c>
      <c r="C81" s="27" t="s">
        <v>47</v>
      </c>
      <c r="D81" s="27" t="s">
        <v>182</v>
      </c>
      <c r="E81" s="27" t="s">
        <v>50</v>
      </c>
      <c r="F81" s="27" t="s">
        <v>27</v>
      </c>
      <c r="G81" s="27" t="s">
        <v>292</v>
      </c>
      <c r="H81" s="27" t="s">
        <v>186</v>
      </c>
      <c r="I81" s="27" t="s">
        <v>58</v>
      </c>
      <c r="J81" s="27" t="s">
        <v>49</v>
      </c>
      <c r="K81" s="46" t="s">
        <v>50</v>
      </c>
      <c r="L81" s="27" t="s">
        <v>50</v>
      </c>
      <c r="M81" s="27" t="s">
        <v>50</v>
      </c>
      <c r="N81" s="27">
        <v>375</v>
      </c>
      <c r="O81" s="27" t="s">
        <v>320</v>
      </c>
      <c r="P81" s="27">
        <v>1</v>
      </c>
      <c r="Q81" s="27" t="s">
        <v>43</v>
      </c>
      <c r="R81" s="27" t="s">
        <v>321</v>
      </c>
      <c r="S81" s="27" t="s">
        <v>319</v>
      </c>
      <c r="T81" s="27">
        <v>60000000</v>
      </c>
      <c r="U81" s="51">
        <v>44927</v>
      </c>
      <c r="V81" s="51">
        <v>45291</v>
      </c>
      <c r="W81" s="27" t="s">
        <v>62</v>
      </c>
      <c r="X81" s="27" t="s">
        <v>61</v>
      </c>
      <c r="Y81" s="27">
        <v>1</v>
      </c>
      <c r="Z81" s="27" t="s">
        <v>336</v>
      </c>
      <c r="AA81" s="50" t="s">
        <v>329</v>
      </c>
      <c r="AB81" s="75">
        <v>0</v>
      </c>
      <c r="AC81" s="75">
        <v>0</v>
      </c>
      <c r="AD81" s="27" t="s">
        <v>56</v>
      </c>
    </row>
    <row r="82" spans="1:30" ht="188.5" x14ac:dyDescent="0.35">
      <c r="A82" s="45">
        <v>77</v>
      </c>
      <c r="B82" s="27" t="s">
        <v>57</v>
      </c>
      <c r="C82" s="27" t="s">
        <v>47</v>
      </c>
      <c r="D82" s="27" t="s">
        <v>182</v>
      </c>
      <c r="E82" s="27" t="s">
        <v>50</v>
      </c>
      <c r="F82" s="27" t="s">
        <v>27</v>
      </c>
      <c r="G82" s="27" t="s">
        <v>292</v>
      </c>
      <c r="H82" s="27" t="s">
        <v>186</v>
      </c>
      <c r="I82" s="27" t="s">
        <v>58</v>
      </c>
      <c r="J82" s="27" t="s">
        <v>49</v>
      </c>
      <c r="K82" s="46" t="s">
        <v>50</v>
      </c>
      <c r="L82" s="27" t="s">
        <v>50</v>
      </c>
      <c r="M82" s="27" t="s">
        <v>50</v>
      </c>
      <c r="N82" s="27" t="s">
        <v>310</v>
      </c>
      <c r="O82" s="27" t="s">
        <v>322</v>
      </c>
      <c r="P82" s="27">
        <v>3</v>
      </c>
      <c r="Q82" s="27" t="s">
        <v>43</v>
      </c>
      <c r="R82" s="27" t="s">
        <v>323</v>
      </c>
      <c r="S82" s="27" t="s">
        <v>319</v>
      </c>
      <c r="T82" s="27">
        <v>1978200000</v>
      </c>
      <c r="U82" s="51">
        <v>44927</v>
      </c>
      <c r="V82" s="51">
        <v>45291</v>
      </c>
      <c r="W82" s="27" t="s">
        <v>62</v>
      </c>
      <c r="X82" s="27" t="s">
        <v>61</v>
      </c>
      <c r="Y82" s="27">
        <v>2</v>
      </c>
      <c r="Z82" s="27" t="s">
        <v>544</v>
      </c>
      <c r="AA82" s="50" t="s">
        <v>329</v>
      </c>
      <c r="AB82" s="75">
        <f>811524655.06+1496130412.46</f>
        <v>2307655067.52</v>
      </c>
      <c r="AC82" s="75">
        <v>88625204.060000002</v>
      </c>
      <c r="AD82" s="27" t="s">
        <v>56</v>
      </c>
    </row>
    <row r="83" spans="1:30" ht="58" x14ac:dyDescent="0.35">
      <c r="A83" s="45">
        <v>78</v>
      </c>
      <c r="B83" s="27" t="s">
        <v>57</v>
      </c>
      <c r="C83" s="27" t="s">
        <v>47</v>
      </c>
      <c r="D83" s="27" t="s">
        <v>182</v>
      </c>
      <c r="E83" s="27" t="s">
        <v>50</v>
      </c>
      <c r="F83" s="27" t="s">
        <v>27</v>
      </c>
      <c r="G83" s="27" t="s">
        <v>292</v>
      </c>
      <c r="H83" s="27" t="s">
        <v>186</v>
      </c>
      <c r="I83" s="27" t="s">
        <v>58</v>
      </c>
      <c r="J83" s="27" t="s">
        <v>49</v>
      </c>
      <c r="K83" s="46" t="s">
        <v>50</v>
      </c>
      <c r="L83" s="27" t="s">
        <v>50</v>
      </c>
      <c r="M83" s="27" t="s">
        <v>50</v>
      </c>
      <c r="N83" s="27" t="s">
        <v>311</v>
      </c>
      <c r="O83" s="27" t="s">
        <v>324</v>
      </c>
      <c r="P83" s="27">
        <v>5</v>
      </c>
      <c r="Q83" s="27" t="s">
        <v>43</v>
      </c>
      <c r="R83" s="27" t="s">
        <v>325</v>
      </c>
      <c r="S83" s="27" t="s">
        <v>319</v>
      </c>
      <c r="T83" s="27">
        <v>490683757</v>
      </c>
      <c r="U83" s="51">
        <v>44986</v>
      </c>
      <c r="V83" s="51">
        <v>45291</v>
      </c>
      <c r="W83" s="27" t="s">
        <v>62</v>
      </c>
      <c r="X83" s="27" t="s">
        <v>61</v>
      </c>
      <c r="Y83" s="27">
        <v>0</v>
      </c>
      <c r="Z83" s="27" t="s">
        <v>545</v>
      </c>
      <c r="AA83" s="3" t="s">
        <v>335</v>
      </c>
      <c r="AB83" s="75">
        <v>0</v>
      </c>
      <c r="AC83" s="75">
        <v>0</v>
      </c>
      <c r="AD83" s="27" t="s">
        <v>56</v>
      </c>
    </row>
    <row r="84" spans="1:30" ht="72.5" x14ac:dyDescent="0.35">
      <c r="A84" s="45">
        <v>79</v>
      </c>
      <c r="B84" s="27" t="s">
        <v>57</v>
      </c>
      <c r="C84" s="27" t="s">
        <v>47</v>
      </c>
      <c r="D84" s="27" t="s">
        <v>182</v>
      </c>
      <c r="E84" s="27" t="s">
        <v>50</v>
      </c>
      <c r="F84" s="27" t="s">
        <v>27</v>
      </c>
      <c r="G84" s="27" t="s">
        <v>292</v>
      </c>
      <c r="H84" s="27" t="s">
        <v>186</v>
      </c>
      <c r="I84" s="27" t="s">
        <v>58</v>
      </c>
      <c r="J84" s="27" t="s">
        <v>49</v>
      </c>
      <c r="K84" s="46" t="s">
        <v>50</v>
      </c>
      <c r="L84" s="27" t="s">
        <v>50</v>
      </c>
      <c r="M84" s="27" t="s">
        <v>50</v>
      </c>
      <c r="N84" s="27">
        <v>166</v>
      </c>
      <c r="O84" s="27" t="s">
        <v>326</v>
      </c>
      <c r="P84" s="27">
        <v>1</v>
      </c>
      <c r="Q84" s="27" t="s">
        <v>43</v>
      </c>
      <c r="R84" s="27" t="s">
        <v>327</v>
      </c>
      <c r="S84" s="27" t="s">
        <v>319</v>
      </c>
      <c r="T84" s="27">
        <v>383250000</v>
      </c>
      <c r="U84" s="51">
        <v>44986</v>
      </c>
      <c r="V84" s="51">
        <v>45291</v>
      </c>
      <c r="W84" s="27" t="s">
        <v>62</v>
      </c>
      <c r="X84" s="27" t="s">
        <v>61</v>
      </c>
      <c r="Y84" s="27">
        <v>1</v>
      </c>
      <c r="Z84" s="27" t="s">
        <v>505</v>
      </c>
      <c r="AA84" s="50" t="s">
        <v>329</v>
      </c>
      <c r="AB84" s="75">
        <v>127524064</v>
      </c>
      <c r="AC84" s="75">
        <v>15815915</v>
      </c>
      <c r="AD84" s="27" t="s">
        <v>56</v>
      </c>
    </row>
    <row r="85" spans="1:30" ht="58" x14ac:dyDescent="0.35">
      <c r="A85" s="45">
        <v>80</v>
      </c>
      <c r="B85" s="27" t="s">
        <v>57</v>
      </c>
      <c r="C85" s="27" t="s">
        <v>47</v>
      </c>
      <c r="D85" s="27" t="s">
        <v>182</v>
      </c>
      <c r="E85" s="27" t="s">
        <v>50</v>
      </c>
      <c r="F85" s="27" t="s">
        <v>27</v>
      </c>
      <c r="G85" s="27" t="s">
        <v>292</v>
      </c>
      <c r="H85" s="27" t="s">
        <v>186</v>
      </c>
      <c r="I85" s="27" t="s">
        <v>58</v>
      </c>
      <c r="J85" s="27" t="s">
        <v>49</v>
      </c>
      <c r="K85" s="46" t="s">
        <v>50</v>
      </c>
      <c r="L85" s="27" t="s">
        <v>50</v>
      </c>
      <c r="M85" s="27" t="s">
        <v>50</v>
      </c>
      <c r="N85" s="27">
        <v>342</v>
      </c>
      <c r="O85" s="27" t="s">
        <v>368</v>
      </c>
      <c r="P85" s="27">
        <v>1</v>
      </c>
      <c r="Q85" s="27" t="s">
        <v>43</v>
      </c>
      <c r="R85" s="27" t="s">
        <v>506</v>
      </c>
      <c r="S85" s="27" t="s">
        <v>319</v>
      </c>
      <c r="T85" s="27">
        <v>211603322</v>
      </c>
      <c r="U85" s="51">
        <v>44927</v>
      </c>
      <c r="V85" s="51">
        <v>45291</v>
      </c>
      <c r="W85" s="27" t="s">
        <v>62</v>
      </c>
      <c r="X85" s="27" t="s">
        <v>61</v>
      </c>
      <c r="Y85" s="27">
        <v>1</v>
      </c>
      <c r="Z85" s="27" t="s">
        <v>369</v>
      </c>
      <c r="AA85" s="50" t="s">
        <v>329</v>
      </c>
      <c r="AB85" s="75">
        <v>76718900</v>
      </c>
      <c r="AC85" s="75">
        <v>0</v>
      </c>
      <c r="AD85" s="27" t="s">
        <v>56</v>
      </c>
    </row>
    <row r="86" spans="1:30" ht="101.5" x14ac:dyDescent="0.35">
      <c r="A86" s="45">
        <v>81</v>
      </c>
      <c r="B86" s="46" t="s">
        <v>157</v>
      </c>
      <c r="C86" s="46" t="s">
        <v>47</v>
      </c>
      <c r="D86" s="46" t="s">
        <v>136</v>
      </c>
      <c r="E86" s="27" t="s">
        <v>137</v>
      </c>
      <c r="F86" s="46" t="s">
        <v>92</v>
      </c>
      <c r="G86" s="46" t="s">
        <v>289</v>
      </c>
      <c r="H86" s="46" t="s">
        <v>191</v>
      </c>
      <c r="I86" s="46" t="s">
        <v>48</v>
      </c>
      <c r="J86" s="46" t="s">
        <v>274</v>
      </c>
      <c r="K86" s="46" t="s">
        <v>280</v>
      </c>
      <c r="L86" s="46" t="s">
        <v>139</v>
      </c>
      <c r="M86" s="46" t="s">
        <v>138</v>
      </c>
      <c r="N86" s="46" t="s">
        <v>441</v>
      </c>
      <c r="O86" s="46" t="s">
        <v>139</v>
      </c>
      <c r="P86" s="47">
        <v>1</v>
      </c>
      <c r="Q86" s="27" t="s">
        <v>29</v>
      </c>
      <c r="R86" s="27" t="s">
        <v>441</v>
      </c>
      <c r="S86" s="27" t="s">
        <v>441</v>
      </c>
      <c r="T86" s="27">
        <v>1783000000</v>
      </c>
      <c r="U86" s="27" t="s">
        <v>441</v>
      </c>
      <c r="V86" s="27" t="s">
        <v>441</v>
      </c>
      <c r="W86" s="46" t="s">
        <v>441</v>
      </c>
      <c r="X86" s="27" t="s">
        <v>441</v>
      </c>
      <c r="Y86" s="27" t="s">
        <v>441</v>
      </c>
      <c r="Z86" s="46" t="s">
        <v>436</v>
      </c>
      <c r="AA86" s="27" t="s">
        <v>441</v>
      </c>
      <c r="AB86" s="27" t="s">
        <v>441</v>
      </c>
      <c r="AC86" s="27" t="s">
        <v>441</v>
      </c>
      <c r="AD86" s="46" t="s">
        <v>56</v>
      </c>
    </row>
    <row r="87" spans="1:30" ht="87" x14ac:dyDescent="0.35">
      <c r="A87" s="63">
        <v>83</v>
      </c>
      <c r="B87" s="64" t="s">
        <v>157</v>
      </c>
      <c r="C87" s="64" t="s">
        <v>47</v>
      </c>
      <c r="D87" s="64" t="s">
        <v>136</v>
      </c>
      <c r="E87" s="65" t="s">
        <v>137</v>
      </c>
      <c r="F87" s="64" t="s">
        <v>92</v>
      </c>
      <c r="G87" s="64" t="s">
        <v>290</v>
      </c>
      <c r="H87" s="64" t="s">
        <v>192</v>
      </c>
      <c r="I87" s="64" t="s">
        <v>48</v>
      </c>
      <c r="J87" s="64" t="s">
        <v>274</v>
      </c>
      <c r="K87" s="64" t="s">
        <v>280</v>
      </c>
      <c r="L87" s="64" t="s">
        <v>142</v>
      </c>
      <c r="M87" s="64" t="s">
        <v>141</v>
      </c>
      <c r="N87" s="64" t="s">
        <v>441</v>
      </c>
      <c r="O87" s="81" t="s">
        <v>142</v>
      </c>
      <c r="P87" s="87">
        <v>1</v>
      </c>
      <c r="Q87" s="81" t="s">
        <v>29</v>
      </c>
      <c r="R87" s="79" t="s">
        <v>441</v>
      </c>
      <c r="S87" s="79" t="s">
        <v>441</v>
      </c>
      <c r="T87" s="65">
        <v>1250000000</v>
      </c>
      <c r="U87" s="81" t="s">
        <v>441</v>
      </c>
      <c r="V87" s="81" t="s">
        <v>441</v>
      </c>
      <c r="W87" s="79" t="s">
        <v>441</v>
      </c>
      <c r="X87" s="81" t="s">
        <v>441</v>
      </c>
      <c r="Y87" s="79" t="s">
        <v>441</v>
      </c>
      <c r="Z87" s="81" t="s">
        <v>440</v>
      </c>
      <c r="AA87" s="79" t="s">
        <v>441</v>
      </c>
      <c r="AB87" s="84" t="s">
        <v>441</v>
      </c>
      <c r="AC87" s="85" t="s">
        <v>441</v>
      </c>
      <c r="AD87" s="64" t="s">
        <v>56</v>
      </c>
    </row>
    <row r="88" spans="1:30" ht="87" x14ac:dyDescent="0.35">
      <c r="A88" s="63">
        <v>83</v>
      </c>
      <c r="B88" s="64" t="s">
        <v>157</v>
      </c>
      <c r="C88" s="64" t="s">
        <v>47</v>
      </c>
      <c r="D88" s="64" t="s">
        <v>136</v>
      </c>
      <c r="E88" s="65" t="s">
        <v>137</v>
      </c>
      <c r="F88" s="64" t="s">
        <v>92</v>
      </c>
      <c r="G88" s="64" t="s">
        <v>290</v>
      </c>
      <c r="H88" s="64" t="s">
        <v>192</v>
      </c>
      <c r="I88" s="64" t="s">
        <v>48</v>
      </c>
      <c r="J88" s="64" t="s">
        <v>274</v>
      </c>
      <c r="K88" s="64" t="s">
        <v>280</v>
      </c>
      <c r="L88" s="64" t="s">
        <v>142</v>
      </c>
      <c r="M88" s="64" t="s">
        <v>143</v>
      </c>
      <c r="N88" s="64" t="s">
        <v>441</v>
      </c>
      <c r="O88" s="81" t="s">
        <v>142</v>
      </c>
      <c r="P88" s="87">
        <v>1</v>
      </c>
      <c r="Q88" s="81" t="s">
        <v>29</v>
      </c>
      <c r="R88" s="80"/>
      <c r="S88" s="80"/>
      <c r="T88" s="65">
        <v>1508000000</v>
      </c>
      <c r="U88" s="81"/>
      <c r="V88" s="81"/>
      <c r="W88" s="80"/>
      <c r="X88" s="81" t="s">
        <v>431</v>
      </c>
      <c r="Y88" s="80"/>
      <c r="Z88" s="81"/>
      <c r="AA88" s="80"/>
      <c r="AB88" s="84"/>
      <c r="AC88" s="85"/>
      <c r="AD88" s="64" t="s">
        <v>56</v>
      </c>
    </row>
    <row r="89" spans="1:30" ht="174" x14ac:dyDescent="0.35">
      <c r="A89" s="45">
        <v>84</v>
      </c>
      <c r="B89" s="46" t="s">
        <v>166</v>
      </c>
      <c r="C89" s="46" t="s">
        <v>47</v>
      </c>
      <c r="D89" s="27" t="s">
        <v>136</v>
      </c>
      <c r="E89" s="27" t="s">
        <v>137</v>
      </c>
      <c r="F89" s="46" t="s">
        <v>254</v>
      </c>
      <c r="G89" s="46" t="s">
        <v>295</v>
      </c>
      <c r="H89" s="46" t="s">
        <v>195</v>
      </c>
      <c r="I89" s="46" t="s">
        <v>273</v>
      </c>
      <c r="J89" s="27" t="s">
        <v>441</v>
      </c>
      <c r="K89" s="46" t="s">
        <v>50</v>
      </c>
      <c r="L89" s="46" t="s">
        <v>50</v>
      </c>
      <c r="M89" s="46" t="s">
        <v>430</v>
      </c>
      <c r="N89" s="46" t="s">
        <v>441</v>
      </c>
      <c r="O89" s="46" t="s">
        <v>432</v>
      </c>
      <c r="P89" s="47">
        <v>15</v>
      </c>
      <c r="Q89" s="27" t="s">
        <v>29</v>
      </c>
      <c r="R89" s="46" t="s">
        <v>433</v>
      </c>
      <c r="S89" s="46" t="s">
        <v>435</v>
      </c>
      <c r="T89" s="27">
        <f>18*15000000</f>
        <v>270000000</v>
      </c>
      <c r="U89" s="51">
        <v>45047</v>
      </c>
      <c r="V89" s="51">
        <v>45275</v>
      </c>
      <c r="W89" s="46" t="s">
        <v>441</v>
      </c>
      <c r="X89" s="27" t="s">
        <v>61</v>
      </c>
      <c r="Y89" s="27">
        <v>0</v>
      </c>
      <c r="Z89" s="46" t="s">
        <v>438</v>
      </c>
      <c r="AA89" s="27" t="s">
        <v>50</v>
      </c>
      <c r="AB89" s="53">
        <v>0</v>
      </c>
      <c r="AC89" s="53">
        <v>0</v>
      </c>
      <c r="AD89" s="46" t="s">
        <v>6</v>
      </c>
    </row>
    <row r="90" spans="1:30" ht="72.5" x14ac:dyDescent="0.35">
      <c r="A90" s="45">
        <v>85</v>
      </c>
      <c r="B90" s="46" t="s">
        <v>157</v>
      </c>
      <c r="C90" s="46" t="s">
        <v>152</v>
      </c>
      <c r="D90" s="46" t="s">
        <v>136</v>
      </c>
      <c r="E90" s="27" t="s">
        <v>50</v>
      </c>
      <c r="F90" s="46" t="s">
        <v>92</v>
      </c>
      <c r="G90" s="46" t="s">
        <v>290</v>
      </c>
      <c r="H90" s="46" t="s">
        <v>296</v>
      </c>
      <c r="I90" s="46" t="s">
        <v>153</v>
      </c>
      <c r="J90" s="46" t="s">
        <v>49</v>
      </c>
      <c r="K90" s="46" t="s">
        <v>50</v>
      </c>
      <c r="L90" s="46" t="s">
        <v>50</v>
      </c>
      <c r="M90" s="46" t="s">
        <v>50</v>
      </c>
      <c r="N90" s="46" t="s">
        <v>441</v>
      </c>
      <c r="O90" s="27" t="s">
        <v>262</v>
      </c>
      <c r="P90" s="47">
        <v>3.9</v>
      </c>
      <c r="Q90" s="27" t="s">
        <v>29</v>
      </c>
      <c r="R90" s="46" t="s">
        <v>159</v>
      </c>
      <c r="S90" s="46" t="s">
        <v>160</v>
      </c>
      <c r="T90" s="27">
        <v>0</v>
      </c>
      <c r="U90" s="51">
        <v>44930</v>
      </c>
      <c r="V90" s="51">
        <v>45275</v>
      </c>
      <c r="W90" s="46" t="s">
        <v>54</v>
      </c>
      <c r="X90" s="27" t="s">
        <v>179</v>
      </c>
      <c r="Y90" s="27">
        <f>3.9*0.2</f>
        <v>0.78</v>
      </c>
      <c r="Z90" s="46" t="s">
        <v>439</v>
      </c>
      <c r="AA90" s="27" t="s">
        <v>443</v>
      </c>
      <c r="AB90" s="53">
        <v>0</v>
      </c>
      <c r="AC90" s="53">
        <v>0</v>
      </c>
      <c r="AD90" s="46" t="s">
        <v>6</v>
      </c>
    </row>
    <row r="91" spans="1:30" ht="116" x14ac:dyDescent="0.35">
      <c r="A91" s="45">
        <v>87</v>
      </c>
      <c r="B91" s="27" t="s">
        <v>157</v>
      </c>
      <c r="C91" s="27" t="s">
        <v>152</v>
      </c>
      <c r="D91" s="27" t="s">
        <v>136</v>
      </c>
      <c r="E91" s="27" t="s">
        <v>137</v>
      </c>
      <c r="F91" s="27" t="s">
        <v>254</v>
      </c>
      <c r="G91" s="27" t="s">
        <v>295</v>
      </c>
      <c r="H91" s="27" t="s">
        <v>191</v>
      </c>
      <c r="I91" s="27" t="s">
        <v>153</v>
      </c>
      <c r="J91" s="46" t="s">
        <v>274</v>
      </c>
      <c r="K91" s="27" t="s">
        <v>280</v>
      </c>
      <c r="L91" s="27" t="s">
        <v>139</v>
      </c>
      <c r="M91" s="27" t="s">
        <v>140</v>
      </c>
      <c r="N91" s="46" t="s">
        <v>441</v>
      </c>
      <c r="O91" s="27" t="s">
        <v>191</v>
      </c>
      <c r="P91" s="27">
        <v>12</v>
      </c>
      <c r="Q91" s="27" t="s">
        <v>29</v>
      </c>
      <c r="R91" s="27" t="s">
        <v>158</v>
      </c>
      <c r="S91" s="27" t="s">
        <v>434</v>
      </c>
      <c r="T91" s="27">
        <v>5675000000</v>
      </c>
      <c r="U91" s="51">
        <v>44941</v>
      </c>
      <c r="V91" s="51">
        <v>45291</v>
      </c>
      <c r="W91" s="27" t="s">
        <v>54</v>
      </c>
      <c r="X91" s="27" t="s">
        <v>61</v>
      </c>
      <c r="Y91" s="27">
        <v>6</v>
      </c>
      <c r="Z91" s="27" t="s">
        <v>437</v>
      </c>
      <c r="AA91" s="27" t="s">
        <v>442</v>
      </c>
      <c r="AB91" s="76">
        <v>2301233000</v>
      </c>
      <c r="AC91" s="53">
        <v>182728000</v>
      </c>
      <c r="AD91" s="27" t="s">
        <v>6</v>
      </c>
    </row>
    <row r="92" spans="1:30" ht="87" x14ac:dyDescent="0.35">
      <c r="A92" s="45">
        <v>88</v>
      </c>
      <c r="B92" s="27" t="s">
        <v>151</v>
      </c>
      <c r="C92" s="27" t="s">
        <v>50</v>
      </c>
      <c r="D92" s="27" t="s">
        <v>106</v>
      </c>
      <c r="E92" s="27" t="s">
        <v>50</v>
      </c>
      <c r="F92" s="27" t="s">
        <v>92</v>
      </c>
      <c r="G92" s="27" t="s">
        <v>290</v>
      </c>
      <c r="H92" s="27" t="s">
        <v>192</v>
      </c>
      <c r="I92" s="27" t="s">
        <v>273</v>
      </c>
      <c r="J92" s="27" t="s">
        <v>441</v>
      </c>
      <c r="K92" s="46" t="s">
        <v>50</v>
      </c>
      <c r="L92" s="46" t="s">
        <v>50</v>
      </c>
      <c r="M92" s="46" t="s">
        <v>50</v>
      </c>
      <c r="N92" s="46" t="s">
        <v>441</v>
      </c>
      <c r="O92" s="27" t="s">
        <v>192</v>
      </c>
      <c r="P92" s="49">
        <v>1</v>
      </c>
      <c r="Q92" s="27" t="s">
        <v>29</v>
      </c>
      <c r="R92" s="27" t="s">
        <v>441</v>
      </c>
      <c r="S92" s="27" t="s">
        <v>441</v>
      </c>
      <c r="T92" s="27" t="s">
        <v>441</v>
      </c>
      <c r="U92" s="27" t="s">
        <v>441</v>
      </c>
      <c r="V92" s="27" t="s">
        <v>441</v>
      </c>
      <c r="W92" s="46" t="s">
        <v>441</v>
      </c>
      <c r="X92" s="27" t="s">
        <v>441</v>
      </c>
      <c r="Y92" s="27" t="s">
        <v>441</v>
      </c>
      <c r="Z92" s="27" t="s">
        <v>441</v>
      </c>
      <c r="AA92" s="27" t="s">
        <v>441</v>
      </c>
      <c r="AB92" s="27" t="s">
        <v>441</v>
      </c>
      <c r="AC92" s="27" t="s">
        <v>441</v>
      </c>
      <c r="AD92" s="27" t="s">
        <v>6</v>
      </c>
    </row>
    <row r="93" spans="1:30" ht="101.5" x14ac:dyDescent="0.35">
      <c r="A93" s="45">
        <v>89</v>
      </c>
      <c r="B93" s="46" t="s">
        <v>246</v>
      </c>
      <c r="C93" s="46" t="s">
        <v>47</v>
      </c>
      <c r="D93" s="27" t="s">
        <v>144</v>
      </c>
      <c r="E93" s="27" t="s">
        <v>144</v>
      </c>
      <c r="F93" s="46" t="s">
        <v>27</v>
      </c>
      <c r="G93" s="46" t="s">
        <v>292</v>
      </c>
      <c r="H93" s="46" t="s">
        <v>196</v>
      </c>
      <c r="I93" s="46" t="s">
        <v>291</v>
      </c>
      <c r="J93" s="46" t="s">
        <v>49</v>
      </c>
      <c r="K93" s="46" t="s">
        <v>50</v>
      </c>
      <c r="L93" s="46" t="s">
        <v>50</v>
      </c>
      <c r="M93" s="46" t="s">
        <v>145</v>
      </c>
      <c r="N93" s="46" t="s">
        <v>50</v>
      </c>
      <c r="O93" s="46" t="s">
        <v>146</v>
      </c>
      <c r="P93" s="47">
        <v>100</v>
      </c>
      <c r="Q93" s="27" t="s">
        <v>38</v>
      </c>
      <c r="R93" s="46" t="s">
        <v>247</v>
      </c>
      <c r="S93" s="46" t="s">
        <v>248</v>
      </c>
      <c r="T93" s="62">
        <v>1233724344</v>
      </c>
      <c r="U93" s="51">
        <v>44927</v>
      </c>
      <c r="V93" s="51">
        <v>45291</v>
      </c>
      <c r="W93" s="46" t="s">
        <v>62</v>
      </c>
      <c r="X93" s="27" t="s">
        <v>55</v>
      </c>
      <c r="Y93" s="46" t="s">
        <v>50</v>
      </c>
      <c r="Z93" s="27" t="s">
        <v>441</v>
      </c>
      <c r="AA93" s="27" t="s">
        <v>441</v>
      </c>
      <c r="AB93" s="53">
        <v>0</v>
      </c>
      <c r="AC93" s="53">
        <v>0</v>
      </c>
      <c r="AD93" s="46" t="s">
        <v>56</v>
      </c>
    </row>
    <row r="94" spans="1:30" ht="116" x14ac:dyDescent="0.35">
      <c r="A94" s="45">
        <v>90</v>
      </c>
      <c r="B94" s="46" t="s">
        <v>181</v>
      </c>
      <c r="C94" s="46" t="s">
        <v>47</v>
      </c>
      <c r="D94" s="27" t="s">
        <v>144</v>
      </c>
      <c r="E94" s="27" t="s">
        <v>144</v>
      </c>
      <c r="F94" s="46" t="s">
        <v>27</v>
      </c>
      <c r="G94" s="46" t="s">
        <v>292</v>
      </c>
      <c r="H94" s="46" t="s">
        <v>37</v>
      </c>
      <c r="I94" s="46" t="s">
        <v>48</v>
      </c>
      <c r="J94" s="46" t="s">
        <v>49</v>
      </c>
      <c r="K94" s="46" t="s">
        <v>50</v>
      </c>
      <c r="L94" s="46" t="s">
        <v>50</v>
      </c>
      <c r="M94" s="46" t="s">
        <v>147</v>
      </c>
      <c r="N94" s="46" t="s">
        <v>50</v>
      </c>
      <c r="O94" s="46" t="s">
        <v>148</v>
      </c>
      <c r="P94" s="47">
        <v>80</v>
      </c>
      <c r="Q94" s="27" t="s">
        <v>38</v>
      </c>
      <c r="R94" s="46" t="s">
        <v>249</v>
      </c>
      <c r="S94" s="46" t="s">
        <v>250</v>
      </c>
      <c r="T94" s="62">
        <v>1172324000</v>
      </c>
      <c r="U94" s="51">
        <v>44927</v>
      </c>
      <c r="V94" s="51">
        <v>45291</v>
      </c>
      <c r="W94" s="46" t="s">
        <v>62</v>
      </c>
      <c r="X94" s="27" t="s">
        <v>74</v>
      </c>
      <c r="Y94" s="46">
        <v>87</v>
      </c>
      <c r="Z94" s="46" t="s">
        <v>370</v>
      </c>
      <c r="AA94" s="46" t="s">
        <v>306</v>
      </c>
      <c r="AB94" s="53">
        <v>0</v>
      </c>
      <c r="AC94" s="53">
        <v>0</v>
      </c>
      <c r="AD94" s="46" t="s">
        <v>56</v>
      </c>
    </row>
    <row r="95" spans="1:30" ht="72.5" x14ac:dyDescent="0.35">
      <c r="A95" s="45">
        <v>91</v>
      </c>
      <c r="B95" s="46" t="s">
        <v>181</v>
      </c>
      <c r="C95" s="46" t="s">
        <v>47</v>
      </c>
      <c r="D95" s="27" t="s">
        <v>144</v>
      </c>
      <c r="E95" s="27" t="s">
        <v>144</v>
      </c>
      <c r="F95" s="46" t="s">
        <v>27</v>
      </c>
      <c r="G95" s="46" t="s">
        <v>292</v>
      </c>
      <c r="H95" s="46" t="s">
        <v>296</v>
      </c>
      <c r="I95" s="46" t="s">
        <v>48</v>
      </c>
      <c r="J95" s="46" t="s">
        <v>49</v>
      </c>
      <c r="K95" s="46" t="s">
        <v>50</v>
      </c>
      <c r="L95" s="46" t="s">
        <v>50</v>
      </c>
      <c r="M95" s="46" t="s">
        <v>149</v>
      </c>
      <c r="N95" s="46" t="s">
        <v>50</v>
      </c>
      <c r="O95" s="46" t="s">
        <v>150</v>
      </c>
      <c r="P95" s="47">
        <v>90</v>
      </c>
      <c r="Q95" s="27" t="s">
        <v>38</v>
      </c>
      <c r="R95" s="46" t="s">
        <v>251</v>
      </c>
      <c r="S95" s="46" t="s">
        <v>252</v>
      </c>
      <c r="T95" s="62">
        <v>1687170176</v>
      </c>
      <c r="U95" s="51">
        <v>44927</v>
      </c>
      <c r="V95" s="51">
        <v>45291</v>
      </c>
      <c r="W95" s="46" t="s">
        <v>62</v>
      </c>
      <c r="X95" s="27" t="s">
        <v>55</v>
      </c>
      <c r="Y95" s="46" t="s">
        <v>50</v>
      </c>
      <c r="Z95" s="27" t="s">
        <v>441</v>
      </c>
      <c r="AA95" s="27" t="s">
        <v>441</v>
      </c>
      <c r="AB95" s="53">
        <v>0</v>
      </c>
      <c r="AC95" s="53">
        <v>0</v>
      </c>
      <c r="AD95" s="46" t="s">
        <v>56</v>
      </c>
    </row>
    <row r="96" spans="1:30" ht="159.5" x14ac:dyDescent="0.35">
      <c r="A96" s="45">
        <v>92</v>
      </c>
      <c r="B96" s="50" t="s">
        <v>167</v>
      </c>
      <c r="C96" s="50" t="s">
        <v>152</v>
      </c>
      <c r="D96" s="50" t="s">
        <v>91</v>
      </c>
      <c r="E96" s="26" t="s">
        <v>490</v>
      </c>
      <c r="F96" s="50" t="s">
        <v>92</v>
      </c>
      <c r="G96" s="50" t="s">
        <v>289</v>
      </c>
      <c r="H96" s="50" t="s">
        <v>555</v>
      </c>
      <c r="I96" s="50" t="s">
        <v>153</v>
      </c>
      <c r="J96" s="50" t="s">
        <v>49</v>
      </c>
      <c r="K96" s="50" t="s">
        <v>50</v>
      </c>
      <c r="L96" s="50" t="s">
        <v>50</v>
      </c>
      <c r="M96" s="50" t="s">
        <v>50</v>
      </c>
      <c r="N96" s="50" t="s">
        <v>441</v>
      </c>
      <c r="O96" s="50" t="s">
        <v>555</v>
      </c>
      <c r="P96" s="93">
        <v>100</v>
      </c>
      <c r="Q96" s="71" t="s">
        <v>38</v>
      </c>
      <c r="R96" s="50" t="s">
        <v>556</v>
      </c>
      <c r="S96" s="50" t="s">
        <v>557</v>
      </c>
      <c r="T96" s="48">
        <v>102699899.85900001</v>
      </c>
      <c r="U96" s="88">
        <v>44927</v>
      </c>
      <c r="V96" s="88">
        <v>45291</v>
      </c>
      <c r="W96" s="50" t="s">
        <v>54</v>
      </c>
      <c r="X96" s="50" t="s">
        <v>74</v>
      </c>
      <c r="Y96" s="50">
        <v>100</v>
      </c>
      <c r="Z96" s="50" t="s">
        <v>558</v>
      </c>
      <c r="AA96" s="50" t="s">
        <v>559</v>
      </c>
      <c r="AB96" s="89">
        <v>342814618.875</v>
      </c>
      <c r="AC96" s="89">
        <v>10842358.263529411</v>
      </c>
      <c r="AD96" s="46" t="s">
        <v>56</v>
      </c>
    </row>
    <row r="97" spans="1:30" ht="159.5" x14ac:dyDescent="0.35">
      <c r="A97" s="45">
        <v>93</v>
      </c>
      <c r="B97" s="50" t="s">
        <v>167</v>
      </c>
      <c r="C97" s="50" t="s">
        <v>152</v>
      </c>
      <c r="D97" s="50" t="s">
        <v>91</v>
      </c>
      <c r="E97" s="26" t="s">
        <v>490</v>
      </c>
      <c r="F97" s="50" t="s">
        <v>92</v>
      </c>
      <c r="G97" s="50" t="s">
        <v>289</v>
      </c>
      <c r="H97" s="50" t="s">
        <v>560</v>
      </c>
      <c r="I97" s="50" t="s">
        <v>153</v>
      </c>
      <c r="J97" s="50" t="s">
        <v>49</v>
      </c>
      <c r="K97" s="50" t="s">
        <v>50</v>
      </c>
      <c r="L97" s="50" t="s">
        <v>50</v>
      </c>
      <c r="M97" s="50" t="s">
        <v>50</v>
      </c>
      <c r="N97" s="50" t="s">
        <v>441</v>
      </c>
      <c r="O97" s="50" t="s">
        <v>560</v>
      </c>
      <c r="P97" s="93">
        <v>80</v>
      </c>
      <c r="Q97" s="71" t="s">
        <v>38</v>
      </c>
      <c r="R97" s="50" t="s">
        <v>561</v>
      </c>
      <c r="S97" s="50" t="s">
        <v>562</v>
      </c>
      <c r="T97" s="48">
        <v>102699899.85900001</v>
      </c>
      <c r="U97" s="88">
        <v>44927</v>
      </c>
      <c r="V97" s="88">
        <v>45291</v>
      </c>
      <c r="W97" s="50" t="s">
        <v>54</v>
      </c>
      <c r="X97" s="50" t="s">
        <v>74</v>
      </c>
      <c r="Y97" s="50">
        <v>38</v>
      </c>
      <c r="Z97" s="50" t="s">
        <v>563</v>
      </c>
      <c r="AA97" s="50" t="s">
        <v>564</v>
      </c>
      <c r="AB97" s="89">
        <v>571357698.125</v>
      </c>
      <c r="AC97" s="89">
        <v>49182267.349199995</v>
      </c>
      <c r="AD97" s="46" t="s">
        <v>56</v>
      </c>
    </row>
  </sheetData>
  <autoFilter ref="A1:AD97" xr:uid="{AAE2B553-81DA-48F5-A931-889EF1649B5C}"/>
  <mergeCells count="112">
    <mergeCell ref="O54:O55"/>
    <mergeCell ref="O87:O88"/>
    <mergeCell ref="P32:P33"/>
    <mergeCell ref="P34:P35"/>
    <mergeCell ref="P36:P37"/>
    <mergeCell ref="P38:P39"/>
    <mergeCell ref="P50:P51"/>
    <mergeCell ref="P52:P53"/>
    <mergeCell ref="P54:P55"/>
    <mergeCell ref="P87:P88"/>
    <mergeCell ref="O32:O33"/>
    <mergeCell ref="O34:O35"/>
    <mergeCell ref="O36:O37"/>
    <mergeCell ref="O38:O39"/>
    <mergeCell ref="O50:O51"/>
    <mergeCell ref="O52:O53"/>
    <mergeCell ref="Q32:Q33"/>
    <mergeCell ref="Q34:Q35"/>
    <mergeCell ref="Q36:Q37"/>
    <mergeCell ref="Q38:Q39"/>
    <mergeCell ref="R87:R88"/>
    <mergeCell ref="X32:X33"/>
    <mergeCell ref="X34:X35"/>
    <mergeCell ref="X36:X37"/>
    <mergeCell ref="X38:X39"/>
    <mergeCell ref="Q50:Q51"/>
    <mergeCell ref="Q52:Q53"/>
    <mergeCell ref="Q54:Q55"/>
    <mergeCell ref="Q87:Q88"/>
    <mergeCell ref="S32:S33"/>
    <mergeCell ref="S34:S35"/>
    <mergeCell ref="S36:S37"/>
    <mergeCell ref="S38:S39"/>
    <mergeCell ref="S50:S51"/>
    <mergeCell ref="S52:S53"/>
    <mergeCell ref="S54:S55"/>
    <mergeCell ref="S87:S88"/>
    <mergeCell ref="R50:R51"/>
    <mergeCell ref="R52:R53"/>
    <mergeCell ref="R54:R55"/>
    <mergeCell ref="R32:R33"/>
    <mergeCell ref="R34:R35"/>
    <mergeCell ref="R36:R37"/>
    <mergeCell ref="R38:R39"/>
    <mergeCell ref="V36:V37"/>
    <mergeCell ref="W36:W37"/>
    <mergeCell ref="W38:W39"/>
    <mergeCell ref="V38:V39"/>
    <mergeCell ref="U38:U39"/>
    <mergeCell ref="U32:U33"/>
    <mergeCell ref="V32:V33"/>
    <mergeCell ref="W32:W33"/>
    <mergeCell ref="U34:U35"/>
    <mergeCell ref="V34:V35"/>
    <mergeCell ref="W34:W35"/>
    <mergeCell ref="Z36:Z37"/>
    <mergeCell ref="Z38:Z39"/>
    <mergeCell ref="Z50:Z51"/>
    <mergeCell ref="Z52:Z53"/>
    <mergeCell ref="AA52:AA53"/>
    <mergeCell ref="AA54:AA55"/>
    <mergeCell ref="AA87:AA88"/>
    <mergeCell ref="U54:U55"/>
    <mergeCell ref="V54:V55"/>
    <mergeCell ref="W54:W55"/>
    <mergeCell ref="X54:X55"/>
    <mergeCell ref="U87:U88"/>
    <mergeCell ref="V87:V88"/>
    <mergeCell ref="W87:W88"/>
    <mergeCell ref="X87:X88"/>
    <mergeCell ref="U50:U51"/>
    <mergeCell ref="V50:V51"/>
    <mergeCell ref="W50:W51"/>
    <mergeCell ref="X50:X51"/>
    <mergeCell ref="U52:U53"/>
    <mergeCell ref="V52:V53"/>
    <mergeCell ref="W52:W53"/>
    <mergeCell ref="X52:X53"/>
    <mergeCell ref="U36:U37"/>
    <mergeCell ref="AB87:AB88"/>
    <mergeCell ref="AC32:AC33"/>
    <mergeCell ref="AC34:AC35"/>
    <mergeCell ref="AC36:AC37"/>
    <mergeCell ref="AC38:AC39"/>
    <mergeCell ref="AC50:AC51"/>
    <mergeCell ref="AC52:AC53"/>
    <mergeCell ref="AC54:AC55"/>
    <mergeCell ref="AC87:AC88"/>
    <mergeCell ref="Y32:Y33"/>
    <mergeCell ref="Y34:Y35"/>
    <mergeCell ref="Y36:Y37"/>
    <mergeCell ref="Y38:Y39"/>
    <mergeCell ref="Y50:Y51"/>
    <mergeCell ref="Y52:Y53"/>
    <mergeCell ref="Y54:Y55"/>
    <mergeCell ref="Y87:Y88"/>
    <mergeCell ref="AB32:AB33"/>
    <mergeCell ref="AB34:AB35"/>
    <mergeCell ref="AB36:AB37"/>
    <mergeCell ref="AB38:AB39"/>
    <mergeCell ref="AB50:AB51"/>
    <mergeCell ref="AB52:AB53"/>
    <mergeCell ref="AB54:AB55"/>
    <mergeCell ref="Z87:Z88"/>
    <mergeCell ref="AA32:AA33"/>
    <mergeCell ref="AA34:AA35"/>
    <mergeCell ref="AA36:AA37"/>
    <mergeCell ref="AA38:AA39"/>
    <mergeCell ref="AA50:AA51"/>
    <mergeCell ref="Z54:Z55"/>
    <mergeCell ref="Z32:Z33"/>
    <mergeCell ref="Z34:Z35"/>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P97" xr:uid="{B6218B92-2985-4E4F-B357-693D2463D487}">
      <formula1>0</formula1>
      <formula2>9900000</formula2>
    </dataValidation>
  </dataValidations>
  <hyperlinks>
    <hyperlink ref="AA30" r:id="rId1" display="https://www.anh.gov.co/es/atenci%C3%B3n-y-servicios-a-la-ciudadan%C3%ADa/pqrsd/    " xr:uid="{4749A336-8628-4673-BC46-C6A551A63167}"/>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9B7D-9457-4D92-98F6-11717634CD71}">
  <dimension ref="A1:A31"/>
  <sheetViews>
    <sheetView topLeftCell="A2" workbookViewId="0">
      <selection activeCell="A31" sqref="A1:A31"/>
    </sheetView>
  </sheetViews>
  <sheetFormatPr baseColWidth="10" defaultRowHeight="14.5" x14ac:dyDescent="0.35"/>
  <cols>
    <col min="1" max="1" width="59.26953125" bestFit="1" customWidth="1"/>
    <col min="2" max="2" width="15.1796875" bestFit="1" customWidth="1"/>
    <col min="3" max="3" width="23.1796875" bestFit="1" customWidth="1"/>
    <col min="4" max="4" width="26.08984375" bestFit="1" customWidth="1"/>
    <col min="5" max="5" width="29.26953125" bestFit="1" customWidth="1"/>
    <col min="6" max="6" width="19.81640625" bestFit="1" customWidth="1"/>
    <col min="7" max="7" width="27.08984375" bestFit="1" customWidth="1"/>
    <col min="8" max="8" width="25.6328125" bestFit="1" customWidth="1"/>
    <col min="9" max="9" width="27.1796875" bestFit="1" customWidth="1"/>
    <col min="10" max="10" width="22.36328125" bestFit="1" customWidth="1"/>
    <col min="11" max="11" width="23.36328125" bestFit="1" customWidth="1"/>
    <col min="12" max="12" width="23.453125" bestFit="1" customWidth="1"/>
    <col min="13" max="13" width="16.54296875" bestFit="1" customWidth="1"/>
    <col min="14" max="14" width="13.90625" bestFit="1" customWidth="1"/>
    <col min="15" max="15" width="11.7265625" bestFit="1" customWidth="1"/>
    <col min="16" max="16" width="23.1796875" bestFit="1" customWidth="1"/>
    <col min="17" max="17" width="26.08984375" bestFit="1" customWidth="1"/>
    <col min="18" max="18" width="29.26953125" bestFit="1" customWidth="1"/>
    <col min="19" max="19" width="19.81640625" bestFit="1" customWidth="1"/>
    <col min="20" max="20" width="27.08984375" bestFit="1" customWidth="1"/>
    <col min="21" max="21" width="25.6328125" bestFit="1" customWidth="1"/>
    <col min="22" max="22" width="27.1796875" bestFit="1" customWidth="1"/>
    <col min="23" max="23" width="22.36328125" bestFit="1" customWidth="1"/>
    <col min="24" max="24" width="23.36328125" bestFit="1" customWidth="1"/>
    <col min="25" max="25" width="23.453125" bestFit="1" customWidth="1"/>
    <col min="26" max="26" width="16.54296875" bestFit="1" customWidth="1"/>
    <col min="27" max="27" width="13.90625" bestFit="1" customWidth="1"/>
    <col min="28" max="28" width="24.90625" bestFit="1" customWidth="1"/>
    <col min="29" max="29" width="20" bestFit="1" customWidth="1"/>
  </cols>
  <sheetData>
    <row r="1" spans="1:1" x14ac:dyDescent="0.35">
      <c r="A1" s="8" t="s">
        <v>299</v>
      </c>
    </row>
    <row r="2" spans="1:1" x14ac:dyDescent="0.35">
      <c r="A2" s="1" t="s">
        <v>144</v>
      </c>
    </row>
    <row r="3" spans="1:1" x14ac:dyDescent="0.35">
      <c r="A3" s="32" t="s">
        <v>144</v>
      </c>
    </row>
    <row r="4" spans="1:1" x14ac:dyDescent="0.35">
      <c r="A4" s="1" t="s">
        <v>88</v>
      </c>
    </row>
    <row r="5" spans="1:1" x14ac:dyDescent="0.35">
      <c r="A5" s="32" t="s">
        <v>88</v>
      </c>
    </row>
    <row r="6" spans="1:1" x14ac:dyDescent="0.35">
      <c r="A6" s="1" t="s">
        <v>182</v>
      </c>
    </row>
    <row r="7" spans="1:1" x14ac:dyDescent="0.35">
      <c r="A7" s="32" t="s">
        <v>50</v>
      </c>
    </row>
    <row r="8" spans="1:1" x14ac:dyDescent="0.35">
      <c r="A8" s="1" t="s">
        <v>25</v>
      </c>
    </row>
    <row r="9" spans="1:1" x14ac:dyDescent="0.35">
      <c r="A9" s="32" t="s">
        <v>343</v>
      </c>
    </row>
    <row r="10" spans="1:1" x14ac:dyDescent="0.35">
      <c r="A10" s="32" t="s">
        <v>342</v>
      </c>
    </row>
    <row r="11" spans="1:1" x14ac:dyDescent="0.35">
      <c r="A11" s="32" t="s">
        <v>50</v>
      </c>
    </row>
    <row r="12" spans="1:1" x14ac:dyDescent="0.35">
      <c r="A12" s="32" t="s">
        <v>26</v>
      </c>
    </row>
    <row r="13" spans="1:1" x14ac:dyDescent="0.35">
      <c r="A13" s="32" t="s">
        <v>65</v>
      </c>
    </row>
    <row r="14" spans="1:1" x14ac:dyDescent="0.35">
      <c r="A14" s="1" t="s">
        <v>91</v>
      </c>
    </row>
    <row r="15" spans="1:1" x14ac:dyDescent="0.35">
      <c r="A15" s="32" t="s">
        <v>497</v>
      </c>
    </row>
    <row r="16" spans="1:1" x14ac:dyDescent="0.35">
      <c r="A16" s="32" t="s">
        <v>490</v>
      </c>
    </row>
    <row r="17" spans="1:1" x14ac:dyDescent="0.35">
      <c r="A17" s="32" t="s">
        <v>491</v>
      </c>
    </row>
    <row r="18" spans="1:1" x14ac:dyDescent="0.35">
      <c r="A18" s="32" t="s">
        <v>492</v>
      </c>
    </row>
    <row r="19" spans="1:1" x14ac:dyDescent="0.35">
      <c r="A19" s="32" t="s">
        <v>500</v>
      </c>
    </row>
    <row r="20" spans="1:1" x14ac:dyDescent="0.35">
      <c r="A20" s="1" t="s">
        <v>163</v>
      </c>
    </row>
    <row r="21" spans="1:1" x14ac:dyDescent="0.35">
      <c r="A21" s="32" t="s">
        <v>117</v>
      </c>
    </row>
    <row r="22" spans="1:1" x14ac:dyDescent="0.35">
      <c r="A22" s="32" t="s">
        <v>125</v>
      </c>
    </row>
    <row r="23" spans="1:1" x14ac:dyDescent="0.35">
      <c r="A23" s="32" t="s">
        <v>448</v>
      </c>
    </row>
    <row r="24" spans="1:1" x14ac:dyDescent="0.35">
      <c r="A24" s="1" t="s">
        <v>136</v>
      </c>
    </row>
    <row r="25" spans="1:1" x14ac:dyDescent="0.35">
      <c r="A25" s="32" t="s">
        <v>137</v>
      </c>
    </row>
    <row r="26" spans="1:1" x14ac:dyDescent="0.35">
      <c r="A26" s="32" t="s">
        <v>50</v>
      </c>
    </row>
    <row r="27" spans="1:1" x14ac:dyDescent="0.35">
      <c r="A27" s="1" t="s">
        <v>106</v>
      </c>
    </row>
    <row r="28" spans="1:1" x14ac:dyDescent="0.35">
      <c r="A28" s="32" t="s">
        <v>110</v>
      </c>
    </row>
    <row r="29" spans="1:1" x14ac:dyDescent="0.35">
      <c r="A29" s="32" t="s">
        <v>107</v>
      </c>
    </row>
    <row r="30" spans="1:1" x14ac:dyDescent="0.35">
      <c r="A30" s="32" t="s">
        <v>50</v>
      </c>
    </row>
    <row r="31" spans="1:1" x14ac:dyDescent="0.35">
      <c r="A31" s="1" t="s">
        <v>279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63AE-A64B-4BAA-A97E-96F2ADA6D1C8}">
  <dimension ref="A1:K30"/>
  <sheetViews>
    <sheetView topLeftCell="F17" workbookViewId="0">
      <selection activeCell="J27" sqref="J27"/>
    </sheetView>
  </sheetViews>
  <sheetFormatPr baseColWidth="10" defaultRowHeight="14.5" x14ac:dyDescent="0.35"/>
  <cols>
    <col min="1" max="1" width="44.1796875" customWidth="1"/>
    <col min="2" max="3" width="7.1796875" hidden="1" customWidth="1"/>
    <col min="4" max="4" width="29.81640625" customWidth="1"/>
    <col min="5" max="5" width="26.81640625" bestFit="1" customWidth="1"/>
    <col min="6" max="6" width="20.81640625" customWidth="1"/>
    <col min="7" max="7" width="8.6328125" customWidth="1"/>
    <col min="8" max="8" width="54.81640625" customWidth="1"/>
    <col min="9" max="9" width="25.6328125" bestFit="1" customWidth="1"/>
    <col min="10" max="10" width="26.81640625" bestFit="1" customWidth="1"/>
    <col min="11" max="11" width="23.36328125" bestFit="1" customWidth="1"/>
  </cols>
  <sheetData>
    <row r="1" spans="1:11" x14ac:dyDescent="0.35">
      <c r="A1" s="14" t="s">
        <v>377</v>
      </c>
      <c r="B1" s="14" t="s">
        <v>407</v>
      </c>
      <c r="C1" s="14" t="s">
        <v>408</v>
      </c>
      <c r="D1" s="14" t="s">
        <v>378</v>
      </c>
      <c r="E1" s="14" t="s">
        <v>379</v>
      </c>
      <c r="F1" s="15" t="s">
        <v>380</v>
      </c>
      <c r="H1" s="33" t="s">
        <v>377</v>
      </c>
      <c r="I1" s="14" t="s">
        <v>378</v>
      </c>
      <c r="J1" s="14" t="s">
        <v>379</v>
      </c>
      <c r="K1" s="14" t="s">
        <v>508</v>
      </c>
    </row>
    <row r="2" spans="1:11" x14ac:dyDescent="0.35">
      <c r="A2" s="16" t="s">
        <v>381</v>
      </c>
      <c r="B2" s="16"/>
      <c r="C2" s="24" t="s">
        <v>414</v>
      </c>
      <c r="D2" s="17"/>
      <c r="E2" s="17"/>
      <c r="F2" s="17"/>
      <c r="H2" s="34" t="s">
        <v>144</v>
      </c>
      <c r="I2" s="23"/>
      <c r="J2" s="23"/>
      <c r="K2" s="23"/>
    </row>
    <row r="3" spans="1:11" x14ac:dyDescent="0.35">
      <c r="A3" s="18" t="s">
        <v>381</v>
      </c>
      <c r="B3" s="24" t="s">
        <v>414</v>
      </c>
      <c r="C3" s="24" t="s">
        <v>414</v>
      </c>
      <c r="D3" s="19" t="s">
        <v>383</v>
      </c>
      <c r="E3" s="20" t="s">
        <v>384</v>
      </c>
      <c r="F3" s="27" t="s">
        <v>489</v>
      </c>
      <c r="H3" s="35" t="s">
        <v>144</v>
      </c>
      <c r="I3" s="38" t="s">
        <v>383</v>
      </c>
      <c r="J3" s="23" t="s">
        <v>384</v>
      </c>
      <c r="K3" s="39" t="s">
        <v>509</v>
      </c>
    </row>
    <row r="4" spans="1:11" x14ac:dyDescent="0.35">
      <c r="A4" s="16" t="s">
        <v>385</v>
      </c>
      <c r="B4" s="16"/>
      <c r="C4" s="24" t="s">
        <v>414</v>
      </c>
      <c r="D4" s="17"/>
      <c r="E4" s="17"/>
      <c r="F4" s="17"/>
      <c r="H4" s="34" t="s">
        <v>88</v>
      </c>
      <c r="I4" s="23"/>
      <c r="J4" s="23"/>
      <c r="K4" s="23"/>
    </row>
    <row r="5" spans="1:11" x14ac:dyDescent="0.35">
      <c r="A5" s="18" t="s">
        <v>385</v>
      </c>
      <c r="B5" s="24" t="s">
        <v>414</v>
      </c>
      <c r="C5" s="24" t="s">
        <v>414</v>
      </c>
      <c r="D5" s="19" t="s">
        <v>386</v>
      </c>
      <c r="E5" s="20" t="s">
        <v>387</v>
      </c>
      <c r="F5" s="27">
        <v>30</v>
      </c>
      <c r="H5" s="35" t="s">
        <v>88</v>
      </c>
      <c r="I5" s="38" t="s">
        <v>386</v>
      </c>
      <c r="J5" s="23" t="s">
        <v>387</v>
      </c>
      <c r="K5" s="39" t="s">
        <v>509</v>
      </c>
    </row>
    <row r="6" spans="1:11" x14ac:dyDescent="0.35">
      <c r="A6" s="16" t="s">
        <v>182</v>
      </c>
      <c r="B6" s="24" t="s">
        <v>414</v>
      </c>
      <c r="C6" s="24" t="s">
        <v>414</v>
      </c>
      <c r="D6" s="22" t="s">
        <v>388</v>
      </c>
      <c r="E6" s="20" t="s">
        <v>389</v>
      </c>
      <c r="F6" s="26" t="s">
        <v>390</v>
      </c>
      <c r="H6" s="34" t="s">
        <v>182</v>
      </c>
      <c r="I6" s="23"/>
      <c r="J6" s="23"/>
      <c r="K6" s="23"/>
    </row>
    <row r="7" spans="1:11" x14ac:dyDescent="0.35">
      <c r="A7" s="16" t="s">
        <v>116</v>
      </c>
      <c r="B7" s="16"/>
      <c r="C7" s="24" t="s">
        <v>414</v>
      </c>
      <c r="D7" s="17"/>
      <c r="E7" s="17"/>
      <c r="F7" s="17"/>
      <c r="H7" s="35" t="s">
        <v>182</v>
      </c>
      <c r="I7" s="26" t="s">
        <v>388</v>
      </c>
      <c r="J7" s="23" t="s">
        <v>389</v>
      </c>
      <c r="K7" s="39" t="s">
        <v>509</v>
      </c>
    </row>
    <row r="8" spans="1:11" x14ac:dyDescent="0.35">
      <c r="A8" s="18" t="s">
        <v>391</v>
      </c>
      <c r="B8" s="24" t="s">
        <v>414</v>
      </c>
      <c r="C8" s="24" t="s">
        <v>414</v>
      </c>
      <c r="D8" s="22" t="s">
        <v>392</v>
      </c>
      <c r="E8" s="20" t="s">
        <v>393</v>
      </c>
      <c r="F8" s="21" t="s">
        <v>394</v>
      </c>
      <c r="H8" s="34" t="s">
        <v>163</v>
      </c>
      <c r="I8" s="23"/>
      <c r="J8" s="23"/>
      <c r="K8" s="23"/>
    </row>
    <row r="9" spans="1:11" x14ac:dyDescent="0.35">
      <c r="A9" s="18" t="s">
        <v>395</v>
      </c>
      <c r="B9" s="24" t="s">
        <v>414</v>
      </c>
      <c r="C9" s="24" t="s">
        <v>414</v>
      </c>
      <c r="D9" s="22" t="s">
        <v>415</v>
      </c>
      <c r="E9" s="20" t="s">
        <v>416</v>
      </c>
      <c r="F9" s="23" t="s">
        <v>421</v>
      </c>
      <c r="H9" s="35" t="s">
        <v>117</v>
      </c>
      <c r="I9" s="26" t="s">
        <v>392</v>
      </c>
      <c r="J9" s="23" t="s">
        <v>393</v>
      </c>
      <c r="K9" s="23" t="s">
        <v>518</v>
      </c>
    </row>
    <row r="10" spans="1:11" x14ac:dyDescent="0.35">
      <c r="A10" s="18" t="s">
        <v>464</v>
      </c>
      <c r="B10" s="24" t="s">
        <v>414</v>
      </c>
      <c r="C10" s="24" t="s">
        <v>414</v>
      </c>
      <c r="D10" s="22" t="s">
        <v>415</v>
      </c>
      <c r="E10" s="20" t="s">
        <v>416</v>
      </c>
      <c r="F10" s="23" t="s">
        <v>465</v>
      </c>
      <c r="H10" s="35" t="s">
        <v>125</v>
      </c>
      <c r="I10" s="26" t="s">
        <v>415</v>
      </c>
      <c r="J10" s="23" t="s">
        <v>416</v>
      </c>
      <c r="K10" s="39" t="s">
        <v>509</v>
      </c>
    </row>
    <row r="11" spans="1:11" x14ac:dyDescent="0.35">
      <c r="A11" s="16" t="s">
        <v>25</v>
      </c>
      <c r="B11" s="16"/>
      <c r="C11" s="24" t="s">
        <v>414</v>
      </c>
      <c r="D11" s="17"/>
      <c r="E11" s="17"/>
      <c r="F11" s="17"/>
      <c r="H11" s="35" t="s">
        <v>448</v>
      </c>
      <c r="I11" s="26" t="s">
        <v>415</v>
      </c>
      <c r="J11" s="23" t="s">
        <v>416</v>
      </c>
      <c r="K11" s="39" t="s">
        <v>509</v>
      </c>
    </row>
    <row r="12" spans="1:11" x14ac:dyDescent="0.35">
      <c r="A12" s="18" t="s">
        <v>342</v>
      </c>
      <c r="B12" s="24" t="s">
        <v>414</v>
      </c>
      <c r="C12" s="18"/>
      <c r="D12" s="17" t="s">
        <v>382</v>
      </c>
      <c r="E12" s="17" t="s">
        <v>382</v>
      </c>
      <c r="F12" s="27">
        <v>18</v>
      </c>
      <c r="H12" s="34" t="s">
        <v>25</v>
      </c>
      <c r="I12" s="23"/>
      <c r="J12" s="23"/>
      <c r="K12" s="23"/>
    </row>
    <row r="13" spans="1:11" x14ac:dyDescent="0.35">
      <c r="A13" s="18" t="s">
        <v>343</v>
      </c>
      <c r="B13" s="24" t="s">
        <v>414</v>
      </c>
      <c r="C13" s="24" t="s">
        <v>414</v>
      </c>
      <c r="D13" s="22" t="s">
        <v>396</v>
      </c>
      <c r="E13" s="20" t="s">
        <v>397</v>
      </c>
      <c r="F13" s="27" t="s">
        <v>398</v>
      </c>
      <c r="H13" s="35" t="s">
        <v>343</v>
      </c>
      <c r="I13" s="26" t="s">
        <v>396</v>
      </c>
      <c r="J13" s="23" t="s">
        <v>397</v>
      </c>
      <c r="K13" s="39" t="s">
        <v>509</v>
      </c>
    </row>
    <row r="14" spans="1:11" x14ac:dyDescent="0.35">
      <c r="A14" s="18" t="s">
        <v>399</v>
      </c>
      <c r="B14" s="24" t="s">
        <v>414</v>
      </c>
      <c r="C14" s="24" t="s">
        <v>414</v>
      </c>
      <c r="D14" s="22" t="s">
        <v>400</v>
      </c>
      <c r="E14" s="20" t="s">
        <v>401</v>
      </c>
      <c r="F14" s="27">
        <v>29</v>
      </c>
      <c r="H14" s="35" t="s">
        <v>511</v>
      </c>
      <c r="I14" s="31" t="s">
        <v>382</v>
      </c>
      <c r="J14" s="31" t="s">
        <v>382</v>
      </c>
      <c r="K14" s="31" t="s">
        <v>519</v>
      </c>
    </row>
    <row r="15" spans="1:11" x14ac:dyDescent="0.35">
      <c r="A15" s="18" t="s">
        <v>26</v>
      </c>
      <c r="B15" s="24" t="s">
        <v>414</v>
      </c>
      <c r="C15" s="24" t="s">
        <v>414</v>
      </c>
      <c r="D15" s="22" t="s">
        <v>402</v>
      </c>
      <c r="E15" s="20" t="s">
        <v>403</v>
      </c>
      <c r="F15" s="22" t="s">
        <v>404</v>
      </c>
      <c r="H15" s="35" t="s">
        <v>342</v>
      </c>
      <c r="I15" s="26" t="s">
        <v>495</v>
      </c>
      <c r="J15" s="26" t="s">
        <v>496</v>
      </c>
      <c r="K15" s="23" t="s">
        <v>518</v>
      </c>
    </row>
    <row r="16" spans="1:11" x14ac:dyDescent="0.35">
      <c r="A16" s="18" t="s">
        <v>26</v>
      </c>
      <c r="D16" s="26" t="s">
        <v>513</v>
      </c>
      <c r="E16" s="23" t="s">
        <v>514</v>
      </c>
      <c r="F16" t="s">
        <v>527</v>
      </c>
      <c r="H16" s="35" t="s">
        <v>510</v>
      </c>
      <c r="I16" s="26" t="s">
        <v>400</v>
      </c>
      <c r="J16" s="23" t="s">
        <v>401</v>
      </c>
      <c r="K16" s="39" t="s">
        <v>509</v>
      </c>
    </row>
    <row r="17" spans="1:11" x14ac:dyDescent="0.35">
      <c r="A17" s="18" t="s">
        <v>65</v>
      </c>
      <c r="B17" s="18"/>
      <c r="C17" s="18"/>
      <c r="D17" s="17" t="s">
        <v>382</v>
      </c>
      <c r="E17" s="17" t="s">
        <v>382</v>
      </c>
      <c r="F17" s="17" t="s">
        <v>382</v>
      </c>
      <c r="H17" s="35" t="s">
        <v>520</v>
      </c>
      <c r="I17" s="26" t="s">
        <v>513</v>
      </c>
      <c r="J17" s="23" t="s">
        <v>514</v>
      </c>
      <c r="K17" s="39" t="s">
        <v>509</v>
      </c>
    </row>
    <row r="18" spans="1:11" x14ac:dyDescent="0.35">
      <c r="A18" s="16" t="s">
        <v>91</v>
      </c>
      <c r="B18" s="16"/>
      <c r="C18" s="24" t="s">
        <v>414</v>
      </c>
      <c r="D18" s="17"/>
      <c r="E18" s="17"/>
      <c r="F18" s="17"/>
      <c r="H18" s="35" t="s">
        <v>512</v>
      </c>
      <c r="I18" s="26" t="s">
        <v>402</v>
      </c>
      <c r="J18" s="23" t="s">
        <v>403</v>
      </c>
      <c r="K18" s="39" t="s">
        <v>509</v>
      </c>
    </row>
    <row r="19" spans="1:11" x14ac:dyDescent="0.35">
      <c r="A19" s="28" t="s">
        <v>490</v>
      </c>
      <c r="B19" s="18"/>
      <c r="C19" s="18"/>
      <c r="D19" s="17" t="s">
        <v>382</v>
      </c>
      <c r="E19" s="17" t="s">
        <v>382</v>
      </c>
      <c r="F19" s="17" t="s">
        <v>382</v>
      </c>
      <c r="H19" s="35" t="s">
        <v>65</v>
      </c>
      <c r="I19" s="46" t="s">
        <v>546</v>
      </c>
      <c r="J19" s="78" t="s">
        <v>547</v>
      </c>
      <c r="K19" s="39" t="s">
        <v>509</v>
      </c>
    </row>
    <row r="20" spans="1:11" x14ac:dyDescent="0.35">
      <c r="A20" s="28" t="s">
        <v>491</v>
      </c>
      <c r="B20" s="18"/>
      <c r="C20" s="18"/>
      <c r="D20" s="17" t="s">
        <v>382</v>
      </c>
      <c r="E20" s="17" t="s">
        <v>382</v>
      </c>
      <c r="F20" s="17" t="s">
        <v>382</v>
      </c>
      <c r="H20" s="34" t="s">
        <v>91</v>
      </c>
      <c r="I20" s="23"/>
      <c r="J20" s="23"/>
      <c r="K20" s="23"/>
    </row>
    <row r="21" spans="1:11" x14ac:dyDescent="0.35">
      <c r="A21" s="28" t="s">
        <v>492</v>
      </c>
      <c r="B21" s="24" t="s">
        <v>414</v>
      </c>
      <c r="C21" s="24" t="s">
        <v>414</v>
      </c>
      <c r="D21" s="22" t="s">
        <v>485</v>
      </c>
      <c r="E21" t="s">
        <v>486</v>
      </c>
      <c r="F21" s="27" t="s">
        <v>488</v>
      </c>
      <c r="H21" s="35" t="s">
        <v>490</v>
      </c>
      <c r="I21" s="31" t="s">
        <v>382</v>
      </c>
      <c r="J21" s="31" t="s">
        <v>382</v>
      </c>
      <c r="K21" s="31" t="s">
        <v>519</v>
      </c>
    </row>
    <row r="22" spans="1:11" x14ac:dyDescent="0.35">
      <c r="A22" s="28" t="s">
        <v>492</v>
      </c>
      <c r="B22" s="18"/>
      <c r="C22" s="18"/>
      <c r="D22" s="17" t="s">
        <v>382</v>
      </c>
      <c r="E22" s="17" t="s">
        <v>382</v>
      </c>
      <c r="F22" s="25" t="s">
        <v>487</v>
      </c>
      <c r="H22" s="35" t="s">
        <v>491</v>
      </c>
      <c r="I22" s="31" t="s">
        <v>382</v>
      </c>
      <c r="J22" s="31" t="s">
        <v>382</v>
      </c>
      <c r="K22" s="31" t="s">
        <v>519</v>
      </c>
    </row>
    <row r="23" spans="1:11" ht="29" x14ac:dyDescent="0.35">
      <c r="A23" s="16" t="s">
        <v>405</v>
      </c>
      <c r="B23" s="16"/>
      <c r="C23" s="24" t="s">
        <v>414</v>
      </c>
      <c r="D23" s="17"/>
      <c r="E23" s="17"/>
      <c r="F23" s="17"/>
      <c r="H23" s="36" t="s">
        <v>515</v>
      </c>
      <c r="I23" s="26" t="s">
        <v>485</v>
      </c>
      <c r="J23" s="23" t="s">
        <v>486</v>
      </c>
      <c r="K23" s="39" t="s">
        <v>509</v>
      </c>
    </row>
    <row r="24" spans="1:11" ht="29" x14ac:dyDescent="0.35">
      <c r="A24" s="18" t="s">
        <v>137</v>
      </c>
      <c r="B24" s="24" t="s">
        <v>414</v>
      </c>
      <c r="C24" s="24" t="s">
        <v>414</v>
      </c>
      <c r="D24" s="22" t="s">
        <v>444</v>
      </c>
      <c r="E24" t="s">
        <v>445</v>
      </c>
      <c r="F24" s="22" t="s">
        <v>446</v>
      </c>
      <c r="H24" s="36" t="s">
        <v>516</v>
      </c>
      <c r="I24" s="26" t="s">
        <v>498</v>
      </c>
      <c r="J24" s="26" t="s">
        <v>499</v>
      </c>
      <c r="K24" s="23" t="s">
        <v>518</v>
      </c>
    </row>
    <row r="25" spans="1:11" ht="29" x14ac:dyDescent="0.35">
      <c r="A25" s="16" t="s">
        <v>106</v>
      </c>
      <c r="B25" s="16"/>
      <c r="C25" s="16"/>
      <c r="D25" s="17"/>
      <c r="E25" s="17"/>
      <c r="F25" s="17"/>
      <c r="H25" s="36" t="s">
        <v>517</v>
      </c>
      <c r="I25" s="31" t="s">
        <v>382</v>
      </c>
      <c r="J25" s="31" t="s">
        <v>382</v>
      </c>
      <c r="K25" s="31" t="s">
        <v>519</v>
      </c>
    </row>
    <row r="26" spans="1:11" x14ac:dyDescent="0.35">
      <c r="A26" s="18" t="s">
        <v>406</v>
      </c>
      <c r="B26" s="18"/>
      <c r="C26" s="18"/>
      <c r="D26" s="17" t="s">
        <v>382</v>
      </c>
      <c r="E26" s="17" t="s">
        <v>382</v>
      </c>
      <c r="F26" s="17" t="s">
        <v>382</v>
      </c>
      <c r="H26" s="34" t="s">
        <v>136</v>
      </c>
      <c r="I26" s="23"/>
      <c r="J26" s="23"/>
      <c r="K26" s="23"/>
    </row>
    <row r="27" spans="1:11" x14ac:dyDescent="0.35">
      <c r="A27" s="18" t="s">
        <v>107</v>
      </c>
      <c r="B27" s="18"/>
      <c r="C27" s="18"/>
      <c r="D27" s="17" t="s">
        <v>382</v>
      </c>
      <c r="E27" s="17" t="s">
        <v>382</v>
      </c>
      <c r="F27" s="17" t="s">
        <v>382</v>
      </c>
      <c r="H27" s="35" t="s">
        <v>137</v>
      </c>
      <c r="I27" s="26" t="s">
        <v>444</v>
      </c>
      <c r="J27" s="23" t="s">
        <v>445</v>
      </c>
      <c r="K27" s="23" t="s">
        <v>518</v>
      </c>
    </row>
    <row r="28" spans="1:11" x14ac:dyDescent="0.35">
      <c r="H28" s="37" t="s">
        <v>106</v>
      </c>
      <c r="I28" s="23"/>
      <c r="J28" s="23"/>
      <c r="K28" s="23"/>
    </row>
    <row r="29" spans="1:11" x14ac:dyDescent="0.35">
      <c r="H29" s="35" t="s">
        <v>110</v>
      </c>
      <c r="I29" s="31" t="s">
        <v>382</v>
      </c>
      <c r="J29" s="31" t="s">
        <v>382</v>
      </c>
      <c r="K29" s="31" t="s">
        <v>519</v>
      </c>
    </row>
    <row r="30" spans="1:11" x14ac:dyDescent="0.35">
      <c r="H30" s="35" t="s">
        <v>107</v>
      </c>
      <c r="I30" s="31" t="s">
        <v>382</v>
      </c>
      <c r="J30" s="31" t="s">
        <v>382</v>
      </c>
      <c r="K30" s="31" t="s">
        <v>519</v>
      </c>
    </row>
  </sheetData>
  <autoFilter ref="A1:F26" xr:uid="{AB1F63AE-A64B-4BAA-A97E-96F2ADA6D1C8}"/>
  <hyperlinks>
    <hyperlink ref="E9" r:id="rId1" xr:uid="{F6610714-BC26-48B7-B855-D538B9788C5B}"/>
    <hyperlink ref="E10" r:id="rId2" xr:uid="{1E09064C-5AA0-4943-B9D4-D3AC8611756F}"/>
    <hyperlink ref="J10" r:id="rId3" xr:uid="{20942AB0-7FA7-432F-9B42-543EA6D37F32}"/>
    <hyperlink ref="J11" r:id="rId4" xr:uid="{4A5988B1-E567-49EB-B8F2-B27510C77B36}"/>
    <hyperlink ref="J15" r:id="rId5" xr:uid="{845ECCBF-AD7E-47B8-BE36-EF155305440B}"/>
  </hyperlinks>
  <pageMargins left="0.7" right="0.7" top="0.75" bottom="0.75" header="0.3" footer="0.3"/>
  <pageSetup paperSize="9" orientation="portrait"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257</v>
      </c>
      <c r="B2" s="4" t="s">
        <v>256</v>
      </c>
      <c r="D2" s="5" t="s">
        <v>287</v>
      </c>
      <c r="E2" s="2" t="s">
        <v>288</v>
      </c>
    </row>
    <row r="3" spans="1:5" ht="15.65" customHeight="1" x14ac:dyDescent="0.35">
      <c r="A3" s="3" t="s">
        <v>298</v>
      </c>
      <c r="B3" s="6">
        <v>18</v>
      </c>
      <c r="D3" s="1" t="s">
        <v>178</v>
      </c>
      <c r="E3" s="2">
        <v>5</v>
      </c>
    </row>
    <row r="4" spans="1:5" x14ac:dyDescent="0.35">
      <c r="A4" s="3" t="s">
        <v>297</v>
      </c>
      <c r="B4" s="2">
        <v>40</v>
      </c>
      <c r="D4" s="1" t="s">
        <v>291</v>
      </c>
      <c r="E4" s="2">
        <v>1</v>
      </c>
    </row>
    <row r="5" spans="1:5" x14ac:dyDescent="0.35">
      <c r="A5" s="3" t="s">
        <v>258</v>
      </c>
      <c r="B5" s="2">
        <v>16</v>
      </c>
      <c r="D5" s="1" t="s">
        <v>270</v>
      </c>
      <c r="E5" s="2">
        <v>1</v>
      </c>
    </row>
    <row r="6" spans="1:5" x14ac:dyDescent="0.35">
      <c r="A6" s="3" t="s">
        <v>259</v>
      </c>
      <c r="B6" s="2">
        <f>110-18</f>
        <v>92</v>
      </c>
      <c r="D6" s="1" t="s">
        <v>48</v>
      </c>
      <c r="E6" s="2">
        <v>37</v>
      </c>
    </row>
    <row r="7" spans="1:5" x14ac:dyDescent="0.35">
      <c r="A7" s="3"/>
      <c r="B7" s="2"/>
      <c r="D7" s="1" t="s">
        <v>271</v>
      </c>
      <c r="E7" s="2">
        <v>1</v>
      </c>
    </row>
    <row r="8" spans="1:5" x14ac:dyDescent="0.35">
      <c r="A8" s="3"/>
      <c r="B8" s="2"/>
      <c r="D8" s="1" t="s">
        <v>272</v>
      </c>
      <c r="E8" s="2">
        <v>1</v>
      </c>
    </row>
    <row r="9" spans="1:5" x14ac:dyDescent="0.35">
      <c r="A9" s="3"/>
      <c r="B9" s="2"/>
      <c r="D9" s="1" t="s">
        <v>268</v>
      </c>
      <c r="E9" s="2">
        <v>1</v>
      </c>
    </row>
    <row r="10" spans="1:5" x14ac:dyDescent="0.35">
      <c r="A10" s="3"/>
      <c r="B10" s="2"/>
      <c r="D10" s="1" t="s">
        <v>66</v>
      </c>
      <c r="E10" s="2">
        <v>4</v>
      </c>
    </row>
    <row r="11" spans="1:5" x14ac:dyDescent="0.35">
      <c r="A11" s="3"/>
      <c r="B11" s="2"/>
      <c r="D11" s="1" t="s">
        <v>273</v>
      </c>
      <c r="E11" s="2">
        <v>4</v>
      </c>
    </row>
    <row r="12" spans="1:5" x14ac:dyDescent="0.35">
      <c r="A12" s="3"/>
      <c r="B12" s="2"/>
      <c r="D12" s="1" t="s">
        <v>153</v>
      </c>
      <c r="E12" s="2">
        <v>26</v>
      </c>
    </row>
    <row r="13" spans="1:5" x14ac:dyDescent="0.35">
      <c r="A13" s="3"/>
      <c r="B13" s="2"/>
      <c r="D13" s="1" t="s">
        <v>58</v>
      </c>
      <c r="E13" s="2">
        <v>23</v>
      </c>
    </row>
    <row r="14" spans="1:5" x14ac:dyDescent="0.35">
      <c r="A14" s="3"/>
      <c r="B14" s="2"/>
      <c r="D14" s="1" t="s">
        <v>267</v>
      </c>
      <c r="E14" s="2">
        <v>3</v>
      </c>
    </row>
    <row r="15" spans="1:5" x14ac:dyDescent="0.35">
      <c r="A15" s="3"/>
      <c r="B15" s="2"/>
      <c r="D15" s="1" t="s">
        <v>269</v>
      </c>
      <c r="E15" s="2">
        <v>1</v>
      </c>
    </row>
    <row r="16" spans="1:5" x14ac:dyDescent="0.35">
      <c r="A16" s="3"/>
      <c r="B16" s="2"/>
      <c r="D16" s="1" t="s">
        <v>279</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299</v>
      </c>
      <c r="C2" t="s">
        <v>288</v>
      </c>
    </row>
    <row r="3" spans="2:3" s="3" customFormat="1" ht="29" x14ac:dyDescent="0.35">
      <c r="B3" s="7" t="s">
        <v>27</v>
      </c>
      <c r="C3" s="9">
        <v>49</v>
      </c>
    </row>
    <row r="4" spans="2:3" s="3" customFormat="1" x14ac:dyDescent="0.35">
      <c r="B4" s="7" t="s">
        <v>292</v>
      </c>
      <c r="C4" s="9">
        <v>49</v>
      </c>
    </row>
    <row r="5" spans="2:3" s="3" customFormat="1" ht="29" x14ac:dyDescent="0.35">
      <c r="B5" s="7" t="s">
        <v>254</v>
      </c>
      <c r="C5" s="9">
        <v>19</v>
      </c>
    </row>
    <row r="6" spans="2:3" s="3" customFormat="1" x14ac:dyDescent="0.35">
      <c r="B6" s="7" t="s">
        <v>295</v>
      </c>
      <c r="C6" s="9">
        <v>7</v>
      </c>
    </row>
    <row r="7" spans="2:3" s="3" customFormat="1" ht="29" x14ac:dyDescent="0.35">
      <c r="B7" s="7" t="s">
        <v>293</v>
      </c>
      <c r="C7" s="9">
        <v>12</v>
      </c>
    </row>
    <row r="8" spans="2:3" s="3" customFormat="1" ht="29" x14ac:dyDescent="0.35">
      <c r="B8" s="7" t="s">
        <v>92</v>
      </c>
      <c r="C8" s="9">
        <v>40</v>
      </c>
    </row>
    <row r="9" spans="2:3" s="3" customFormat="1" ht="29" x14ac:dyDescent="0.35">
      <c r="B9" s="7" t="s">
        <v>289</v>
      </c>
      <c r="C9" s="9">
        <v>35</v>
      </c>
    </row>
    <row r="10" spans="2:3" s="3" customFormat="1" x14ac:dyDescent="0.35">
      <c r="B10" s="7" t="s">
        <v>290</v>
      </c>
      <c r="C10" s="9">
        <v>5</v>
      </c>
    </row>
    <row r="11" spans="2:3" x14ac:dyDescent="0.35">
      <c r="B11" s="1" t="s">
        <v>279</v>
      </c>
      <c r="C11" s="2">
        <v>108</v>
      </c>
    </row>
    <row r="13" spans="2:3" x14ac:dyDescent="0.35">
      <c r="B13" s="8" t="s">
        <v>299</v>
      </c>
      <c r="C13" t="s">
        <v>288</v>
      </c>
    </row>
    <row r="14" spans="2:3" ht="29" x14ac:dyDescent="0.35">
      <c r="B14" s="7" t="s">
        <v>289</v>
      </c>
      <c r="C14" s="9">
        <v>35</v>
      </c>
    </row>
    <row r="15" spans="2:3" ht="29" x14ac:dyDescent="0.35">
      <c r="B15" s="7" t="s">
        <v>127</v>
      </c>
      <c r="C15" s="9">
        <v>2</v>
      </c>
    </row>
    <row r="16" spans="2:3" x14ac:dyDescent="0.35">
      <c r="B16" s="7" t="s">
        <v>124</v>
      </c>
      <c r="C16" s="9">
        <v>1</v>
      </c>
    </row>
    <row r="17" spans="2:3" x14ac:dyDescent="0.35">
      <c r="B17" s="7" t="s">
        <v>120</v>
      </c>
      <c r="C17" s="9">
        <v>2</v>
      </c>
    </row>
    <row r="18" spans="2:3" ht="29" x14ac:dyDescent="0.35">
      <c r="B18" s="7" t="s">
        <v>296</v>
      </c>
      <c r="C18" s="9">
        <v>8</v>
      </c>
    </row>
    <row r="19" spans="2:3" ht="29" x14ac:dyDescent="0.35">
      <c r="B19" s="7" t="s">
        <v>192</v>
      </c>
      <c r="C19" s="9">
        <v>7</v>
      </c>
    </row>
    <row r="20" spans="2:3" ht="29" x14ac:dyDescent="0.35">
      <c r="B20" s="7" t="s">
        <v>191</v>
      </c>
      <c r="C20" s="9">
        <v>4</v>
      </c>
    </row>
    <row r="21" spans="2:3" x14ac:dyDescent="0.35">
      <c r="B21" s="7" t="s">
        <v>284</v>
      </c>
      <c r="C21" s="9">
        <v>1</v>
      </c>
    </row>
    <row r="22" spans="2:3" x14ac:dyDescent="0.35">
      <c r="B22" s="7" t="s">
        <v>193</v>
      </c>
      <c r="C22" s="9">
        <v>7</v>
      </c>
    </row>
    <row r="23" spans="2:3" x14ac:dyDescent="0.35">
      <c r="B23" s="7" t="s">
        <v>118</v>
      </c>
      <c r="C23" s="9">
        <v>2</v>
      </c>
    </row>
    <row r="24" spans="2:3" x14ac:dyDescent="0.35">
      <c r="B24" s="7" t="s">
        <v>169</v>
      </c>
      <c r="C24" s="9">
        <v>1</v>
      </c>
    </row>
    <row r="25" spans="2:3" x14ac:dyDescent="0.35">
      <c r="B25" s="7" t="s">
        <v>290</v>
      </c>
      <c r="C25" s="9">
        <v>5</v>
      </c>
    </row>
    <row r="26" spans="2:3" ht="43.5" x14ac:dyDescent="0.35">
      <c r="B26" s="7" t="s">
        <v>262</v>
      </c>
      <c r="C26" s="9">
        <v>1</v>
      </c>
    </row>
    <row r="27" spans="2:3" ht="29" x14ac:dyDescent="0.35">
      <c r="B27" s="7" t="s">
        <v>192</v>
      </c>
      <c r="C27" s="9">
        <v>3</v>
      </c>
    </row>
    <row r="28" spans="2:3" x14ac:dyDescent="0.35">
      <c r="B28" s="7" t="s">
        <v>194</v>
      </c>
      <c r="C28" s="9">
        <v>1</v>
      </c>
    </row>
    <row r="29" spans="2:3" x14ac:dyDescent="0.35">
      <c r="B29" s="7" t="s">
        <v>295</v>
      </c>
      <c r="C29" s="9">
        <v>7</v>
      </c>
    </row>
    <row r="30" spans="2:3" ht="29" x14ac:dyDescent="0.35">
      <c r="B30" s="7" t="s">
        <v>68</v>
      </c>
      <c r="C30" s="9">
        <v>1</v>
      </c>
    </row>
    <row r="31" spans="2:3" ht="29" x14ac:dyDescent="0.35">
      <c r="B31" s="7" t="s">
        <v>281</v>
      </c>
      <c r="C31" s="9">
        <v>1</v>
      </c>
    </row>
    <row r="32" spans="2:3" ht="29" x14ac:dyDescent="0.35">
      <c r="B32" s="7" t="s">
        <v>296</v>
      </c>
      <c r="C32" s="9">
        <v>3</v>
      </c>
    </row>
    <row r="33" spans="2:3" ht="29" x14ac:dyDescent="0.35">
      <c r="B33" s="7" t="s">
        <v>195</v>
      </c>
      <c r="C33" s="9">
        <v>1</v>
      </c>
    </row>
    <row r="34" spans="2:3" ht="29" x14ac:dyDescent="0.35">
      <c r="B34" s="7" t="s">
        <v>191</v>
      </c>
      <c r="C34" s="9">
        <v>1</v>
      </c>
    </row>
    <row r="35" spans="2:3" ht="29" x14ac:dyDescent="0.35">
      <c r="B35" s="7" t="s">
        <v>293</v>
      </c>
      <c r="C35" s="9">
        <v>12</v>
      </c>
    </row>
    <row r="36" spans="2:3" x14ac:dyDescent="0.35">
      <c r="B36" s="7" t="s">
        <v>37</v>
      </c>
      <c r="C36" s="9">
        <v>4</v>
      </c>
    </row>
    <row r="37" spans="2:3" x14ac:dyDescent="0.35">
      <c r="B37" s="7" t="s">
        <v>188</v>
      </c>
      <c r="C37" s="9">
        <v>2</v>
      </c>
    </row>
    <row r="38" spans="2:3" x14ac:dyDescent="0.35">
      <c r="B38" s="7" t="s">
        <v>186</v>
      </c>
      <c r="C38" s="9">
        <v>6</v>
      </c>
    </row>
    <row r="39" spans="2:3" x14ac:dyDescent="0.35">
      <c r="B39" s="7" t="s">
        <v>292</v>
      </c>
      <c r="C39" s="9">
        <v>49</v>
      </c>
    </row>
    <row r="40" spans="2:3" ht="29" x14ac:dyDescent="0.35">
      <c r="B40" s="7" t="s">
        <v>68</v>
      </c>
      <c r="C40" s="9">
        <v>1</v>
      </c>
    </row>
    <row r="41" spans="2:3" x14ac:dyDescent="0.35">
      <c r="B41" s="7" t="s">
        <v>37</v>
      </c>
      <c r="C41" s="9">
        <v>11</v>
      </c>
    </row>
    <row r="42" spans="2:3" x14ac:dyDescent="0.35">
      <c r="B42" s="7" t="s">
        <v>196</v>
      </c>
      <c r="C42" s="9">
        <v>8</v>
      </c>
    </row>
    <row r="43" spans="2:3" x14ac:dyDescent="0.35">
      <c r="B43" s="7" t="s">
        <v>188</v>
      </c>
      <c r="C43" s="9">
        <v>3</v>
      </c>
    </row>
    <row r="44" spans="2:3" x14ac:dyDescent="0.35">
      <c r="B44" s="7" t="s">
        <v>186</v>
      </c>
      <c r="C44" s="9">
        <v>14</v>
      </c>
    </row>
    <row r="45" spans="2:3" ht="29" x14ac:dyDescent="0.35">
      <c r="B45" s="7" t="s">
        <v>296</v>
      </c>
      <c r="C45" s="9">
        <v>3</v>
      </c>
    </row>
    <row r="46" spans="2:3" x14ac:dyDescent="0.35">
      <c r="B46" s="7" t="s">
        <v>50</v>
      </c>
      <c r="C46" s="9">
        <v>5</v>
      </c>
    </row>
    <row r="47" spans="2:3" ht="29" x14ac:dyDescent="0.35">
      <c r="B47" s="7" t="s">
        <v>184</v>
      </c>
      <c r="C47" s="9">
        <v>3</v>
      </c>
    </row>
    <row r="48" spans="2:3" x14ac:dyDescent="0.35">
      <c r="B48" s="7" t="s">
        <v>193</v>
      </c>
      <c r="C48" s="9">
        <v>1</v>
      </c>
    </row>
    <row r="49" spans="2:3" x14ac:dyDescent="0.35">
      <c r="B49" s="1" t="s">
        <v>279</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 2023</vt:lpstr>
      <vt:lpstr>Hoja1</vt:lpstr>
      <vt:lpstr>ENLACES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 Ochoa</cp:lastModifiedBy>
  <dcterms:created xsi:type="dcterms:W3CDTF">2023-03-23T17:08:33Z</dcterms:created>
  <dcterms:modified xsi:type="dcterms:W3CDTF">2023-06-22T15:53:02Z</dcterms:modified>
</cp:coreProperties>
</file>