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9570" windowHeight="11340"/>
  </bookViews>
  <sheets>
    <sheet name="VIGENCIA SIIF" sheetId="31" r:id="rId1"/>
  </sheets>
  <definedNames>
    <definedName name="_xlnm._FilterDatabase" localSheetId="0" hidden="1">'VIGENCIA SIIF'!$A$7:$U$7</definedName>
    <definedName name="_xlnm.Print_Area" localSheetId="0">'VIGENCIA SIIF'!$A$1:$S$141</definedName>
    <definedName name="_xlnm.Print_Titles" localSheetId="0">'VIGENCIA SIIF'!$1:$7</definedName>
  </definedNames>
  <calcPr calcId="171027"/>
</workbook>
</file>

<file path=xl/calcChain.xml><?xml version="1.0" encoding="utf-8"?>
<calcChain xmlns="http://schemas.openxmlformats.org/spreadsheetml/2006/main">
  <c r="R138" i="31" l="1"/>
  <c r="S140" i="31" l="1"/>
  <c r="R140" i="31"/>
  <c r="S139" i="31"/>
  <c r="R139" i="31"/>
  <c r="S138" i="31"/>
  <c r="S137" i="31"/>
  <c r="R137" i="31"/>
  <c r="Q136" i="31"/>
  <c r="Q135" i="31" s="1"/>
  <c r="Q134" i="31" s="1"/>
  <c r="P136" i="31"/>
  <c r="O136" i="31"/>
  <c r="O135" i="31" s="1"/>
  <c r="N136" i="31"/>
  <c r="M136" i="31"/>
  <c r="L136" i="31"/>
  <c r="L135" i="31" s="1"/>
  <c r="L134" i="31" s="1"/>
  <c r="K136" i="31"/>
  <c r="K135" i="31" s="1"/>
  <c r="K134" i="31" s="1"/>
  <c r="J136" i="31"/>
  <c r="J135" i="31" s="1"/>
  <c r="J134" i="31" s="1"/>
  <c r="I136" i="31"/>
  <c r="I135" i="31" s="1"/>
  <c r="I134" i="31" s="1"/>
  <c r="P135" i="31"/>
  <c r="N135" i="31"/>
  <c r="N134" i="31" s="1"/>
  <c r="P134" i="31"/>
  <c r="O134" i="31"/>
  <c r="S133" i="31"/>
  <c r="R133" i="31"/>
  <c r="S132" i="31"/>
  <c r="R132" i="31"/>
  <c r="S131" i="31"/>
  <c r="R131" i="31"/>
  <c r="S130" i="31"/>
  <c r="R130" i="31"/>
  <c r="S129" i="31"/>
  <c r="R129" i="31"/>
  <c r="S128" i="31"/>
  <c r="R128" i="31"/>
  <c r="S127" i="31"/>
  <c r="R127" i="31"/>
  <c r="Q126" i="31"/>
  <c r="Q125" i="31" s="1"/>
  <c r="Q124" i="31" s="1"/>
  <c r="Q123" i="31" s="1"/>
  <c r="P126" i="31"/>
  <c r="P125" i="31" s="1"/>
  <c r="P124" i="31" s="1"/>
  <c r="P123" i="31" s="1"/>
  <c r="O126" i="31"/>
  <c r="O125" i="31" s="1"/>
  <c r="O124" i="31" s="1"/>
  <c r="O123" i="31" s="1"/>
  <c r="S123" i="31" s="1"/>
  <c r="N126" i="31"/>
  <c r="N125" i="31" s="1"/>
  <c r="M126" i="31"/>
  <c r="L126" i="31"/>
  <c r="K126" i="31"/>
  <c r="J126" i="31"/>
  <c r="J125" i="31" s="1"/>
  <c r="I126" i="31"/>
  <c r="I125" i="31" s="1"/>
  <c r="I124" i="31" s="1"/>
  <c r="I123" i="31" s="1"/>
  <c r="L125" i="31"/>
  <c r="L124" i="31" s="1"/>
  <c r="L123" i="31" s="1"/>
  <c r="K125" i="31"/>
  <c r="K124" i="31" s="1"/>
  <c r="K123" i="31" s="1"/>
  <c r="N124" i="31"/>
  <c r="J124" i="31"/>
  <c r="J123" i="31" s="1"/>
  <c r="N123" i="31"/>
  <c r="S122" i="31"/>
  <c r="R122" i="31"/>
  <c r="Q121" i="31"/>
  <c r="P121" i="31"/>
  <c r="O121" i="31"/>
  <c r="N121" i="31"/>
  <c r="M121" i="31"/>
  <c r="L121" i="31"/>
  <c r="K121" i="31"/>
  <c r="J121" i="31"/>
  <c r="I121" i="31"/>
  <c r="Q120" i="31"/>
  <c r="Q119" i="31" s="1"/>
  <c r="P120" i="31"/>
  <c r="P119" i="31" s="1"/>
  <c r="O120" i="31"/>
  <c r="O119" i="31" s="1"/>
  <c r="N120" i="31"/>
  <c r="N119" i="31" s="1"/>
  <c r="M120" i="31"/>
  <c r="R120" i="31" s="1"/>
  <c r="L120" i="31"/>
  <c r="L119" i="31" s="1"/>
  <c r="K120" i="31"/>
  <c r="K119" i="31" s="1"/>
  <c r="J120" i="31"/>
  <c r="J119" i="31" s="1"/>
  <c r="I120" i="31"/>
  <c r="I119" i="31"/>
  <c r="S118" i="31"/>
  <c r="R118" i="31"/>
  <c r="S117" i="31"/>
  <c r="R117" i="31"/>
  <c r="Q116" i="31"/>
  <c r="P116" i="31"/>
  <c r="P114" i="31" s="1"/>
  <c r="P112" i="31" s="1"/>
  <c r="O116" i="31"/>
  <c r="S116" i="31" s="1"/>
  <c r="N116" i="31"/>
  <c r="N114" i="31" s="1"/>
  <c r="N112" i="31" s="1"/>
  <c r="M116" i="31"/>
  <c r="L116" i="31"/>
  <c r="L114" i="31" s="1"/>
  <c r="L112" i="31" s="1"/>
  <c r="K116" i="31"/>
  <c r="K114" i="31" s="1"/>
  <c r="K112" i="31" s="1"/>
  <c r="J116" i="31"/>
  <c r="J114" i="31" s="1"/>
  <c r="J112" i="31" s="1"/>
  <c r="I116" i="31"/>
  <c r="Q115" i="31"/>
  <c r="P115" i="31"/>
  <c r="O115" i="31"/>
  <c r="O113" i="31" s="1"/>
  <c r="N115" i="31"/>
  <c r="N113" i="31" s="1"/>
  <c r="M115" i="31"/>
  <c r="M113" i="31" s="1"/>
  <c r="L115" i="31"/>
  <c r="L113" i="31" s="1"/>
  <c r="K115" i="31"/>
  <c r="K113" i="31" s="1"/>
  <c r="J115" i="31"/>
  <c r="I115" i="31"/>
  <c r="Q114" i="31"/>
  <c r="Q112" i="31" s="1"/>
  <c r="O114" i="31"/>
  <c r="M114" i="31"/>
  <c r="I114" i="31"/>
  <c r="I112" i="31" s="1"/>
  <c r="Q113" i="31"/>
  <c r="P113" i="31"/>
  <c r="J113" i="31"/>
  <c r="I113" i="31"/>
  <c r="N111" i="31"/>
  <c r="S110" i="31"/>
  <c r="R110" i="31"/>
  <c r="Q109" i="31"/>
  <c r="P109" i="31"/>
  <c r="O109" i="31"/>
  <c r="N109" i="31"/>
  <c r="M109" i="31"/>
  <c r="L109" i="31"/>
  <c r="K109" i="31"/>
  <c r="J109" i="31"/>
  <c r="I109" i="31"/>
  <c r="S108" i="31"/>
  <c r="R108" i="31"/>
  <c r="Q107" i="31"/>
  <c r="P107" i="31"/>
  <c r="O107" i="31"/>
  <c r="S107" i="31" s="1"/>
  <c r="N107" i="31"/>
  <c r="M107" i="31"/>
  <c r="L107" i="31"/>
  <c r="K107" i="31"/>
  <c r="J107" i="31"/>
  <c r="I107" i="31"/>
  <c r="S106" i="31"/>
  <c r="R106" i="31"/>
  <c r="S105" i="31"/>
  <c r="R105" i="31"/>
  <c r="S104" i="31"/>
  <c r="R104" i="31"/>
  <c r="S103" i="31"/>
  <c r="R103" i="31"/>
  <c r="Q102" i="31"/>
  <c r="P102" i="31"/>
  <c r="O102" i="31"/>
  <c r="N102" i="31"/>
  <c r="M102" i="31"/>
  <c r="L102" i="31"/>
  <c r="K102" i="31"/>
  <c r="J102" i="31"/>
  <c r="I102" i="31"/>
  <c r="S101" i="31"/>
  <c r="R101" i="31"/>
  <c r="S100" i="31"/>
  <c r="R100" i="31"/>
  <c r="Q99" i="31"/>
  <c r="P99" i="31"/>
  <c r="O99" i="31"/>
  <c r="N99" i="31"/>
  <c r="M99" i="31"/>
  <c r="L99" i="31"/>
  <c r="K99" i="31"/>
  <c r="J99" i="31"/>
  <c r="I99" i="31"/>
  <c r="S98" i="31"/>
  <c r="R98" i="31"/>
  <c r="S97" i="31"/>
  <c r="R97" i="31"/>
  <c r="Q96" i="31"/>
  <c r="P96" i="31"/>
  <c r="O96" i="31"/>
  <c r="S96" i="31" s="1"/>
  <c r="N96" i="31"/>
  <c r="M96" i="31"/>
  <c r="R96" i="31" s="1"/>
  <c r="L96" i="31"/>
  <c r="K96" i="31"/>
  <c r="J96" i="31"/>
  <c r="I96" i="31"/>
  <c r="S95" i="31"/>
  <c r="R95" i="31"/>
  <c r="S94" i="31"/>
  <c r="R94" i="31"/>
  <c r="Q93" i="31"/>
  <c r="P93" i="31"/>
  <c r="O93" i="31"/>
  <c r="N93" i="31"/>
  <c r="M93" i="31"/>
  <c r="L93" i="31"/>
  <c r="K93" i="31"/>
  <c r="J93" i="31"/>
  <c r="I93" i="31"/>
  <c r="S92" i="31"/>
  <c r="R92" i="31"/>
  <c r="S91" i="31"/>
  <c r="R91" i="31"/>
  <c r="Q90" i="31"/>
  <c r="P90" i="31"/>
  <c r="O90" i="31"/>
  <c r="S90" i="31" s="1"/>
  <c r="N90" i="31"/>
  <c r="M90" i="31"/>
  <c r="R90" i="31" s="1"/>
  <c r="L90" i="31"/>
  <c r="K90" i="31"/>
  <c r="J90" i="31"/>
  <c r="I90" i="31"/>
  <c r="S89" i="31"/>
  <c r="R89" i="31"/>
  <c r="S88" i="31"/>
  <c r="R88" i="31"/>
  <c r="S87" i="31"/>
  <c r="R87" i="31"/>
  <c r="S86" i="31"/>
  <c r="R86" i="31"/>
  <c r="S85" i="31"/>
  <c r="R85" i="31"/>
  <c r="Q84" i="31"/>
  <c r="P84" i="31"/>
  <c r="O84" i="31"/>
  <c r="S84" i="31" s="1"/>
  <c r="N84" i="31"/>
  <c r="M84" i="31"/>
  <c r="L84" i="31"/>
  <c r="K84" i="31"/>
  <c r="J84" i="31"/>
  <c r="I84" i="31"/>
  <c r="S83" i="31"/>
  <c r="R83" i="31"/>
  <c r="S82" i="31"/>
  <c r="R82" i="31"/>
  <c r="Q81" i="31"/>
  <c r="P81" i="31"/>
  <c r="O81" i="31"/>
  <c r="N81" i="31"/>
  <c r="M81" i="31"/>
  <c r="R81" i="31" s="1"/>
  <c r="L81" i="31"/>
  <c r="K81" i="31"/>
  <c r="J81" i="31"/>
  <c r="I81" i="31"/>
  <c r="S80" i="31"/>
  <c r="R80" i="31"/>
  <c r="S79" i="31"/>
  <c r="R79" i="31"/>
  <c r="S78" i="31"/>
  <c r="R78" i="31"/>
  <c r="S77" i="31"/>
  <c r="R77" i="31"/>
  <c r="S76" i="31"/>
  <c r="R76" i="31"/>
  <c r="Q75" i="31"/>
  <c r="P75" i="31"/>
  <c r="O75" i="31"/>
  <c r="N75" i="31"/>
  <c r="M75" i="31"/>
  <c r="L75" i="31"/>
  <c r="K75" i="31"/>
  <c r="J75" i="31"/>
  <c r="I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Q67" i="31"/>
  <c r="P67" i="31"/>
  <c r="O67" i="31"/>
  <c r="N67" i="31"/>
  <c r="M67" i="31"/>
  <c r="L67" i="31"/>
  <c r="K67" i="31"/>
  <c r="J67" i="31"/>
  <c r="I67" i="31"/>
  <c r="S66" i="31"/>
  <c r="R66" i="31"/>
  <c r="S65" i="31"/>
  <c r="R65" i="31"/>
  <c r="S64" i="31"/>
  <c r="R64" i="31"/>
  <c r="S63" i="31"/>
  <c r="R63" i="31"/>
  <c r="S62" i="31"/>
  <c r="R62" i="31"/>
  <c r="Q61" i="31"/>
  <c r="P61" i="31"/>
  <c r="O61" i="31"/>
  <c r="N61" i="31"/>
  <c r="M61" i="31"/>
  <c r="R61" i="31" s="1"/>
  <c r="L61" i="31"/>
  <c r="K61" i="31"/>
  <c r="J61" i="31"/>
  <c r="I61" i="31"/>
  <c r="S60" i="31"/>
  <c r="R60" i="31"/>
  <c r="Q59" i="31"/>
  <c r="P59" i="31"/>
  <c r="O59" i="31"/>
  <c r="N59" i="31"/>
  <c r="M59" i="31"/>
  <c r="R59" i="31" s="1"/>
  <c r="L59" i="31"/>
  <c r="K59" i="31"/>
  <c r="J59" i="31"/>
  <c r="I59" i="31"/>
  <c r="S58" i="31"/>
  <c r="R58" i="31"/>
  <c r="Q57" i="31"/>
  <c r="P57" i="31"/>
  <c r="O57" i="31"/>
  <c r="N57" i="31"/>
  <c r="M57" i="31"/>
  <c r="L57" i="31"/>
  <c r="K57" i="31"/>
  <c r="J57" i="31"/>
  <c r="I57" i="31"/>
  <c r="S55" i="31"/>
  <c r="R55" i="31"/>
  <c r="Q54" i="31"/>
  <c r="P54" i="31"/>
  <c r="O54" i="31"/>
  <c r="N54" i="31"/>
  <c r="M54" i="31"/>
  <c r="L54" i="31"/>
  <c r="K54" i="31"/>
  <c r="K48" i="31" s="1"/>
  <c r="J54" i="31"/>
  <c r="I54" i="31"/>
  <c r="S53" i="31"/>
  <c r="R53" i="31"/>
  <c r="S52" i="31"/>
  <c r="R52" i="31"/>
  <c r="S51" i="31"/>
  <c r="R51" i="31"/>
  <c r="S50" i="31"/>
  <c r="R50" i="31"/>
  <c r="Q49" i="31"/>
  <c r="P49" i="31"/>
  <c r="P48" i="31" s="1"/>
  <c r="O49" i="31"/>
  <c r="O48" i="31" s="1"/>
  <c r="N49" i="31"/>
  <c r="N48" i="31" s="1"/>
  <c r="M49" i="31"/>
  <c r="L49" i="31"/>
  <c r="L48" i="31" s="1"/>
  <c r="K49" i="31"/>
  <c r="J49" i="31"/>
  <c r="I49" i="31"/>
  <c r="S46" i="31"/>
  <c r="R46" i="31"/>
  <c r="S45" i="31"/>
  <c r="R45" i="31"/>
  <c r="S44" i="31"/>
  <c r="R44" i="31"/>
  <c r="S43" i="31"/>
  <c r="R43" i="31"/>
  <c r="Q42" i="31"/>
  <c r="P42" i="31"/>
  <c r="O42" i="31"/>
  <c r="O36" i="31" s="1"/>
  <c r="N42" i="31"/>
  <c r="M42" i="31"/>
  <c r="L42" i="31"/>
  <c r="K42" i="31"/>
  <c r="J42" i="31"/>
  <c r="I42" i="31"/>
  <c r="S41" i="31"/>
  <c r="R41" i="31"/>
  <c r="S40" i="31"/>
  <c r="R40" i="31"/>
  <c r="S39" i="31"/>
  <c r="R39" i="31"/>
  <c r="S38" i="31"/>
  <c r="R38" i="31"/>
  <c r="Q37" i="31"/>
  <c r="P37" i="31"/>
  <c r="P36" i="31" s="1"/>
  <c r="O37" i="31"/>
  <c r="N37" i="31"/>
  <c r="N36" i="31" s="1"/>
  <c r="M37" i="31"/>
  <c r="L37" i="31"/>
  <c r="L36" i="31" s="1"/>
  <c r="K37" i="31"/>
  <c r="K36" i="31" s="1"/>
  <c r="J37" i="31"/>
  <c r="J36" i="31" s="1"/>
  <c r="I37" i="31"/>
  <c r="S35" i="31"/>
  <c r="R35" i="31"/>
  <c r="S34" i="31"/>
  <c r="R34" i="31"/>
  <c r="S33" i="31"/>
  <c r="R33" i="31"/>
  <c r="Q32" i="31"/>
  <c r="P32" i="31"/>
  <c r="O32" i="31"/>
  <c r="N32" i="31"/>
  <c r="M32" i="31"/>
  <c r="R32" i="31" s="1"/>
  <c r="L32" i="31"/>
  <c r="K32" i="31"/>
  <c r="J32" i="31"/>
  <c r="I32" i="31"/>
  <c r="S31" i="31"/>
  <c r="R31" i="31"/>
  <c r="S30" i="31"/>
  <c r="R30" i="31"/>
  <c r="Q29" i="31"/>
  <c r="P29" i="31"/>
  <c r="O29" i="31"/>
  <c r="N29" i="31"/>
  <c r="M29" i="31"/>
  <c r="L29" i="31"/>
  <c r="K29" i="31"/>
  <c r="J29" i="31"/>
  <c r="I29" i="31"/>
  <c r="S28" i="31"/>
  <c r="R28" i="31"/>
  <c r="Q27" i="31"/>
  <c r="P27" i="31"/>
  <c r="O27" i="31"/>
  <c r="N27" i="31"/>
  <c r="M27" i="31"/>
  <c r="R27" i="31" s="1"/>
  <c r="L27" i="31"/>
  <c r="K27" i="31"/>
  <c r="J27" i="31"/>
  <c r="I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Q18" i="31"/>
  <c r="P18" i="31"/>
  <c r="O18" i="31"/>
  <c r="N18" i="31"/>
  <c r="M18" i="31"/>
  <c r="L18" i="31"/>
  <c r="K18" i="31"/>
  <c r="J18" i="31"/>
  <c r="I18" i="31"/>
  <c r="S17" i="31"/>
  <c r="R17" i="31"/>
  <c r="S16" i="31"/>
  <c r="R16" i="31"/>
  <c r="Q15" i="31"/>
  <c r="P15" i="31"/>
  <c r="O15" i="31"/>
  <c r="N15" i="31"/>
  <c r="M15" i="31"/>
  <c r="R15" i="31" s="1"/>
  <c r="L15" i="31"/>
  <c r="K15" i="31"/>
  <c r="J15" i="31"/>
  <c r="I15" i="31"/>
  <c r="S14" i="31"/>
  <c r="R14" i="31"/>
  <c r="S13" i="31"/>
  <c r="R13" i="31"/>
  <c r="S12" i="31"/>
  <c r="R12" i="31"/>
  <c r="Q11" i="31"/>
  <c r="P11" i="31"/>
  <c r="O11" i="31"/>
  <c r="N11" i="31"/>
  <c r="M11" i="31"/>
  <c r="L11" i="31"/>
  <c r="K11" i="31"/>
  <c r="J11" i="31"/>
  <c r="J10" i="31" s="1"/>
  <c r="J9" i="31" s="1"/>
  <c r="I11" i="31"/>
  <c r="R67" i="31" l="1"/>
  <c r="S18" i="31"/>
  <c r="R114" i="31"/>
  <c r="R11" i="31"/>
  <c r="R49" i="31"/>
  <c r="L56" i="31"/>
  <c r="L47" i="31" s="1"/>
  <c r="L8" i="31" s="1"/>
  <c r="L141" i="31" s="1"/>
  <c r="S11" i="31"/>
  <c r="S29" i="31"/>
  <c r="S109" i="31"/>
  <c r="J111" i="31"/>
  <c r="M119" i="31"/>
  <c r="R119" i="31" s="1"/>
  <c r="P111" i="31"/>
  <c r="R18" i="31"/>
  <c r="R37" i="31"/>
  <c r="S61" i="31"/>
  <c r="R102" i="31"/>
  <c r="R121" i="31"/>
  <c r="L111" i="31"/>
  <c r="P10" i="31"/>
  <c r="P9" i="31" s="1"/>
  <c r="S49" i="31"/>
  <c r="Q56" i="31"/>
  <c r="N56" i="31"/>
  <c r="N47" i="31" s="1"/>
  <c r="Q10" i="31"/>
  <c r="R29" i="31"/>
  <c r="S32" i="31"/>
  <c r="S59" i="31"/>
  <c r="S67" i="31"/>
  <c r="I10" i="31"/>
  <c r="I9" i="31" s="1"/>
  <c r="K56" i="31"/>
  <c r="K47" i="31" s="1"/>
  <c r="P56" i="31"/>
  <c r="P47" i="31" s="1"/>
  <c r="P8" i="31" s="1"/>
  <c r="P141" i="31" s="1"/>
  <c r="M112" i="31"/>
  <c r="R112" i="31" s="1"/>
  <c r="R115" i="31"/>
  <c r="S37" i="31"/>
  <c r="J48" i="31"/>
  <c r="S93" i="31"/>
  <c r="S102" i="31"/>
  <c r="K111" i="31"/>
  <c r="L10" i="31"/>
  <c r="L9" i="31" s="1"/>
  <c r="I48" i="31"/>
  <c r="S48" i="31" s="1"/>
  <c r="Q48" i="31"/>
  <c r="J56" i="31"/>
  <c r="S81" i="31"/>
  <c r="R99" i="31"/>
  <c r="N10" i="31"/>
  <c r="N9" i="31" s="1"/>
  <c r="O56" i="31"/>
  <c r="S99" i="31"/>
  <c r="S121" i="31"/>
  <c r="S15" i="31"/>
  <c r="S27" i="31"/>
  <c r="I36" i="31"/>
  <c r="S36" i="31" s="1"/>
  <c r="Q36" i="31"/>
  <c r="S114" i="31"/>
  <c r="S115" i="31"/>
  <c r="R126" i="31"/>
  <c r="M125" i="31"/>
  <c r="R136" i="31"/>
  <c r="M135" i="31"/>
  <c r="R42" i="31"/>
  <c r="M36" i="31"/>
  <c r="R36" i="31" s="1"/>
  <c r="O47" i="31"/>
  <c r="R54" i="31"/>
  <c r="M48" i="31"/>
  <c r="S42" i="31"/>
  <c r="I56" i="31"/>
  <c r="R57" i="31"/>
  <c r="M56" i="31"/>
  <c r="R84" i="31"/>
  <c r="R107" i="31"/>
  <c r="S113" i="31"/>
  <c r="O111" i="31"/>
  <c r="K10" i="31"/>
  <c r="K9" i="31" s="1"/>
  <c r="O10" i="31"/>
  <c r="S54" i="31"/>
  <c r="S75" i="31"/>
  <c r="R93" i="31"/>
  <c r="R113" i="31"/>
  <c r="S134" i="31"/>
  <c r="R75" i="31"/>
  <c r="S124" i="31"/>
  <c r="S125" i="31"/>
  <c r="S57" i="31"/>
  <c r="S126" i="31"/>
  <c r="S135" i="31"/>
  <c r="S136" i="31"/>
  <c r="M10" i="31"/>
  <c r="Q111" i="31"/>
  <c r="R109" i="31"/>
  <c r="O112" i="31"/>
  <c r="S112" i="31" s="1"/>
  <c r="I111" i="31"/>
  <c r="R116" i="31"/>
  <c r="S119" i="31"/>
  <c r="S120" i="31"/>
  <c r="I47" i="31" l="1"/>
  <c r="I8" i="31" s="1"/>
  <c r="I141" i="31" s="1"/>
  <c r="N8" i="31"/>
  <c r="N141" i="31" s="1"/>
  <c r="M111" i="31"/>
  <c r="R111" i="31" s="1"/>
  <c r="K8" i="31"/>
  <c r="K141" i="31" s="1"/>
  <c r="Q9" i="31"/>
  <c r="J47" i="31"/>
  <c r="J8" i="31" s="1"/>
  <c r="J141" i="31" s="1"/>
  <c r="Q47" i="31"/>
  <c r="Q8" i="31" s="1"/>
  <c r="Q141" i="31" s="1"/>
  <c r="R135" i="31"/>
  <c r="M134" i="31"/>
  <c r="R134" i="31" s="1"/>
  <c r="R10" i="31"/>
  <c r="M9" i="31"/>
  <c r="S111" i="31"/>
  <c r="R56" i="31"/>
  <c r="R48" i="31"/>
  <c r="M47" i="31"/>
  <c r="R47" i="31" s="1"/>
  <c r="S56" i="31"/>
  <c r="R125" i="31"/>
  <c r="M124" i="31"/>
  <c r="S10" i="31"/>
  <c r="O9" i="31"/>
  <c r="S47" i="31" l="1"/>
  <c r="O8" i="31"/>
  <c r="S9" i="31"/>
  <c r="R124" i="31"/>
  <c r="M123" i="31"/>
  <c r="R123" i="31" s="1"/>
  <c r="R9" i="31"/>
  <c r="M8" i="31" l="1"/>
  <c r="O141" i="31"/>
  <c r="S141" i="31" s="1"/>
  <c r="S8" i="31"/>
  <c r="M141" i="31" l="1"/>
  <c r="R141" i="31" s="1"/>
  <c r="R8" i="31"/>
</calcChain>
</file>

<file path=xl/sharedStrings.xml><?xml version="1.0" encoding="utf-8"?>
<sst xmlns="http://schemas.openxmlformats.org/spreadsheetml/2006/main" count="268" uniqueCount="239">
  <si>
    <t>AGENCIA NACIONAL DE HIDROCARBUROS</t>
  </si>
  <si>
    <t/>
  </si>
  <si>
    <t>RECURSOS ADIMINISTRADOS ( X )    ó     RECURSOS NACION: ()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</si>
  <si>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</si>
  <si>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</si>
  <si>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</si>
  <si>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</si>
  <si>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</si>
  <si>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</si>
  <si>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</si>
  <si>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</si>
  <si>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TOTAL PAGOS ACUMULADOS</t>
  </si>
  <si>
    <t>% EJE 
RP / APROP.VIG</t>
  </si>
  <si>
    <t>% EJECUCION 
OBLIG / APR.VIG</t>
  </si>
  <si>
    <t>CTA</t>
  </si>
  <si>
    <t>SUBC</t>
  </si>
  <si>
    <t>OBJG</t>
  </si>
  <si>
    <t>OR</t>
  </si>
  <si>
    <t>SUBO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</si>
  <si>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</si>
  <si>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</si>
  <si>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</si>
  <si>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</si>
  <si>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</si>
  <si>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</si>
  <si>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</si>
  <si>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</si>
  <si>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</si>
  <si>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</si>
  <si>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ASOCIADOS A LA NOMINA</t>
  </si>
  <si>
    <t>1</t>
  </si>
  <si>
    <t>Sueldos de Personal de Nómina</t>
  </si>
  <si>
    <t>20</t>
  </si>
  <si>
    <t>A-1-0-1-1-1</t>
  </si>
  <si>
    <t>Sueldos</t>
  </si>
  <si>
    <t>A-1-0-1-1-2</t>
  </si>
  <si>
    <t>Sueldos de Vacaciones</t>
  </si>
  <si>
    <t>A-1-0-1-1-4</t>
  </si>
  <si>
    <t>Incapacidades y Licencias</t>
  </si>
  <si>
    <t>Prima Técnica</t>
  </si>
  <si>
    <t>A-1-0-1-4-1</t>
  </si>
  <si>
    <t>Prima Técnica Salarial</t>
  </si>
  <si>
    <t>A-1-0-1-4-2</t>
  </si>
  <si>
    <t>Prima Técnica no Salarial</t>
  </si>
  <si>
    <t>Otros</t>
  </si>
  <si>
    <t>A-1-0-1-5-2</t>
  </si>
  <si>
    <t>Bonificación por Servicios</t>
  </si>
  <si>
    <t>A-1-0-1-5-5</t>
  </si>
  <si>
    <t>Bonificación Especial de Recreación</t>
  </si>
  <si>
    <t>Subsidio de Alimentación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</si>
  <si>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</si>
  <si>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</si>
  <si>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</si>
  <si>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</si>
  <si>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</si>
  <si>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</si>
  <si>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</si>
  <si>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</si>
  <si>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</si>
  <si>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</si>
  <si>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</si>
  <si>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</si>
  <si>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</si>
  <si>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</si>
  <si>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</si>
  <si>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</si>
  <si>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</si>
  <si>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</si>
  <si>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SERVICIOS PERSONALES INDIRECTOS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</si>
  <si>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</si>
  <si>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</si>
  <si>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</si>
  <si>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</si>
  <si>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</si>
  <si>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</si>
  <si>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CONTRIBUCIONES INHERENTES A LA NÓMINA SECTOR PRIVADO Y PÚBLICO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</si>
  <si>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</si>
  <si>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</si>
  <si>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</si>
  <si>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</si>
  <si>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</si>
  <si>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</si>
  <si>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</si>
  <si>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</si>
  <si>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</si>
  <si>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</si>
  <si>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</si>
  <si>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</si>
  <si>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</si>
  <si>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</si>
  <si>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</si>
  <si>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</si>
  <si>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</si>
  <si>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</si>
  <si>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GASTOS GENERALES</t>
  </si>
  <si>
    <t>Impuestos y Multas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</si>
  <si>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</si>
  <si>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</si>
  <si>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</si>
  <si>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</si>
  <si>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</si>
  <si>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</si>
  <si>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</si>
  <si>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</si>
  <si>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Imuestos</t>
  </si>
  <si>
    <t>Multas y Sanciones</t>
  </si>
  <si>
    <t>A-2-0-3-51-1</t>
  </si>
  <si>
    <t xml:space="preserve">Multas  </t>
  </si>
  <si>
    <t>Adquisición de Bienes y Servicios</t>
  </si>
  <si>
    <t>Compra de Equipo</t>
  </si>
  <si>
    <t>A-2-0-4-1-25</t>
  </si>
  <si>
    <t>Otras Compras de Equipos</t>
  </si>
  <si>
    <t>Enseres y Equipos de Oficina</t>
  </si>
  <si>
    <t>A-2-0-4-2-2</t>
  </si>
  <si>
    <t>Mobiliario y Enseres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</si>
  <si>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</si>
  <si>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</si>
  <si>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</si>
  <si>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</si>
  <si>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</si>
  <si>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</si>
  <si>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</si>
  <si>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</si>
  <si>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</si>
  <si>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</si>
  <si>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</si>
  <si>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</si>
  <si>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</si>
  <si>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</si>
  <si>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</si>
  <si>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</si>
  <si>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</si>
  <si>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</si>
  <si>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</si>
  <si>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</si>
  <si>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</si>
  <si>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</si>
  <si>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</si>
  <si>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</si>
  <si>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</si>
  <si>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</si>
  <si>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Comunicaciones y Transporte</t>
  </si>
  <si>
    <t>A-2-0-4-6-2</t>
  </si>
  <si>
    <t>Correo</t>
  </si>
  <si>
    <t>A-2-0-4-6-3</t>
  </si>
  <si>
    <t>Embalaje y Acarreo</t>
  </si>
  <si>
    <t>A-2-0-4-6-5</t>
  </si>
  <si>
    <t>Servicio de Transmisión de Información</t>
  </si>
  <si>
    <t>A-2-0-4-6-7</t>
  </si>
  <si>
    <t>Transporte</t>
  </si>
  <si>
    <t>A-2-0-4-6-8</t>
  </si>
  <si>
    <t>Otros Comunicaciones y Transportes</t>
  </si>
  <si>
    <t>Impresos y Publicaciones</t>
  </si>
  <si>
    <t>A-2-0-4-7-5</t>
  </si>
  <si>
    <t>Suscripciones</t>
  </si>
  <si>
    <t>A-2-0-4-7-6</t>
  </si>
  <si>
    <t>Otros Gastos por Impresos y Publicaciones</t>
  </si>
  <si>
    <t>Servicios Públicos</t>
  </si>
  <si>
    <t>A-2-0-4-8-1</t>
  </si>
  <si>
    <t>Acueducto, Alcantarillado y Aseo</t>
  </si>
  <si>
    <t>A-2-0-4-8-2</t>
  </si>
  <si>
    <t>Energia</t>
  </si>
  <si>
    <t>°°°</t>
  </si>
  <si>
    <t>Gas</t>
  </si>
  <si>
    <t>A-2-0-4-8-5</t>
  </si>
  <si>
    <t>Telefonía Movil Celular</t>
  </si>
  <si>
    <t>A-2-0-4-8-6</t>
  </si>
  <si>
    <t>Teléfono, Fax y Otros</t>
  </si>
  <si>
    <t>Seguros</t>
  </si>
  <si>
    <t>A-2-0-4-9-5</t>
  </si>
  <si>
    <t>Seguro de Infidelidad y Riesgos</t>
  </si>
  <si>
    <t>A-2-0-4-9-13</t>
  </si>
  <si>
    <t>Otros Seguros</t>
  </si>
  <si>
    <t>Arrendamientos</t>
  </si>
  <si>
    <t>A-2-0-4-10-1</t>
  </si>
  <si>
    <t>Arrendamientos de Bienes Muebles</t>
  </si>
  <si>
    <t>A-2-0-4-10-2</t>
  </si>
  <si>
    <t>Arrendamientos de Bienes Inmuebles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</si>
  <si>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</si>
  <si>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</si>
  <si>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</si>
  <si>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</si>
  <si>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</si>
  <si>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Gastos Imprevistos</t>
  </si>
  <si>
    <t>A-2-0-4-17-1</t>
  </si>
  <si>
    <t>Gastos Imprevistos Bienes</t>
  </si>
  <si>
    <t>A-2-0-4-17-2</t>
  </si>
  <si>
    <t>Gastos Imprevistos Servicios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</si>
  <si>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</si>
  <si>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</si>
  <si>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</si>
  <si>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</si>
  <si>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</si>
  <si>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</si>
  <si>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</si>
  <si>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Otros Servicios para Capacitación</t>
  </si>
  <si>
    <t>A-2-0-4-40</t>
  </si>
  <si>
    <t>Otros Gastos por adquisición de Bienes</t>
  </si>
  <si>
    <t>15</t>
  </si>
  <si>
    <t>A-2-0-4-40-15</t>
  </si>
  <si>
    <t>Otros Gastos por adquisición de Servicios</t>
  </si>
  <si>
    <t>A-2-0-4-41-13</t>
  </si>
  <si>
    <t>TRANSFERENCIAS CORRIENTES</t>
  </si>
  <si>
    <t xml:space="preserve">TRANSFERENCIAS AL SECTOR PÚBLICO </t>
  </si>
  <si>
    <t>ORDEN NACIONAL</t>
  </si>
  <si>
    <t>A-3-2-1-1</t>
  </si>
  <si>
    <t>CUOTA DE AUDITAJE CONTRANAL</t>
  </si>
  <si>
    <t>A-3-2-1-17</t>
  </si>
  <si>
    <t>EXCEDENTES</t>
  </si>
  <si>
    <t>OTRAS TRANSFERENCIAS</t>
  </si>
  <si>
    <t>SENTENCIAS Y CONCILIACIONES</t>
  </si>
  <si>
    <t>A-3-6-1-1</t>
  </si>
  <si>
    <t>GASTOS DE COMERCIALIZACION Y PRODUCCIÓN</t>
  </si>
  <si>
    <t>COMERCIAL</t>
  </si>
  <si>
    <t>OTROS GASTOS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</si>
  <si>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</si>
  <si>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</si>
  <si>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</si>
  <si>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</si>
  <si>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</si>
  <si>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</si>
  <si>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</si>
  <si>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</si>
  <si>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</si>
  <si>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</si>
  <si>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C - INVERSION</t>
  </si>
  <si>
    <t>RECURSOS NATURALES ENERGETICOS NO RENOVABLES</t>
  </si>
  <si>
    <t>C-2106-1900-1-0-1</t>
  </si>
  <si>
    <t>ADQUISICION DE INFORMACION</t>
  </si>
  <si>
    <t>C-2106-1900-1-0-2</t>
  </si>
  <si>
    <t>INTEGRACION DE LA INFORMACION TECNICA</t>
  </si>
  <si>
    <t>C-2106-1900-1-0-3</t>
  </si>
  <si>
    <t>MEJORAMIENTO DE LA INFORMACION TECNICA</t>
  </si>
  <si>
    <t>C-2106-1900-1-0-9</t>
  </si>
  <si>
    <t>GMF 4*1000</t>
  </si>
  <si>
    <t xml:space="preserve">TOTAL </t>
  </si>
  <si>
    <t>A-5-1-2-1-0-29</t>
  </si>
  <si>
    <t>MARZO</t>
  </si>
  <si>
    <t>INFORME DE EJECUCION PRESUPUESTAL DE GASTOS 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</si>
</sst>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73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2" applyFont="1" applyFill="1" applyBorder="1"/>
    <xf numFmtId="0" fontId="1" fillId="0" borderId="0" xfId="2" applyFont="1" applyFill="1"/>
    <xf numFmtId="49" fontId="7" fillId="0" borderId="7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2" fillId="0" borderId="0" xfId="2" applyFont="1" applyFill="1"/>
    <xf numFmtId="49" fontId="3" fillId="0" borderId="8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38" fontId="4" fillId="0" borderId="22" xfId="2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10" fontId="4" fillId="0" borderId="14" xfId="3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horizontal="center"/>
    </xf>
    <xf numFmtId="1" fontId="4" fillId="0" borderId="23" xfId="2" applyNumberFormat="1" applyFont="1" applyFill="1" applyBorder="1" applyAlignment="1">
      <alignment horizontal="center" vertical="center"/>
    </xf>
    <xf numFmtId="1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38" fontId="4" fillId="0" borderId="24" xfId="2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10" fontId="4" fillId="0" borderId="16" xfId="3" applyNumberFormat="1" applyFont="1" applyFill="1" applyBorder="1" applyAlignment="1">
      <alignment horizontal="right" vertical="center"/>
    </xf>
    <xf numFmtId="0" fontId="8" fillId="0" borderId="0" xfId="2" applyFont="1" applyFill="1"/>
    <xf numFmtId="49" fontId="4" fillId="0" borderId="24" xfId="2" applyNumberFormat="1" applyFont="1" applyFill="1" applyBorder="1" applyAlignment="1">
      <alignment vertical="center" wrapText="1"/>
    </xf>
    <xf numFmtId="1" fontId="9" fillId="0" borderId="23" xfId="2" applyNumberFormat="1" applyFont="1" applyFill="1" applyBorder="1" applyAlignment="1">
      <alignment horizontal="center" vertical="center"/>
    </xf>
    <xf numFmtId="1" fontId="9" fillId="0" borderId="24" xfId="2" applyNumberFormat="1" applyFont="1" applyFill="1" applyBorder="1" applyAlignment="1">
      <alignment horizontal="center" vertical="center"/>
    </xf>
    <xf numFmtId="0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vertical="center" wrapText="1"/>
    </xf>
    <xf numFmtId="38" fontId="9" fillId="0" borderId="24" xfId="2" applyNumberFormat="1" applyFont="1" applyFill="1" applyBorder="1" applyAlignment="1">
      <alignment horizontal="right" vertical="center"/>
    </xf>
    <xf numFmtId="10" fontId="9" fillId="0" borderId="24" xfId="2" applyNumberFormat="1" applyFont="1" applyFill="1" applyBorder="1" applyAlignment="1">
      <alignment horizontal="right" vertical="center"/>
    </xf>
    <xf numFmtId="10" fontId="9" fillId="0" borderId="16" xfId="3" applyNumberFormat="1" applyFont="1" applyFill="1" applyBorder="1" applyAlignment="1">
      <alignment horizontal="right" vertical="center"/>
    </xf>
    <xf numFmtId="0" fontId="10" fillId="0" borderId="0" xfId="2" applyFont="1" applyFill="1"/>
    <xf numFmtId="0" fontId="4" fillId="0" borderId="24" xfId="2" applyNumberFormat="1" applyFont="1" applyFill="1" applyBorder="1" applyAlignment="1">
      <alignment horizontal="center" vertical="center"/>
    </xf>
    <xf numFmtId="10" fontId="4" fillId="0" borderId="24" xfId="2" applyNumberFormat="1" applyFont="1" applyFill="1" applyBorder="1" applyAlignment="1">
      <alignment horizontal="right" vertical="center"/>
    </xf>
    <xf numFmtId="49" fontId="9" fillId="0" borderId="24" xfId="2" applyNumberFormat="1" applyFont="1" applyFill="1" applyBorder="1" applyAlignment="1">
      <alignment horizontal="left" vertical="center" wrapText="1"/>
    </xf>
    <xf numFmtId="10" fontId="4" fillId="0" borderId="16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9" fillId="0" borderId="16" xfId="2" applyNumberFormat="1" applyFont="1" applyFill="1" applyBorder="1" applyAlignment="1">
      <alignment horizontal="right" vertical="center"/>
    </xf>
    <xf numFmtId="0" fontId="9" fillId="0" borderId="24" xfId="2" applyNumberFormat="1" applyFont="1" applyFill="1" applyBorder="1" applyAlignment="1">
      <alignment vertical="center" wrapText="1"/>
    </xf>
    <xf numFmtId="9" fontId="4" fillId="0" borderId="24" xfId="3" applyFont="1" applyFill="1" applyBorder="1" applyAlignment="1">
      <alignment horizontal="right" vertical="center"/>
    </xf>
    <xf numFmtId="3" fontId="4" fillId="0" borderId="24" xfId="2" applyNumberFormat="1" applyFont="1" applyFill="1" applyBorder="1" applyAlignment="1">
      <alignment horizontal="right" vertical="center" wrapText="1"/>
    </xf>
    <xf numFmtId="166" fontId="4" fillId="0" borderId="24" xfId="2" applyNumberFormat="1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vertical="center" wrapText="1"/>
    </xf>
    <xf numFmtId="0" fontId="9" fillId="0" borderId="23" xfId="2" applyNumberFormat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 wrapText="1"/>
    </xf>
    <xf numFmtId="166" fontId="9" fillId="0" borderId="24" xfId="2" applyNumberFormat="1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 vertical="center"/>
    </xf>
    <xf numFmtId="40" fontId="4" fillId="0" borderId="24" xfId="2" applyNumberFormat="1" applyFont="1" applyFill="1" applyBorder="1" applyAlignment="1">
      <alignment vertical="center"/>
    </xf>
    <xf numFmtId="0" fontId="9" fillId="0" borderId="24" xfId="2" applyFont="1" applyFill="1" applyBorder="1" applyAlignment="1">
      <alignment horizontal="center" vertical="center" wrapText="1"/>
    </xf>
    <xf numFmtId="40" fontId="9" fillId="0" borderId="24" xfId="2" applyNumberFormat="1" applyFont="1" applyFill="1" applyBorder="1" applyAlignment="1">
      <alignment vertical="center"/>
    </xf>
    <xf numFmtId="0" fontId="8" fillId="0" borderId="0" xfId="2" applyFont="1" applyFill="1" applyAlignment="1">
      <alignment horizontal="right"/>
    </xf>
    <xf numFmtId="10" fontId="9" fillId="0" borderId="24" xfId="3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38" fontId="4" fillId="0" borderId="28" xfId="2" applyNumberFormat="1" applyFont="1" applyFill="1" applyBorder="1" applyAlignment="1">
      <alignment horizontal="right" vertical="center"/>
    </xf>
    <xf numFmtId="10" fontId="4" fillId="0" borderId="10" xfId="2" applyNumberFormat="1" applyFont="1" applyFill="1" applyBorder="1" applyAlignment="1">
      <alignment horizontal="right" vertical="center"/>
    </xf>
    <xf numFmtId="10" fontId="4" fillId="0" borderId="28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173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10" fontId="3" fillId="0" borderId="0" xfId="3" applyNumberFormat="1" applyFont="1" applyFill="1" applyBorder="1" applyAlignment="1"/>
    <xf numFmtId="10" fontId="1" fillId="0" borderId="0" xfId="3" applyNumberFormat="1" applyFont="1" applyFill="1" applyBorder="1" applyAlignment="1"/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10" fontId="3" fillId="0" borderId="0" xfId="3" applyNumberFormat="1" applyFont="1" applyFill="1" applyBorder="1" applyAlignment="1">
      <alignment horizontal="right"/>
    </xf>
    <xf numFmtId="10" fontId="1" fillId="0" borderId="0" xfId="3" applyNumberFormat="1" applyFont="1" applyFill="1" applyBorder="1" applyAlignment="1">
      <alignment vertical="center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7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" fontId="3" fillId="0" borderId="12" xfId="2" applyNumberFormat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horizontal="center" vertical="center" wrapText="1"/>
    </xf>
    <xf numFmtId="167" fontId="3" fillId="0" borderId="8" xfId="2" applyNumberFormat="1" applyFont="1" applyFill="1" applyBorder="1" applyAlignment="1">
      <alignment horizontal="center" vertical="center" wrapText="1"/>
    </xf>
    <xf numFmtId="167" fontId="3" fillId="0" borderId="9" xfId="2" applyNumberFormat="1" applyFont="1" applyFill="1" applyBorder="1" applyAlignment="1">
      <alignment horizontal="center" vertical="center" wrapText="1"/>
    </xf>
    <xf numFmtId="167" fontId="3" fillId="0" borderId="7" xfId="2" applyNumberFormat="1" applyFont="1" applyFill="1" applyBorder="1" applyAlignment="1">
      <alignment horizontal="center" vertical="center"/>
    </xf>
    <xf numFmtId="167" fontId="3" fillId="0" borderId="8" xfId="2" applyNumberFormat="1" applyFont="1" applyFill="1" applyBorder="1" applyAlignment="1">
      <alignment horizontal="center" vertical="center"/>
    </xf>
    <xf numFmtId="167" fontId="3" fillId="0" borderId="9" xfId="2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 wrapText="1"/>
    </xf>
    <xf numFmtId="49" fontId="3" fillId="0" borderId="8" xfId="2" applyNumberFormat="1" applyFont="1" applyFill="1" applyBorder="1" applyAlignment="1">
      <alignment horizontal="center" vertical="center" wrapText="1"/>
    </xf>
    <xf numFmtId="49" fontId="3" fillId="0" borderId="9" xfId="2" applyNumberFormat="1" applyFont="1" applyFill="1" applyBorder="1" applyAlignment="1">
      <alignment horizontal="center" vertical="center" wrapText="1"/>
    </xf>
    <xf numFmtId="49" fontId="7" fillId="0" borderId="8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1" fontId="7" fillId="0" borderId="8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49" fontId="4" fillId="0" borderId="19" xfId="2" applyNumberFormat="1" applyFont="1" applyFill="1" applyBorder="1" applyAlignment="1">
      <alignment horizontal="center" vertical="center" wrapText="1"/>
    </xf>
    <xf numFmtId="49" fontId="4" fillId="0" borderId="20" xfId="2" applyNumberFormat="1" applyFont="1" applyFill="1" applyBorder="1" applyAlignment="1">
      <alignment horizontal="center" vertical="center" wrapText="1"/>
    </xf>
    <xf numFmtId="49" fontId="4" fillId="0" borderId="21" xfId="2" applyNumberFormat="1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2" fillId="0" borderId="2" xfId="2" applyFont="1" applyFill="1" applyBorder="1"/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F8E0AD27-0484-413B-AEA7-EC486269DAAF}"/>
            </a:ext>
          </a:extLst>
        </xdr:cNvPr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28EBA3B-B564-4DD1-A8F1-ABEA53EF38E3}"/>
            </a:ext>
          </a:extLst>
        </xdr:cNvPr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6E3D9DB-41C7-4203-AD5B-9421ADCD4D3D}"/>
            </a:ext>
          </a:extLst>
        </xdr:cNvPr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C559B4F-45C4-4622-A557-CFD211FFC882}"/>
            </a:ext>
          </a:extLst>
        </xdr:cNvPr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F26E0475-31FB-42E3-9075-AAC4FFD5197F}"/>
            </a:ext>
          </a:extLst>
        </xdr:cNvPr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D48506D-DF8C-4637-8484-8D3BF41F3E2C}"/>
            </a:ext>
          </a:extLst>
        </xdr:cNvPr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35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DB67FF0-AE03-4FBD-8890-EFF3890A585C}"/>
            </a:ext>
          </a:extLst>
        </xdr:cNvPr>
        <xdr:cNvSpPr txBox="1">
          <a:spLocks noChangeArrowheads="1"/>
        </xdr:cNvSpPr>
      </xdr:nvSpPr>
      <xdr:spPr bwMode="auto">
        <a:xfrm>
          <a:off x="28765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40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1E854A9B-5DF9-409F-9CC8-208A4A7DC3C5}"/>
            </a:ext>
          </a:extLst>
        </xdr:cNvPr>
        <xdr:cNvSpPr txBox="1">
          <a:spLocks noChangeArrowheads="1"/>
        </xdr:cNvSpPr>
      </xdr:nvSpPr>
      <xdr:spPr bwMode="auto">
        <a:xfrm>
          <a:off x="28765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BFEE8F0B-BCA5-4668-8BE9-A814CFBF449B}"/>
            </a:ext>
          </a:extLst>
        </xdr:cNvPr>
        <xdr:cNvSpPr txBox="1">
          <a:spLocks noChangeArrowheads="1"/>
        </xdr:cNvSpPr>
      </xdr:nvSpPr>
      <xdr:spPr bwMode="auto">
        <a:xfrm>
          <a:off x="19183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46EDF52A-15EE-46F8-A330-B9ED4AFEAB45}"/>
            </a:ext>
          </a:extLst>
        </xdr:cNvPr>
        <xdr:cNvSpPr txBox="1">
          <a:spLocks noChangeArrowheads="1"/>
        </xdr:cNvSpPr>
      </xdr:nvSpPr>
      <xdr:spPr bwMode="auto">
        <a:xfrm>
          <a:off x="19183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C8BBCBEF-0F36-41AD-A384-976FDC0ECFF1}"/>
            </a:ext>
          </a:extLst>
        </xdr:cNvPr>
        <xdr:cNvSpPr txBox="1">
          <a:spLocks noChangeArrowheads="1"/>
        </xdr:cNvSpPr>
      </xdr:nvSpPr>
      <xdr:spPr bwMode="auto">
        <a:xfrm>
          <a:off x="19183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33A80448-F7C8-489B-A76D-4DF457DBE293}"/>
            </a:ext>
          </a:extLst>
        </xdr:cNvPr>
        <xdr:cNvSpPr txBox="1">
          <a:spLocks noChangeArrowheads="1"/>
        </xdr:cNvSpPr>
      </xdr:nvSpPr>
      <xdr:spPr bwMode="auto">
        <a:xfrm>
          <a:off x="19183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685B2A22-34ED-4A3C-A336-DAB795EF8FB1}"/>
            </a:ext>
          </a:extLst>
        </xdr:cNvPr>
        <xdr:cNvSpPr txBox="1">
          <a:spLocks noChangeArrowheads="1"/>
        </xdr:cNvSpPr>
      </xdr:nvSpPr>
      <xdr:spPr bwMode="auto">
        <a:xfrm>
          <a:off x="19183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BB31F2B1-8423-4C52-B042-568D4967A0C3}"/>
            </a:ext>
          </a:extLst>
        </xdr:cNvPr>
        <xdr:cNvSpPr txBox="1">
          <a:spLocks noChangeArrowheads="1"/>
        </xdr:cNvSpPr>
      </xdr:nvSpPr>
      <xdr:spPr bwMode="auto">
        <a:xfrm>
          <a:off x="19183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35</xdr:row>
      <xdr:rowOff>85725</xdr:rowOff>
    </xdr:from>
    <xdr:ext cx="171450" cy="266700"/>
    <xdr:sp macro="" textlink="">
      <xdr:nvSpPr>
        <xdr:cNvPr id="18" name="Text Box 11">
          <a:extLst>
            <a:ext uri="{FF2B5EF4-FFF2-40B4-BE49-F238E27FC236}">
              <a16:creationId xmlns:a16="http://schemas.microsoft.com/office/drawing/2014/main" id="{CF4C9639-89E0-446A-817D-3771C2AA5127}"/>
            </a:ext>
          </a:extLst>
        </xdr:cNvPr>
        <xdr:cNvSpPr txBox="1">
          <a:spLocks noChangeArrowheads="1"/>
        </xdr:cNvSpPr>
      </xdr:nvSpPr>
      <xdr:spPr bwMode="auto">
        <a:xfrm>
          <a:off x="19183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40</xdr:row>
      <xdr:rowOff>142875</xdr:rowOff>
    </xdr:from>
    <xdr:ext cx="171450" cy="271096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064839E7-A1CF-4C46-A47B-854302EBDA21}"/>
            </a:ext>
          </a:extLst>
        </xdr:cNvPr>
        <xdr:cNvSpPr txBox="1">
          <a:spLocks noChangeArrowheads="1"/>
        </xdr:cNvSpPr>
      </xdr:nvSpPr>
      <xdr:spPr bwMode="auto">
        <a:xfrm>
          <a:off x="19183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1B5AEEA4-A0DA-4227-B656-EFFF6EAEE005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63C8ECFD-DF81-4E2F-9239-94AA85A81A9C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ED60E26B-E522-4EBF-A46E-D96F3E87D27E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A199FE3A-BB39-464B-BF8E-D8DA22E07B5E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C03F5985-7F30-4379-ADC3-C9E6FFFB3428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FFF79D01-BC0F-4279-ADC6-E0BCBF73C327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1F02018-D076-422C-9611-E144D056AC7D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C3EB186A-2756-4126-A53F-108F1B95F82A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6E949342-ED27-48E9-BD0D-9DD1CBD5FE86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D37B3A4F-8A1B-40CD-BB4A-27E8BFCF4B81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1862E543-56E8-4A65-9810-6BBD947359AE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5AE7F2EC-FEE1-4387-B0BB-98CAC6F6D9AC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AEA14836-17A5-4B2B-B8EB-93E78C9FCEB1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BF3C3F1E-512C-4807-94AF-C6A1A46027ED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4" name="Text Box 11">
          <a:extLst>
            <a:ext uri="{FF2B5EF4-FFF2-40B4-BE49-F238E27FC236}">
              <a16:creationId xmlns:a16="http://schemas.microsoft.com/office/drawing/2014/main" id="{8CB50696-3F1D-44FC-96E8-432B54F50080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F2BC482D-9587-4584-87F6-2160A6A106E3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D2D14EA6-813F-48EC-9969-03792BDB8C07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EA18DED5-C93E-43F4-AFD0-EE11A0A29784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E9564D57-14F1-4D54-B90C-7A26ED05AE89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3B02E8EC-557C-44B6-BFF8-8D02373B4735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2237CBD5-4EDE-4968-BBC8-6722A55D3286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5EF33CA2-A967-4303-AF01-3BD60CD7616A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35</xdr:row>
      <xdr:rowOff>85725</xdr:rowOff>
    </xdr:from>
    <xdr:ext cx="171450" cy="266700"/>
    <xdr:sp macro="" textlink="">
      <xdr:nvSpPr>
        <xdr:cNvPr id="42" name="Text Box 11">
          <a:extLst>
            <a:ext uri="{FF2B5EF4-FFF2-40B4-BE49-F238E27FC236}">
              <a16:creationId xmlns:a16="http://schemas.microsoft.com/office/drawing/2014/main" id="{4C383250-9FCE-4E9F-9074-A0C2DEDD3465}"/>
            </a:ext>
          </a:extLst>
        </xdr:cNvPr>
        <xdr:cNvSpPr txBox="1">
          <a:spLocks noChangeArrowheads="1"/>
        </xdr:cNvSpPr>
      </xdr:nvSpPr>
      <xdr:spPr bwMode="auto">
        <a:xfrm>
          <a:off x="21469350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40</xdr:row>
      <xdr:rowOff>142875</xdr:rowOff>
    </xdr:from>
    <xdr:ext cx="171450" cy="271096"/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8EADC90C-09DD-42AF-8BBC-CEFB3C329FD9}"/>
            </a:ext>
          </a:extLst>
        </xdr:cNvPr>
        <xdr:cNvSpPr txBox="1">
          <a:spLocks noChangeArrowheads="1"/>
        </xdr:cNvSpPr>
      </xdr:nvSpPr>
      <xdr:spPr bwMode="auto">
        <a:xfrm>
          <a:off x="21469350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51"/>
  <sheetViews>
    <sheetView showGridLines="0" tabSelected="1" zoomScaleNormal="100" workbookViewId="0">
      <pane xSplit="8" ySplit="7" topLeftCell="I132" activePane="bottomRight" state="frozen"/>
      <selection activeCell="A2" sqref="A2"/>
      <selection pane="topRight" activeCell="A2" sqref="A2"/>
      <selection pane="bottomLeft" activeCell="A2" sqref="A2"/>
      <selection pane="bottomRight" activeCell="A137" sqref="A137"/>
    </sheetView>
  </sheetViews>
  <sheetFormatPr baseColWidth="10" defaultColWidth="11.42578125" defaultRowHeight="15" x14ac:dyDescent="0.2"/>
  <cols>
    <col min="1" max="1" width="4.7109375" style="70" customWidth="1"/>
    <col min="2" max="2" width="5.28515625" style="70" customWidth="1"/>
    <col min="3" max="3" width="2.85546875" style="70" customWidth="1"/>
    <col min="4" max="4" width="3.7109375" style="70" customWidth="1"/>
    <col min="5" max="5" width="6" style="70" customWidth="1"/>
    <col min="6" max="6" width="4" style="70" customWidth="1"/>
    <col min="7" max="7" width="16.28515625" style="70" customWidth="1"/>
    <col min="8" max="8" width="42" style="71" customWidth="1"/>
    <col min="9" max="9" width="18.42578125" style="69" customWidth="1"/>
    <col min="10" max="10" width="15.42578125" style="69" hidden="1" customWidth="1"/>
    <col min="11" max="11" width="17.140625" style="69" customWidth="1"/>
    <col min="12" max="12" width="17.28515625" style="69" hidden="1" customWidth="1"/>
    <col min="13" max="13" width="16.42578125" style="69" customWidth="1"/>
    <col min="14" max="14" width="20.140625" style="69" hidden="1" customWidth="1"/>
    <col min="15" max="15" width="16.28515625" style="69" customWidth="1"/>
    <col min="16" max="16" width="15.7109375" style="69" hidden="1" customWidth="1"/>
    <col min="17" max="17" width="16.28515625" style="69" customWidth="1"/>
    <col min="18" max="18" width="12.85546875" style="69" customWidth="1"/>
    <col min="19" max="20" width="12.7109375" style="69" customWidth="1"/>
    <col min="21" max="16384" width="11.42578125" style="69"/>
  </cols>
  <sheetData>
    <row r="1" spans="1:20" s="2" customFormat="1" x14ac:dyDescent="0.2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  <c r="T1" s="1"/>
    </row>
    <row r="2" spans="1:20" s="2" customFormat="1" x14ac:dyDescent="0.2">
      <c r="A2" s="120" t="s">
        <v>238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  <c r="T2" s="1"/>
    </row>
    <row r="3" spans="1:20" s="2" customFormat="1" ht="15.75" thickBot="1" x14ac:dyDescent="0.25">
      <c r="A3" s="123" t="s">
        <v>237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2"/>
      <c r="T3" s="1"/>
    </row>
    <row r="4" spans="1:20" s="2" customFormat="1" ht="16.149999999999999" customHeight="1" thickBot="1" x14ac:dyDescent="0.25">
      <c r="A4" s="90" t="s">
        <v>2</v>
      </c>
      <c r="B4" s="91"/>
      <c r="C4" s="91"/>
      <c r="D4" s="91"/>
      <c r="E4" s="91"/>
      <c r="F4" s="91"/>
      <c r="G4" s="91"/>
      <c r="H4" s="92"/>
      <c r="I4" s="93" t="s">
        <v>3</v>
      </c>
      <c r="J4" s="96" t="s">
        <v>4</v>
      </c>
      <c r="K4" s="93" t="s">
        <v>5</v>
      </c>
      <c r="L4" s="93" t="s">
        <v>6</v>
      </c>
      <c r="M4" s="93" t="s">
        <v>7</v>
      </c>
      <c r="N4" s="93" t="s">
        <v>8</v>
      </c>
      <c r="O4" s="93" t="s">
        <v>9</v>
      </c>
      <c r="P4" s="96" t="s">
        <v>10</v>
      </c>
      <c r="Q4" s="84" t="s">
        <v>11</v>
      </c>
      <c r="R4" s="84" t="s">
        <v>12</v>
      </c>
      <c r="S4" s="87" t="s">
        <v>13</v>
      </c>
      <c r="T4" s="75"/>
    </row>
    <row r="5" spans="1:20" s="8" customFormat="1" x14ac:dyDescent="0.2">
      <c r="A5" s="3" t="s">
        <v>14</v>
      </c>
      <c r="B5" s="4" t="s">
        <v>15</v>
      </c>
      <c r="C5" s="3" t="s">
        <v>16</v>
      </c>
      <c r="D5" s="5" t="s">
        <v>17</v>
      </c>
      <c r="E5" s="6" t="s">
        <v>18</v>
      </c>
      <c r="F5" s="7" t="s">
        <v>19</v>
      </c>
      <c r="G5" s="7"/>
      <c r="H5" s="99" t="s">
        <v>20</v>
      </c>
      <c r="I5" s="94"/>
      <c r="J5" s="97"/>
      <c r="K5" s="94"/>
      <c r="L5" s="94"/>
      <c r="M5" s="94"/>
      <c r="N5" s="94"/>
      <c r="O5" s="94"/>
      <c r="P5" s="97"/>
      <c r="Q5" s="85"/>
      <c r="R5" s="85"/>
      <c r="S5" s="88"/>
      <c r="T5" s="75"/>
    </row>
    <row r="6" spans="1:20" s="8" customFormat="1" x14ac:dyDescent="0.2">
      <c r="A6" s="102" t="s">
        <v>21</v>
      </c>
      <c r="B6" s="104" t="s">
        <v>22</v>
      </c>
      <c r="C6" s="102" t="s">
        <v>23</v>
      </c>
      <c r="D6" s="106" t="s">
        <v>24</v>
      </c>
      <c r="E6" s="73"/>
      <c r="F6" s="9" t="s">
        <v>25</v>
      </c>
      <c r="G6" s="9"/>
      <c r="H6" s="100"/>
      <c r="I6" s="94"/>
      <c r="J6" s="97"/>
      <c r="K6" s="94"/>
      <c r="L6" s="94"/>
      <c r="M6" s="94"/>
      <c r="N6" s="94"/>
      <c r="O6" s="94"/>
      <c r="P6" s="97"/>
      <c r="Q6" s="85"/>
      <c r="R6" s="85"/>
      <c r="S6" s="88"/>
      <c r="T6" s="75"/>
    </row>
    <row r="7" spans="1:20" s="8" customFormat="1" ht="15.75" thickBot="1" x14ac:dyDescent="0.25">
      <c r="A7" s="103"/>
      <c r="B7" s="105"/>
      <c r="C7" s="103"/>
      <c r="D7" s="107"/>
      <c r="E7" s="74"/>
      <c r="F7" s="10" t="s">
        <v>26</v>
      </c>
      <c r="G7" s="10"/>
      <c r="H7" s="101"/>
      <c r="I7" s="95"/>
      <c r="J7" s="98"/>
      <c r="K7" s="95"/>
      <c r="L7" s="95"/>
      <c r="M7" s="95"/>
      <c r="N7" s="95"/>
      <c r="O7" s="95"/>
      <c r="P7" s="98"/>
      <c r="Q7" s="86"/>
      <c r="R7" s="86"/>
      <c r="S7" s="89"/>
      <c r="T7" s="75"/>
    </row>
    <row r="8" spans="1:20" s="14" customFormat="1" ht="30" customHeight="1" x14ac:dyDescent="0.2">
      <c r="A8" s="108" t="s">
        <v>27</v>
      </c>
      <c r="B8" s="109"/>
      <c r="C8" s="109"/>
      <c r="D8" s="109"/>
      <c r="E8" s="109"/>
      <c r="F8" s="109"/>
      <c r="G8" s="109"/>
      <c r="H8" s="110"/>
      <c r="I8" s="11">
        <f t="shared" ref="I8:Q8" si="0">+I9+I47+I111+I112+I123</f>
        <v>347935092000</v>
      </c>
      <c r="J8" s="11">
        <f t="shared" si="0"/>
        <v>4789384112</v>
      </c>
      <c r="K8" s="11">
        <f t="shared" si="0"/>
        <v>314303460070</v>
      </c>
      <c r="L8" s="11">
        <f t="shared" si="0"/>
        <v>8445668782.6300001</v>
      </c>
      <c r="M8" s="11">
        <f t="shared" si="0"/>
        <v>290027577889.63</v>
      </c>
      <c r="N8" s="11">
        <f t="shared" si="0"/>
        <v>2813599557.8299999</v>
      </c>
      <c r="O8" s="11">
        <f t="shared" si="0"/>
        <v>266740275753.70999</v>
      </c>
      <c r="P8" s="11">
        <f t="shared" si="0"/>
        <v>2816423399.8299999</v>
      </c>
      <c r="Q8" s="11">
        <f t="shared" si="0"/>
        <v>266719168678.70999</v>
      </c>
      <c r="R8" s="12">
        <f>IFERROR((M8/I8),0)</f>
        <v>0.83356805495672737</v>
      </c>
      <c r="S8" s="13">
        <f>IFERROR((O8/I8),0)</f>
        <v>0.7666380364809825</v>
      </c>
      <c r="T8" s="76"/>
    </row>
    <row r="9" spans="1:20" s="22" customFormat="1" ht="30" customHeight="1" x14ac:dyDescent="0.2">
      <c r="A9" s="15">
        <v>1</v>
      </c>
      <c r="B9" s="16"/>
      <c r="C9" s="16"/>
      <c r="D9" s="17"/>
      <c r="E9" s="17"/>
      <c r="F9" s="17"/>
      <c r="G9" s="17"/>
      <c r="H9" s="18" t="s">
        <v>28</v>
      </c>
      <c r="I9" s="19">
        <f>+I10+I32+I36</f>
        <v>24841932000</v>
      </c>
      <c r="J9" s="19">
        <f t="shared" ref="J9:Q9" si="1">+J10+J32+J36</f>
        <v>31392490</v>
      </c>
      <c r="K9" s="19">
        <f t="shared" si="1"/>
        <v>18977394145</v>
      </c>
      <c r="L9" s="19">
        <f t="shared" si="1"/>
        <v>1420286615.6300001</v>
      </c>
      <c r="M9" s="19">
        <f t="shared" si="1"/>
        <v>5742044317.6300001</v>
      </c>
      <c r="N9" s="19">
        <f t="shared" si="1"/>
        <v>1488425217.6300001</v>
      </c>
      <c r="O9" s="19">
        <f t="shared" si="1"/>
        <v>4408078185.6300001</v>
      </c>
      <c r="P9" s="19">
        <f t="shared" si="1"/>
        <v>1483665217.6300001</v>
      </c>
      <c r="Q9" s="19">
        <f t="shared" si="1"/>
        <v>4403318185.6300001</v>
      </c>
      <c r="R9" s="20">
        <f t="shared" ref="R9:R72" si="2">IFERROR((M9/I9),0)</f>
        <v>0.23114322660693218</v>
      </c>
      <c r="S9" s="21">
        <f t="shared" ref="S9:S72" si="3">IFERROR((O9/I9),0)</f>
        <v>0.17744506287312919</v>
      </c>
      <c r="T9" s="76"/>
    </row>
    <row r="10" spans="1:20" s="22" customFormat="1" ht="30" customHeight="1" x14ac:dyDescent="0.2">
      <c r="A10" s="15">
        <v>1</v>
      </c>
      <c r="B10" s="16">
        <v>0</v>
      </c>
      <c r="C10" s="16">
        <v>1</v>
      </c>
      <c r="D10" s="17"/>
      <c r="E10" s="17"/>
      <c r="F10" s="17"/>
      <c r="G10" s="17"/>
      <c r="H10" s="23" t="s">
        <v>29</v>
      </c>
      <c r="I10" s="19">
        <f t="shared" ref="I10:Q10" si="4">+I11+I15+I18+I27+I29</f>
        <v>18546626000</v>
      </c>
      <c r="J10" s="19">
        <f t="shared" si="4"/>
        <v>0</v>
      </c>
      <c r="K10" s="19">
        <f t="shared" si="4"/>
        <v>13685580000</v>
      </c>
      <c r="L10" s="19">
        <f t="shared" si="4"/>
        <v>1037030621</v>
      </c>
      <c r="M10" s="19">
        <f t="shared" si="4"/>
        <v>3096968582</v>
      </c>
      <c r="N10" s="19">
        <f t="shared" si="4"/>
        <v>1031850174</v>
      </c>
      <c r="O10" s="19">
        <f t="shared" si="4"/>
        <v>3091788135</v>
      </c>
      <c r="P10" s="19">
        <f t="shared" si="4"/>
        <v>1031850174</v>
      </c>
      <c r="Q10" s="19">
        <f t="shared" si="4"/>
        <v>3091788135</v>
      </c>
      <c r="R10" s="20">
        <f t="shared" si="2"/>
        <v>0.16698285618095712</v>
      </c>
      <c r="S10" s="21">
        <f t="shared" si="3"/>
        <v>0.16670353599625073</v>
      </c>
      <c r="T10" s="76"/>
    </row>
    <row r="11" spans="1:20" s="22" customFormat="1" ht="30" customHeight="1" x14ac:dyDescent="0.2">
      <c r="A11" s="15">
        <v>1</v>
      </c>
      <c r="B11" s="16">
        <v>0</v>
      </c>
      <c r="C11" s="16">
        <v>1</v>
      </c>
      <c r="D11" s="17" t="s">
        <v>30</v>
      </c>
      <c r="E11" s="17"/>
      <c r="F11" s="17"/>
      <c r="G11" s="17"/>
      <c r="H11" s="23" t="s">
        <v>31</v>
      </c>
      <c r="I11" s="19">
        <f t="shared" ref="I11:Q11" si="5">SUM(I12:I14)</f>
        <v>10359111000</v>
      </c>
      <c r="J11" s="19">
        <f t="shared" ref="J11" si="6">SUM(J12:J14)</f>
        <v>0</v>
      </c>
      <c r="K11" s="19">
        <f t="shared" si="5"/>
        <v>8287288800</v>
      </c>
      <c r="L11" s="19">
        <f t="shared" ref="L11" si="7">SUM(L12:L14)</f>
        <v>795116159</v>
      </c>
      <c r="M11" s="19">
        <f t="shared" si="5"/>
        <v>2367553684</v>
      </c>
      <c r="N11" s="19">
        <f t="shared" ref="N11" si="8">SUM(N12:N14)</f>
        <v>795116159</v>
      </c>
      <c r="O11" s="19">
        <f t="shared" si="5"/>
        <v>2367553684</v>
      </c>
      <c r="P11" s="19">
        <f t="shared" ref="P11" si="9">SUM(P12:P14)</f>
        <v>795116159</v>
      </c>
      <c r="Q11" s="19">
        <f t="shared" si="5"/>
        <v>2367553684</v>
      </c>
      <c r="R11" s="20">
        <f t="shared" si="2"/>
        <v>0.22854795976218423</v>
      </c>
      <c r="S11" s="21">
        <f t="shared" si="3"/>
        <v>0.22854795976218423</v>
      </c>
      <c r="T11" s="76"/>
    </row>
    <row r="12" spans="1:20" s="32" customFormat="1" ht="30" customHeight="1" x14ac:dyDescent="0.2">
      <c r="A12" s="24">
        <v>1</v>
      </c>
      <c r="B12" s="25">
        <v>0</v>
      </c>
      <c r="C12" s="25">
        <v>1</v>
      </c>
      <c r="D12" s="26">
        <v>1</v>
      </c>
      <c r="E12" s="26">
        <v>1</v>
      </c>
      <c r="F12" s="27" t="s">
        <v>32</v>
      </c>
      <c r="G12" s="27" t="s">
        <v>33</v>
      </c>
      <c r="H12" s="28" t="s">
        <v>34</v>
      </c>
      <c r="I12" s="29">
        <v>9012426668</v>
      </c>
      <c r="J12" s="29">
        <v>0</v>
      </c>
      <c r="K12" s="29">
        <v>7209941335</v>
      </c>
      <c r="L12" s="29">
        <v>730187024</v>
      </c>
      <c r="M12" s="29">
        <v>2198771326</v>
      </c>
      <c r="N12" s="29">
        <v>730187024</v>
      </c>
      <c r="O12" s="29">
        <v>2198771326</v>
      </c>
      <c r="P12" s="29">
        <v>730187024</v>
      </c>
      <c r="Q12" s="29">
        <v>2198771326</v>
      </c>
      <c r="R12" s="30">
        <f t="shared" si="2"/>
        <v>0.2439710642869444</v>
      </c>
      <c r="S12" s="31">
        <f t="shared" si="3"/>
        <v>0.2439710642869444</v>
      </c>
      <c r="T12" s="77"/>
    </row>
    <row r="13" spans="1:20" s="32" customFormat="1" ht="30" customHeight="1" x14ac:dyDescent="0.2">
      <c r="A13" s="24">
        <v>1</v>
      </c>
      <c r="B13" s="25">
        <v>0</v>
      </c>
      <c r="C13" s="25">
        <v>1</v>
      </c>
      <c r="D13" s="26">
        <v>1</v>
      </c>
      <c r="E13" s="26">
        <v>2</v>
      </c>
      <c r="F13" s="27" t="s">
        <v>32</v>
      </c>
      <c r="G13" s="27" t="s">
        <v>35</v>
      </c>
      <c r="H13" s="28" t="s">
        <v>36</v>
      </c>
      <c r="I13" s="29">
        <v>1305247999</v>
      </c>
      <c r="J13" s="29">
        <v>0</v>
      </c>
      <c r="K13" s="29">
        <v>1044198399</v>
      </c>
      <c r="L13" s="29">
        <v>58041733</v>
      </c>
      <c r="M13" s="29">
        <v>139209496</v>
      </c>
      <c r="N13" s="29">
        <v>58041733</v>
      </c>
      <c r="O13" s="29">
        <v>139209496</v>
      </c>
      <c r="P13" s="29">
        <v>58041733</v>
      </c>
      <c r="Q13" s="29">
        <v>139209496</v>
      </c>
      <c r="R13" s="30">
        <f t="shared" si="2"/>
        <v>0.1066536750921309</v>
      </c>
      <c r="S13" s="31">
        <f t="shared" si="3"/>
        <v>0.1066536750921309</v>
      </c>
      <c r="T13" s="77"/>
    </row>
    <row r="14" spans="1:20" s="32" customFormat="1" ht="30" customHeight="1" x14ac:dyDescent="0.2">
      <c r="A14" s="24">
        <v>1</v>
      </c>
      <c r="B14" s="25">
        <v>0</v>
      </c>
      <c r="C14" s="25">
        <v>1</v>
      </c>
      <c r="D14" s="26">
        <v>1</v>
      </c>
      <c r="E14" s="26">
        <v>4</v>
      </c>
      <c r="F14" s="27" t="s">
        <v>32</v>
      </c>
      <c r="G14" s="27" t="s">
        <v>37</v>
      </c>
      <c r="H14" s="28" t="s">
        <v>38</v>
      </c>
      <c r="I14" s="29">
        <v>41436333</v>
      </c>
      <c r="J14" s="29">
        <v>0</v>
      </c>
      <c r="K14" s="29">
        <v>33149066</v>
      </c>
      <c r="L14" s="29">
        <v>6887402</v>
      </c>
      <c r="M14" s="29">
        <v>29572862</v>
      </c>
      <c r="N14" s="29">
        <v>6887402</v>
      </c>
      <c r="O14" s="29">
        <v>29572862</v>
      </c>
      <c r="P14" s="29">
        <v>6887402</v>
      </c>
      <c r="Q14" s="29">
        <v>29572862</v>
      </c>
      <c r="R14" s="30">
        <f t="shared" si="2"/>
        <v>0.71369399410898648</v>
      </c>
      <c r="S14" s="31">
        <f t="shared" si="3"/>
        <v>0.71369399410898648</v>
      </c>
      <c r="T14" s="77"/>
    </row>
    <row r="15" spans="1:20" s="22" customFormat="1" ht="30" customHeight="1" x14ac:dyDescent="0.2">
      <c r="A15" s="15">
        <v>1</v>
      </c>
      <c r="B15" s="16">
        <v>0</v>
      </c>
      <c r="C15" s="16">
        <v>1</v>
      </c>
      <c r="D15" s="33">
        <v>4</v>
      </c>
      <c r="E15" s="17"/>
      <c r="F15" s="17"/>
      <c r="G15" s="17"/>
      <c r="H15" s="23" t="s">
        <v>39</v>
      </c>
      <c r="I15" s="19">
        <f t="shared" ref="I15:Q15" si="10">SUM(I16:I17)</f>
        <v>3367720000</v>
      </c>
      <c r="J15" s="19">
        <f t="shared" si="10"/>
        <v>0</v>
      </c>
      <c r="K15" s="19">
        <f t="shared" si="10"/>
        <v>2694176000</v>
      </c>
      <c r="L15" s="19">
        <f t="shared" si="10"/>
        <v>137279621</v>
      </c>
      <c r="M15" s="19">
        <f t="shared" si="10"/>
        <v>405233068</v>
      </c>
      <c r="N15" s="19">
        <f t="shared" si="10"/>
        <v>137279621</v>
      </c>
      <c r="O15" s="19">
        <f t="shared" si="10"/>
        <v>405233068</v>
      </c>
      <c r="P15" s="19">
        <f t="shared" si="10"/>
        <v>137279621</v>
      </c>
      <c r="Q15" s="19">
        <f t="shared" si="10"/>
        <v>405233068</v>
      </c>
      <c r="R15" s="34">
        <f t="shared" si="2"/>
        <v>0.12032861045455086</v>
      </c>
      <c r="S15" s="31">
        <f t="shared" si="3"/>
        <v>0.12032861045455086</v>
      </c>
      <c r="T15" s="77"/>
    </row>
    <row r="16" spans="1:20" s="32" customFormat="1" ht="30" customHeight="1" x14ac:dyDescent="0.2">
      <c r="A16" s="24">
        <v>1</v>
      </c>
      <c r="B16" s="25">
        <v>0</v>
      </c>
      <c r="C16" s="25">
        <v>1</v>
      </c>
      <c r="D16" s="26">
        <v>4</v>
      </c>
      <c r="E16" s="26">
        <v>1</v>
      </c>
      <c r="F16" s="27" t="s">
        <v>32</v>
      </c>
      <c r="G16" s="27" t="s">
        <v>40</v>
      </c>
      <c r="H16" s="28" t="s">
        <v>41</v>
      </c>
      <c r="I16" s="29">
        <v>2963593600</v>
      </c>
      <c r="J16" s="29">
        <v>0</v>
      </c>
      <c r="K16" s="29">
        <v>2370874880</v>
      </c>
      <c r="L16" s="29">
        <v>83414520</v>
      </c>
      <c r="M16" s="29">
        <v>237230088</v>
      </c>
      <c r="N16" s="29">
        <v>83414520</v>
      </c>
      <c r="O16" s="29">
        <v>237230088</v>
      </c>
      <c r="P16" s="29">
        <v>83414520</v>
      </c>
      <c r="Q16" s="29">
        <v>237230088</v>
      </c>
      <c r="R16" s="30">
        <f t="shared" si="2"/>
        <v>8.0048117258722656E-2</v>
      </c>
      <c r="S16" s="31">
        <f t="shared" si="3"/>
        <v>8.0048117258722656E-2</v>
      </c>
      <c r="T16" s="77"/>
    </row>
    <row r="17" spans="1:20" s="32" customFormat="1" ht="30" customHeight="1" x14ac:dyDescent="0.2">
      <c r="A17" s="24">
        <v>1</v>
      </c>
      <c r="B17" s="25">
        <v>0</v>
      </c>
      <c r="C17" s="25">
        <v>1</v>
      </c>
      <c r="D17" s="26">
        <v>4</v>
      </c>
      <c r="E17" s="26">
        <v>2</v>
      </c>
      <c r="F17" s="27" t="s">
        <v>32</v>
      </c>
      <c r="G17" s="27" t="s">
        <v>42</v>
      </c>
      <c r="H17" s="28" t="s">
        <v>43</v>
      </c>
      <c r="I17" s="29">
        <v>404126400</v>
      </c>
      <c r="J17" s="29">
        <v>0</v>
      </c>
      <c r="K17" s="29">
        <v>323301120</v>
      </c>
      <c r="L17" s="29">
        <v>53865101</v>
      </c>
      <c r="M17" s="29">
        <v>168002980</v>
      </c>
      <c r="N17" s="29">
        <v>53865101</v>
      </c>
      <c r="O17" s="29">
        <v>168002980</v>
      </c>
      <c r="P17" s="29">
        <v>53865101</v>
      </c>
      <c r="Q17" s="29">
        <v>168002980</v>
      </c>
      <c r="R17" s="30">
        <f t="shared" si="2"/>
        <v>0.41571889389062433</v>
      </c>
      <c r="S17" s="31">
        <f t="shared" si="3"/>
        <v>0.41571889389062433</v>
      </c>
      <c r="T17" s="77"/>
    </row>
    <row r="18" spans="1:20" s="22" customFormat="1" ht="30" customHeight="1" x14ac:dyDescent="0.2">
      <c r="A18" s="15">
        <v>1</v>
      </c>
      <c r="B18" s="16">
        <v>0</v>
      </c>
      <c r="C18" s="16">
        <v>1</v>
      </c>
      <c r="D18" s="33">
        <v>5</v>
      </c>
      <c r="E18" s="17"/>
      <c r="F18" s="17"/>
      <c r="G18" s="17"/>
      <c r="H18" s="18" t="s">
        <v>44</v>
      </c>
      <c r="I18" s="19">
        <f>SUM(I19:I26)</f>
        <v>3270950000</v>
      </c>
      <c r="J18" s="19">
        <f t="shared" ref="J18:Q18" si="11">SUM(J19:J26)</f>
        <v>0</v>
      </c>
      <c r="K18" s="19">
        <f t="shared" si="11"/>
        <v>2616760000</v>
      </c>
      <c r="L18" s="19">
        <f t="shared" si="11"/>
        <v>81478129</v>
      </c>
      <c r="M18" s="19">
        <f t="shared" si="11"/>
        <v>254016942</v>
      </c>
      <c r="N18" s="19">
        <f t="shared" si="11"/>
        <v>81478129</v>
      </c>
      <c r="O18" s="19">
        <f t="shared" si="11"/>
        <v>254016942</v>
      </c>
      <c r="P18" s="19">
        <f t="shared" si="11"/>
        <v>81478129</v>
      </c>
      <c r="Q18" s="19">
        <f t="shared" si="11"/>
        <v>254016942</v>
      </c>
      <c r="R18" s="34">
        <f t="shared" si="2"/>
        <v>7.7658460691847939E-2</v>
      </c>
      <c r="S18" s="21">
        <f t="shared" si="3"/>
        <v>7.7658460691847939E-2</v>
      </c>
      <c r="T18" s="78"/>
    </row>
    <row r="19" spans="1:20" s="32" customFormat="1" ht="30" customHeight="1" x14ac:dyDescent="0.2">
      <c r="A19" s="24">
        <v>1</v>
      </c>
      <c r="B19" s="25">
        <v>0</v>
      </c>
      <c r="C19" s="25">
        <v>1</v>
      </c>
      <c r="D19" s="26">
        <v>5</v>
      </c>
      <c r="E19" s="26">
        <v>2</v>
      </c>
      <c r="F19" s="27" t="s">
        <v>32</v>
      </c>
      <c r="G19" s="27" t="s">
        <v>45</v>
      </c>
      <c r="H19" s="35" t="s">
        <v>46</v>
      </c>
      <c r="I19" s="29">
        <v>392514000</v>
      </c>
      <c r="J19" s="29">
        <v>0</v>
      </c>
      <c r="K19" s="29">
        <v>314011200</v>
      </c>
      <c r="L19" s="29">
        <v>19228257</v>
      </c>
      <c r="M19" s="29">
        <v>90433000</v>
      </c>
      <c r="N19" s="29">
        <v>19228257</v>
      </c>
      <c r="O19" s="29">
        <v>90433000</v>
      </c>
      <c r="P19" s="29">
        <v>19228257</v>
      </c>
      <c r="Q19" s="29">
        <v>90433000</v>
      </c>
      <c r="R19" s="30">
        <f t="shared" si="2"/>
        <v>0.23039432988377484</v>
      </c>
      <c r="S19" s="31">
        <f t="shared" si="3"/>
        <v>0.23039432988377484</v>
      </c>
      <c r="T19" s="77"/>
    </row>
    <row r="20" spans="1:20" s="32" customFormat="1" ht="30" customHeight="1" x14ac:dyDescent="0.2">
      <c r="A20" s="24">
        <v>1</v>
      </c>
      <c r="B20" s="25">
        <v>0</v>
      </c>
      <c r="C20" s="25">
        <v>1</v>
      </c>
      <c r="D20" s="26">
        <v>5</v>
      </c>
      <c r="E20" s="26">
        <v>5</v>
      </c>
      <c r="F20" s="27" t="s">
        <v>32</v>
      </c>
      <c r="G20" s="27" t="s">
        <v>47</v>
      </c>
      <c r="H20" s="35" t="s">
        <v>48</v>
      </c>
      <c r="I20" s="29">
        <v>65419000</v>
      </c>
      <c r="J20" s="29">
        <v>0</v>
      </c>
      <c r="K20" s="29">
        <v>52335200</v>
      </c>
      <c r="L20" s="29">
        <v>5461901</v>
      </c>
      <c r="M20" s="29">
        <v>15482835</v>
      </c>
      <c r="N20" s="29">
        <v>5461901</v>
      </c>
      <c r="O20" s="29">
        <v>15482835</v>
      </c>
      <c r="P20" s="29">
        <v>5461901</v>
      </c>
      <c r="Q20" s="29">
        <v>15482835</v>
      </c>
      <c r="R20" s="30">
        <f t="shared" si="2"/>
        <v>0.23667183845671746</v>
      </c>
      <c r="S20" s="31">
        <f t="shared" si="3"/>
        <v>0.23667183845671746</v>
      </c>
      <c r="T20" s="77"/>
    </row>
    <row r="21" spans="1:20" s="32" customFormat="1" ht="30" customHeight="1" x14ac:dyDescent="0.2">
      <c r="A21" s="24">
        <v>1</v>
      </c>
      <c r="B21" s="25">
        <v>0</v>
      </c>
      <c r="C21" s="25">
        <v>1</v>
      </c>
      <c r="D21" s="26">
        <v>5</v>
      </c>
      <c r="E21" s="26">
        <v>12</v>
      </c>
      <c r="F21" s="27" t="s">
        <v>32</v>
      </c>
      <c r="G21" s="27"/>
      <c r="H21" s="35" t="s">
        <v>49</v>
      </c>
      <c r="I21" s="29">
        <v>0</v>
      </c>
      <c r="J21" s="29"/>
      <c r="K21" s="29"/>
      <c r="L21" s="29"/>
      <c r="M21" s="29"/>
      <c r="N21" s="29"/>
      <c r="O21" s="29"/>
      <c r="P21" s="29"/>
      <c r="Q21" s="29"/>
      <c r="R21" s="30">
        <f t="shared" si="2"/>
        <v>0</v>
      </c>
      <c r="S21" s="31">
        <f t="shared" si="3"/>
        <v>0</v>
      </c>
      <c r="T21" s="77"/>
    </row>
    <row r="22" spans="1:20" s="32" customFormat="1" ht="30" customHeight="1" x14ac:dyDescent="0.2">
      <c r="A22" s="24">
        <v>1</v>
      </c>
      <c r="B22" s="25">
        <v>0</v>
      </c>
      <c r="C22" s="25">
        <v>1</v>
      </c>
      <c r="D22" s="26">
        <v>5</v>
      </c>
      <c r="E22" s="26">
        <v>14</v>
      </c>
      <c r="F22" s="27" t="s">
        <v>32</v>
      </c>
      <c r="G22" s="27" t="s">
        <v>50</v>
      </c>
      <c r="H22" s="35" t="s">
        <v>51</v>
      </c>
      <c r="I22" s="29">
        <v>588771000</v>
      </c>
      <c r="J22" s="29">
        <v>0</v>
      </c>
      <c r="K22" s="29">
        <v>471016800</v>
      </c>
      <c r="L22" s="29">
        <v>4510280</v>
      </c>
      <c r="M22" s="29">
        <v>10806277</v>
      </c>
      <c r="N22" s="29">
        <v>4510280</v>
      </c>
      <c r="O22" s="29">
        <v>10806277</v>
      </c>
      <c r="P22" s="29">
        <v>4510280</v>
      </c>
      <c r="Q22" s="29">
        <v>10806277</v>
      </c>
      <c r="R22" s="30">
        <f t="shared" si="2"/>
        <v>1.8353955952314229E-2</v>
      </c>
      <c r="S22" s="31">
        <f t="shared" si="3"/>
        <v>1.8353955952314229E-2</v>
      </c>
      <c r="T22" s="77"/>
    </row>
    <row r="23" spans="1:20" s="32" customFormat="1" ht="30" customHeight="1" x14ac:dyDescent="0.2">
      <c r="A23" s="24">
        <v>1</v>
      </c>
      <c r="B23" s="25">
        <v>0</v>
      </c>
      <c r="C23" s="25">
        <v>1</v>
      </c>
      <c r="D23" s="26">
        <v>5</v>
      </c>
      <c r="E23" s="26">
        <v>15</v>
      </c>
      <c r="F23" s="27" t="s">
        <v>32</v>
      </c>
      <c r="G23" s="27" t="s">
        <v>52</v>
      </c>
      <c r="H23" s="35" t="s">
        <v>53</v>
      </c>
      <c r="I23" s="29">
        <v>621480500</v>
      </c>
      <c r="J23" s="29">
        <v>0</v>
      </c>
      <c r="K23" s="29">
        <v>497184400</v>
      </c>
      <c r="L23" s="29">
        <v>48776520</v>
      </c>
      <c r="M23" s="29">
        <v>133539577</v>
      </c>
      <c r="N23" s="29">
        <v>48776520</v>
      </c>
      <c r="O23" s="29">
        <v>133539577</v>
      </c>
      <c r="P23" s="29">
        <v>48776520</v>
      </c>
      <c r="Q23" s="29">
        <v>133539577</v>
      </c>
      <c r="R23" s="30">
        <f t="shared" si="2"/>
        <v>0.21487331782734936</v>
      </c>
      <c r="S23" s="31">
        <f t="shared" si="3"/>
        <v>0.21487331782734936</v>
      </c>
      <c r="T23" s="77"/>
    </row>
    <row r="24" spans="1:20" s="32" customFormat="1" ht="30" customHeight="1" x14ac:dyDescent="0.2">
      <c r="A24" s="24">
        <v>1</v>
      </c>
      <c r="B24" s="25">
        <v>0</v>
      </c>
      <c r="C24" s="25">
        <v>1</v>
      </c>
      <c r="D24" s="26">
        <v>5</v>
      </c>
      <c r="E24" s="26">
        <v>16</v>
      </c>
      <c r="F24" s="27" t="s">
        <v>32</v>
      </c>
      <c r="G24" s="27" t="s">
        <v>54</v>
      </c>
      <c r="H24" s="35" t="s">
        <v>55</v>
      </c>
      <c r="I24" s="29">
        <v>1308380000</v>
      </c>
      <c r="J24" s="29">
        <v>0</v>
      </c>
      <c r="K24" s="29">
        <v>1046704000</v>
      </c>
      <c r="L24" s="29">
        <v>3501171</v>
      </c>
      <c r="M24" s="29">
        <v>3755253</v>
      </c>
      <c r="N24" s="29">
        <v>3501171</v>
      </c>
      <c r="O24" s="29">
        <v>3755253</v>
      </c>
      <c r="P24" s="29">
        <v>3501171</v>
      </c>
      <c r="Q24" s="29">
        <v>3755253</v>
      </c>
      <c r="R24" s="30">
        <f t="shared" si="2"/>
        <v>2.8701546951191551E-3</v>
      </c>
      <c r="S24" s="31">
        <f t="shared" si="3"/>
        <v>2.8701546951191551E-3</v>
      </c>
      <c r="T24" s="77"/>
    </row>
    <row r="25" spans="1:20" s="32" customFormat="1" ht="30" customHeight="1" x14ac:dyDescent="0.2">
      <c r="A25" s="24">
        <v>1</v>
      </c>
      <c r="B25" s="25">
        <v>0</v>
      </c>
      <c r="C25" s="25">
        <v>1</v>
      </c>
      <c r="D25" s="26">
        <v>5</v>
      </c>
      <c r="E25" s="26">
        <v>47</v>
      </c>
      <c r="F25" s="27" t="s">
        <v>32</v>
      </c>
      <c r="G25" s="27" t="s">
        <v>56</v>
      </c>
      <c r="H25" s="35" t="s">
        <v>57</v>
      </c>
      <c r="I25" s="29">
        <v>228966500</v>
      </c>
      <c r="J25" s="29">
        <v>0</v>
      </c>
      <c r="K25" s="29">
        <v>183173200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30">
        <f t="shared" si="2"/>
        <v>0</v>
      </c>
      <c r="S25" s="31">
        <f t="shared" si="3"/>
        <v>0</v>
      </c>
      <c r="T25" s="77"/>
    </row>
    <row r="26" spans="1:20" s="32" customFormat="1" ht="30" customHeight="1" x14ac:dyDescent="0.2">
      <c r="A26" s="24">
        <v>1</v>
      </c>
      <c r="B26" s="25">
        <v>0</v>
      </c>
      <c r="C26" s="25">
        <v>1</v>
      </c>
      <c r="D26" s="26">
        <v>5</v>
      </c>
      <c r="E26" s="26">
        <v>92</v>
      </c>
      <c r="F26" s="27" t="s">
        <v>32</v>
      </c>
      <c r="G26" s="27" t="s">
        <v>58</v>
      </c>
      <c r="H26" s="35" t="s">
        <v>59</v>
      </c>
      <c r="I26" s="29">
        <v>65419000</v>
      </c>
      <c r="J26" s="29">
        <v>0</v>
      </c>
      <c r="K26" s="29">
        <v>52335200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0">
        <f t="shared" si="2"/>
        <v>0</v>
      </c>
      <c r="S26" s="31">
        <f t="shared" si="3"/>
        <v>0</v>
      </c>
      <c r="T26" s="77"/>
    </row>
    <row r="27" spans="1:20" s="37" customFormat="1" ht="30" customHeight="1" x14ac:dyDescent="0.25">
      <c r="A27" s="15">
        <v>1</v>
      </c>
      <c r="B27" s="16">
        <v>0</v>
      </c>
      <c r="C27" s="16">
        <v>1</v>
      </c>
      <c r="D27" s="33">
        <v>0</v>
      </c>
      <c r="E27" s="17"/>
      <c r="F27" s="17"/>
      <c r="G27" s="17" t="s">
        <v>60</v>
      </c>
      <c r="H27" s="18" t="s">
        <v>61</v>
      </c>
      <c r="I27" s="19">
        <f>+I28</f>
        <v>1439651000</v>
      </c>
      <c r="J27" s="19">
        <f t="shared" ref="J27:Q27" si="12">+J28</f>
        <v>0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34">
        <f t="shared" si="2"/>
        <v>0</v>
      </c>
      <c r="S27" s="36">
        <f t="shared" si="3"/>
        <v>0</v>
      </c>
      <c r="T27" s="79"/>
    </row>
    <row r="28" spans="1:20" s="32" customFormat="1" ht="30" customHeight="1" x14ac:dyDescent="0.2">
      <c r="A28" s="24">
        <v>1</v>
      </c>
      <c r="B28" s="25">
        <v>0</v>
      </c>
      <c r="C28" s="25">
        <v>1</v>
      </c>
      <c r="D28" s="26">
        <v>0</v>
      </c>
      <c r="E28" s="26"/>
      <c r="F28" s="27" t="s">
        <v>32</v>
      </c>
      <c r="G28" s="27" t="s">
        <v>60</v>
      </c>
      <c r="H28" s="35" t="s">
        <v>62</v>
      </c>
      <c r="I28" s="29">
        <v>1439651000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30">
        <f t="shared" si="2"/>
        <v>0</v>
      </c>
      <c r="S28" s="38">
        <f t="shared" si="3"/>
        <v>0</v>
      </c>
      <c r="T28" s="77"/>
    </row>
    <row r="29" spans="1:20" s="37" customFormat="1" ht="30" customHeight="1" x14ac:dyDescent="0.25">
      <c r="A29" s="15">
        <v>1</v>
      </c>
      <c r="B29" s="16">
        <v>0</v>
      </c>
      <c r="C29" s="16">
        <v>1</v>
      </c>
      <c r="D29" s="33">
        <v>9</v>
      </c>
      <c r="E29" s="17"/>
      <c r="F29" s="17"/>
      <c r="G29" s="17"/>
      <c r="H29" s="18" t="s">
        <v>63</v>
      </c>
      <c r="I29" s="19">
        <f t="shared" ref="I29:Q29" si="13">SUM(I30:I31)</f>
        <v>109194000</v>
      </c>
      <c r="J29" s="19">
        <f t="shared" si="13"/>
        <v>0</v>
      </c>
      <c r="K29" s="19">
        <f t="shared" si="13"/>
        <v>87355200</v>
      </c>
      <c r="L29" s="19">
        <f t="shared" si="13"/>
        <v>23156712</v>
      </c>
      <c r="M29" s="19">
        <f t="shared" si="13"/>
        <v>70164888</v>
      </c>
      <c r="N29" s="19">
        <f t="shared" si="13"/>
        <v>17976265</v>
      </c>
      <c r="O29" s="19">
        <f t="shared" si="13"/>
        <v>64984441</v>
      </c>
      <c r="P29" s="19">
        <f t="shared" si="13"/>
        <v>17976265</v>
      </c>
      <c r="Q29" s="19">
        <f t="shared" si="13"/>
        <v>64984441</v>
      </c>
      <c r="R29" s="34">
        <f t="shared" si="2"/>
        <v>0.64257091048958737</v>
      </c>
      <c r="S29" s="21">
        <f t="shared" si="3"/>
        <v>0.5951283129109658</v>
      </c>
      <c r="T29" s="80"/>
    </row>
    <row r="30" spans="1:20" s="32" customFormat="1" ht="30" customHeight="1" x14ac:dyDescent="0.2">
      <c r="A30" s="24">
        <v>1</v>
      </c>
      <c r="B30" s="25">
        <v>0</v>
      </c>
      <c r="C30" s="25">
        <v>1</v>
      </c>
      <c r="D30" s="26">
        <v>9</v>
      </c>
      <c r="E30" s="26">
        <v>1</v>
      </c>
      <c r="F30" s="27" t="s">
        <v>32</v>
      </c>
      <c r="G30" s="27" t="s">
        <v>64</v>
      </c>
      <c r="H30" s="28" t="s">
        <v>65</v>
      </c>
      <c r="I30" s="29">
        <v>24022680</v>
      </c>
      <c r="J30" s="29">
        <v>0</v>
      </c>
      <c r="K30" s="29">
        <v>19218144</v>
      </c>
      <c r="L30" s="29">
        <v>5241223</v>
      </c>
      <c r="M30" s="29">
        <v>14834158</v>
      </c>
      <c r="N30" s="29">
        <v>60776</v>
      </c>
      <c r="O30" s="29">
        <v>9653711</v>
      </c>
      <c r="P30" s="29">
        <v>60776</v>
      </c>
      <c r="Q30" s="29">
        <v>9653711</v>
      </c>
      <c r="R30" s="30">
        <f t="shared" si="2"/>
        <v>0.61750637314404555</v>
      </c>
      <c r="S30" s="31">
        <f t="shared" si="3"/>
        <v>0.40185820233212949</v>
      </c>
      <c r="T30" s="77"/>
    </row>
    <row r="31" spans="1:20" s="32" customFormat="1" ht="30" customHeight="1" x14ac:dyDescent="0.2">
      <c r="A31" s="24">
        <v>1</v>
      </c>
      <c r="B31" s="25">
        <v>0</v>
      </c>
      <c r="C31" s="25">
        <v>1</v>
      </c>
      <c r="D31" s="26">
        <v>9</v>
      </c>
      <c r="E31" s="26">
        <v>3</v>
      </c>
      <c r="F31" s="27" t="s">
        <v>32</v>
      </c>
      <c r="G31" s="27" t="s">
        <v>66</v>
      </c>
      <c r="H31" s="28" t="s">
        <v>67</v>
      </c>
      <c r="I31" s="29">
        <v>85171320</v>
      </c>
      <c r="J31" s="29">
        <v>0</v>
      </c>
      <c r="K31" s="29">
        <v>68137056</v>
      </c>
      <c r="L31" s="29">
        <v>17915489</v>
      </c>
      <c r="M31" s="29">
        <v>55330730</v>
      </c>
      <c r="N31" s="29">
        <v>17915489</v>
      </c>
      <c r="O31" s="29">
        <v>55330730</v>
      </c>
      <c r="P31" s="29">
        <v>17915489</v>
      </c>
      <c r="Q31" s="29">
        <v>55330730</v>
      </c>
      <c r="R31" s="30">
        <f t="shared" si="2"/>
        <v>0.64964039538191964</v>
      </c>
      <c r="S31" s="31">
        <f t="shared" si="3"/>
        <v>0.64964039538191964</v>
      </c>
      <c r="T31" s="77"/>
    </row>
    <row r="32" spans="1:20" s="22" customFormat="1" ht="30" customHeight="1" x14ac:dyDescent="0.2">
      <c r="A32" s="15">
        <v>1</v>
      </c>
      <c r="B32" s="16">
        <v>0</v>
      </c>
      <c r="C32" s="16">
        <v>2</v>
      </c>
      <c r="D32" s="17"/>
      <c r="E32" s="17"/>
      <c r="F32" s="33">
        <v>20</v>
      </c>
      <c r="G32" s="33"/>
      <c r="H32" s="23" t="s">
        <v>68</v>
      </c>
      <c r="I32" s="19">
        <f>SUM(I33:I35)</f>
        <v>1573836000</v>
      </c>
      <c r="J32" s="19">
        <f t="shared" ref="J32:Q32" si="14">SUM(J33:J35)</f>
        <v>31392490</v>
      </c>
      <c r="K32" s="19">
        <f t="shared" si="14"/>
        <v>1514638145</v>
      </c>
      <c r="L32" s="19">
        <f t="shared" si="14"/>
        <v>33729395</v>
      </c>
      <c r="M32" s="19">
        <f t="shared" si="14"/>
        <v>1446361281</v>
      </c>
      <c r="N32" s="19">
        <f t="shared" si="14"/>
        <v>107048444</v>
      </c>
      <c r="O32" s="19">
        <f t="shared" si="14"/>
        <v>117575596</v>
      </c>
      <c r="P32" s="19">
        <f t="shared" si="14"/>
        <v>102288444</v>
      </c>
      <c r="Q32" s="19">
        <f t="shared" si="14"/>
        <v>112815596</v>
      </c>
      <c r="R32" s="34">
        <f t="shared" si="2"/>
        <v>0.91900381043514068</v>
      </c>
      <c r="S32" s="21">
        <f t="shared" si="3"/>
        <v>7.4706383638447713E-2</v>
      </c>
      <c r="T32" s="78"/>
    </row>
    <row r="33" spans="1:20" s="32" customFormat="1" ht="30" customHeight="1" x14ac:dyDescent="0.2">
      <c r="A33" s="24">
        <v>1</v>
      </c>
      <c r="B33" s="25">
        <v>0</v>
      </c>
      <c r="C33" s="25">
        <v>2</v>
      </c>
      <c r="D33" s="26">
        <v>12</v>
      </c>
      <c r="E33" s="27"/>
      <c r="F33" s="26">
        <v>20</v>
      </c>
      <c r="G33" s="26" t="s">
        <v>69</v>
      </c>
      <c r="H33" s="28" t="s">
        <v>70</v>
      </c>
      <c r="I33" s="29">
        <v>1507686400</v>
      </c>
      <c r="J33" s="29">
        <v>0</v>
      </c>
      <c r="K33" s="29">
        <v>1449104758</v>
      </c>
      <c r="L33" s="29">
        <v>3333005</v>
      </c>
      <c r="M33" s="29">
        <v>1381823994</v>
      </c>
      <c r="N33" s="29">
        <v>104986096</v>
      </c>
      <c r="O33" s="29">
        <v>115513248</v>
      </c>
      <c r="P33" s="29">
        <v>100226096</v>
      </c>
      <c r="Q33" s="29">
        <v>110753248</v>
      </c>
      <c r="R33" s="30">
        <f t="shared" si="2"/>
        <v>0.91651950564785889</v>
      </c>
      <c r="S33" s="31">
        <f t="shared" si="3"/>
        <v>7.6616230006452277E-2</v>
      </c>
      <c r="T33" s="77"/>
    </row>
    <row r="34" spans="1:20" s="32" customFormat="1" ht="30" customHeight="1" x14ac:dyDescent="0.2">
      <c r="A34" s="24">
        <v>1</v>
      </c>
      <c r="B34" s="25">
        <v>0</v>
      </c>
      <c r="C34" s="25">
        <v>2</v>
      </c>
      <c r="D34" s="26">
        <v>14</v>
      </c>
      <c r="E34" s="27"/>
      <c r="F34" s="26">
        <v>20</v>
      </c>
      <c r="G34" s="26" t="s">
        <v>71</v>
      </c>
      <c r="H34" s="28" t="s">
        <v>72</v>
      </c>
      <c r="I34" s="29">
        <v>65149600</v>
      </c>
      <c r="J34" s="29">
        <v>30392490</v>
      </c>
      <c r="K34" s="29">
        <v>64533387</v>
      </c>
      <c r="L34" s="29">
        <v>30392490</v>
      </c>
      <c r="M34" s="29">
        <v>64533387</v>
      </c>
      <c r="N34" s="29">
        <v>2062348</v>
      </c>
      <c r="O34" s="29">
        <v>2062348</v>
      </c>
      <c r="P34" s="29">
        <v>2062348</v>
      </c>
      <c r="Q34" s="29">
        <v>2062348</v>
      </c>
      <c r="R34" s="30">
        <f t="shared" si="2"/>
        <v>0.99054156894286383</v>
      </c>
      <c r="S34" s="31">
        <f t="shared" si="3"/>
        <v>3.1655574247577881E-2</v>
      </c>
      <c r="T34" s="77"/>
    </row>
    <row r="35" spans="1:20" s="32" customFormat="1" ht="30" customHeight="1" x14ac:dyDescent="0.2">
      <c r="A35" s="24">
        <v>1</v>
      </c>
      <c r="B35" s="25">
        <v>0</v>
      </c>
      <c r="C35" s="25">
        <v>2</v>
      </c>
      <c r="D35" s="26">
        <v>100</v>
      </c>
      <c r="E35" s="27"/>
      <c r="F35" s="26">
        <v>20</v>
      </c>
      <c r="G35" s="26" t="s">
        <v>73</v>
      </c>
      <c r="H35" s="28" t="s">
        <v>74</v>
      </c>
      <c r="I35" s="29">
        <v>1000000</v>
      </c>
      <c r="J35" s="29">
        <v>1000000</v>
      </c>
      <c r="K35" s="29">
        <v>1000000</v>
      </c>
      <c r="L35" s="29">
        <v>3900</v>
      </c>
      <c r="M35" s="29">
        <v>3900</v>
      </c>
      <c r="N35" s="29">
        <v>0</v>
      </c>
      <c r="O35" s="29">
        <v>0</v>
      </c>
      <c r="P35" s="29">
        <v>0</v>
      </c>
      <c r="Q35" s="29">
        <v>0</v>
      </c>
      <c r="R35" s="30">
        <f t="shared" si="2"/>
        <v>3.8999999999999998E-3</v>
      </c>
      <c r="S35" s="31">
        <f t="shared" si="3"/>
        <v>0</v>
      </c>
      <c r="T35" s="77"/>
    </row>
    <row r="36" spans="1:20" s="37" customFormat="1" ht="30" customHeight="1" x14ac:dyDescent="0.25">
      <c r="A36" s="15">
        <v>1</v>
      </c>
      <c r="B36" s="16">
        <v>0</v>
      </c>
      <c r="C36" s="16">
        <v>5</v>
      </c>
      <c r="D36" s="17"/>
      <c r="E36" s="17"/>
      <c r="F36" s="17"/>
      <c r="G36" s="17"/>
      <c r="H36" s="23" t="s">
        <v>75</v>
      </c>
      <c r="I36" s="19">
        <f t="shared" ref="I36:Q36" si="15">I37+I42+I45+I46</f>
        <v>4721470000</v>
      </c>
      <c r="J36" s="19">
        <f t="shared" si="15"/>
        <v>0</v>
      </c>
      <c r="K36" s="19">
        <f t="shared" si="15"/>
        <v>3777176000</v>
      </c>
      <c r="L36" s="19">
        <f t="shared" si="15"/>
        <v>349526599.63</v>
      </c>
      <c r="M36" s="19">
        <f t="shared" si="15"/>
        <v>1198714454.6300001</v>
      </c>
      <c r="N36" s="19">
        <f t="shared" si="15"/>
        <v>349526599.63</v>
      </c>
      <c r="O36" s="19">
        <f t="shared" si="15"/>
        <v>1198714454.6300001</v>
      </c>
      <c r="P36" s="19">
        <f t="shared" si="15"/>
        <v>349526599.63</v>
      </c>
      <c r="Q36" s="19">
        <f t="shared" si="15"/>
        <v>1198714454.6300001</v>
      </c>
      <c r="R36" s="34">
        <f t="shared" si="2"/>
        <v>0.25388585644513256</v>
      </c>
      <c r="S36" s="21">
        <f t="shared" si="3"/>
        <v>0.25388585644513256</v>
      </c>
      <c r="T36" s="80"/>
    </row>
    <row r="37" spans="1:20" s="22" customFormat="1" ht="30" customHeight="1" x14ac:dyDescent="0.2">
      <c r="A37" s="15">
        <v>1</v>
      </c>
      <c r="B37" s="16">
        <v>0</v>
      </c>
      <c r="C37" s="16">
        <v>5</v>
      </c>
      <c r="D37" s="33">
        <v>1</v>
      </c>
      <c r="E37" s="17"/>
      <c r="F37" s="17"/>
      <c r="G37" s="17"/>
      <c r="H37" s="23" t="s">
        <v>76</v>
      </c>
      <c r="I37" s="19">
        <f t="shared" ref="I37" si="16">SUM(I38:I41)</f>
        <v>2360735000</v>
      </c>
      <c r="J37" s="19">
        <f t="shared" ref="J37:Q37" si="17">SUM(J38:J41)</f>
        <v>0</v>
      </c>
      <c r="K37" s="19">
        <f t="shared" si="17"/>
        <v>1888588000</v>
      </c>
      <c r="L37" s="19">
        <f t="shared" si="17"/>
        <v>176738006.63</v>
      </c>
      <c r="M37" s="19">
        <f t="shared" si="17"/>
        <v>545458453.63</v>
      </c>
      <c r="N37" s="19">
        <f t="shared" si="17"/>
        <v>176738006.63</v>
      </c>
      <c r="O37" s="19">
        <f t="shared" si="17"/>
        <v>545458453.63</v>
      </c>
      <c r="P37" s="19">
        <f t="shared" si="17"/>
        <v>176738006.63</v>
      </c>
      <c r="Q37" s="19">
        <f t="shared" si="17"/>
        <v>545458453.63</v>
      </c>
      <c r="R37" s="34">
        <f t="shared" si="2"/>
        <v>0.23105450363128432</v>
      </c>
      <c r="S37" s="21">
        <f t="shared" si="3"/>
        <v>0.23105450363128432</v>
      </c>
      <c r="T37" s="78"/>
    </row>
    <row r="38" spans="1:20" s="32" customFormat="1" ht="30" customHeight="1" x14ac:dyDescent="0.2">
      <c r="A38" s="24">
        <v>1</v>
      </c>
      <c r="B38" s="25">
        <v>0</v>
      </c>
      <c r="C38" s="25">
        <v>5</v>
      </c>
      <c r="D38" s="26">
        <v>1</v>
      </c>
      <c r="E38" s="26">
        <v>1</v>
      </c>
      <c r="F38" s="26">
        <v>20</v>
      </c>
      <c r="G38" s="26" t="s">
        <v>77</v>
      </c>
      <c r="H38" s="28" t="s">
        <v>78</v>
      </c>
      <c r="I38" s="29">
        <v>424932300</v>
      </c>
      <c r="J38" s="29">
        <v>0</v>
      </c>
      <c r="K38" s="29">
        <v>339945840</v>
      </c>
      <c r="L38" s="29">
        <v>37525600</v>
      </c>
      <c r="M38" s="29">
        <v>113275860</v>
      </c>
      <c r="N38" s="29">
        <v>37525600</v>
      </c>
      <c r="O38" s="29">
        <v>113275860</v>
      </c>
      <c r="P38" s="29">
        <v>37525600</v>
      </c>
      <c r="Q38" s="29">
        <v>113275860</v>
      </c>
      <c r="R38" s="30">
        <f t="shared" si="2"/>
        <v>0.26657389894813832</v>
      </c>
      <c r="S38" s="31">
        <f t="shared" si="3"/>
        <v>0.26657389894813832</v>
      </c>
      <c r="T38" s="77"/>
    </row>
    <row r="39" spans="1:20" s="32" customFormat="1" ht="30" customHeight="1" x14ac:dyDescent="0.2">
      <c r="A39" s="24">
        <v>1</v>
      </c>
      <c r="B39" s="25">
        <v>0</v>
      </c>
      <c r="C39" s="25">
        <v>5</v>
      </c>
      <c r="D39" s="26">
        <v>1</v>
      </c>
      <c r="E39" s="26">
        <v>3</v>
      </c>
      <c r="F39" s="26">
        <v>20</v>
      </c>
      <c r="G39" s="26" t="s">
        <v>79</v>
      </c>
      <c r="H39" s="28" t="s">
        <v>80</v>
      </c>
      <c r="I39" s="29">
        <v>755435200</v>
      </c>
      <c r="J39" s="29">
        <v>0</v>
      </c>
      <c r="K39" s="29">
        <v>604348160</v>
      </c>
      <c r="L39" s="29">
        <v>50115402.630000003</v>
      </c>
      <c r="M39" s="29">
        <v>160156074.63</v>
      </c>
      <c r="N39" s="29">
        <v>50115402.630000003</v>
      </c>
      <c r="O39" s="29">
        <v>160156074.63</v>
      </c>
      <c r="P39" s="29">
        <v>50115402.630000003</v>
      </c>
      <c r="Q39" s="29">
        <v>160156074.63</v>
      </c>
      <c r="R39" s="30">
        <f t="shared" si="2"/>
        <v>0.21200504640239162</v>
      </c>
      <c r="S39" s="31">
        <f t="shared" si="3"/>
        <v>0.21200504640239162</v>
      </c>
      <c r="T39" s="77"/>
    </row>
    <row r="40" spans="1:20" s="32" customFormat="1" ht="30" customHeight="1" x14ac:dyDescent="0.2">
      <c r="A40" s="24">
        <v>1</v>
      </c>
      <c r="B40" s="25">
        <v>0</v>
      </c>
      <c r="C40" s="25">
        <v>5</v>
      </c>
      <c r="D40" s="26">
        <v>1</v>
      </c>
      <c r="E40" s="26">
        <v>4</v>
      </c>
      <c r="F40" s="26">
        <v>20</v>
      </c>
      <c r="G40" s="26" t="s">
        <v>81</v>
      </c>
      <c r="H40" s="28" t="s">
        <v>82</v>
      </c>
      <c r="I40" s="29">
        <v>944294000</v>
      </c>
      <c r="J40" s="29">
        <v>0</v>
      </c>
      <c r="K40" s="29">
        <v>755435200</v>
      </c>
      <c r="L40" s="29">
        <v>73541904</v>
      </c>
      <c r="M40" s="29">
        <v>225087303</v>
      </c>
      <c r="N40" s="29">
        <v>73541904</v>
      </c>
      <c r="O40" s="29">
        <v>225087303</v>
      </c>
      <c r="P40" s="29">
        <v>73541904</v>
      </c>
      <c r="Q40" s="29">
        <v>225087303</v>
      </c>
      <c r="R40" s="30">
        <f t="shared" si="2"/>
        <v>0.23836570284254691</v>
      </c>
      <c r="S40" s="31">
        <f t="shared" si="3"/>
        <v>0.23836570284254691</v>
      </c>
      <c r="T40" s="77"/>
    </row>
    <row r="41" spans="1:20" s="32" customFormat="1" ht="30" customHeight="1" x14ac:dyDescent="0.2">
      <c r="A41" s="24">
        <v>1</v>
      </c>
      <c r="B41" s="25">
        <v>0</v>
      </c>
      <c r="C41" s="25">
        <v>5</v>
      </c>
      <c r="D41" s="26">
        <v>1</v>
      </c>
      <c r="E41" s="26">
        <v>5</v>
      </c>
      <c r="F41" s="26">
        <v>20</v>
      </c>
      <c r="G41" s="26" t="s">
        <v>83</v>
      </c>
      <c r="H41" s="28" t="s">
        <v>84</v>
      </c>
      <c r="I41" s="29">
        <v>236073500</v>
      </c>
      <c r="J41" s="29">
        <v>0</v>
      </c>
      <c r="K41" s="29">
        <v>188858800</v>
      </c>
      <c r="L41" s="29">
        <v>15555100</v>
      </c>
      <c r="M41" s="29">
        <v>46939216</v>
      </c>
      <c r="N41" s="29">
        <v>15555100</v>
      </c>
      <c r="O41" s="29">
        <v>46939216</v>
      </c>
      <c r="P41" s="29">
        <v>15555100</v>
      </c>
      <c r="Q41" s="29">
        <v>46939216</v>
      </c>
      <c r="R41" s="30">
        <f t="shared" si="2"/>
        <v>0.19883305834835338</v>
      </c>
      <c r="S41" s="31">
        <f t="shared" si="3"/>
        <v>0.19883305834835338</v>
      </c>
      <c r="T41" s="77"/>
    </row>
    <row r="42" spans="1:20" s="22" customFormat="1" ht="30" customHeight="1" x14ac:dyDescent="0.2">
      <c r="A42" s="15">
        <v>1</v>
      </c>
      <c r="B42" s="16">
        <v>0</v>
      </c>
      <c r="C42" s="16">
        <v>5</v>
      </c>
      <c r="D42" s="33">
        <v>2</v>
      </c>
      <c r="E42" s="17"/>
      <c r="F42" s="17"/>
      <c r="G42" s="17"/>
      <c r="H42" s="23" t="s">
        <v>85</v>
      </c>
      <c r="I42" s="19">
        <f>+I43+I44</f>
        <v>1746943900</v>
      </c>
      <c r="J42" s="19">
        <f t="shared" ref="J42:Q42" si="18">+J43+J44</f>
        <v>0</v>
      </c>
      <c r="K42" s="19">
        <f t="shared" si="18"/>
        <v>1397555120</v>
      </c>
      <c r="L42" s="19">
        <f t="shared" si="18"/>
        <v>125876193</v>
      </c>
      <c r="M42" s="19">
        <f t="shared" si="18"/>
        <v>511658281</v>
      </c>
      <c r="N42" s="19">
        <f t="shared" si="18"/>
        <v>125876193</v>
      </c>
      <c r="O42" s="19">
        <f t="shared" si="18"/>
        <v>511658281</v>
      </c>
      <c r="P42" s="19">
        <f t="shared" si="18"/>
        <v>125876193</v>
      </c>
      <c r="Q42" s="19">
        <f t="shared" si="18"/>
        <v>511658281</v>
      </c>
      <c r="R42" s="34">
        <f t="shared" si="2"/>
        <v>0.29288764281440294</v>
      </c>
      <c r="S42" s="21">
        <f t="shared" si="3"/>
        <v>0.29288764281440294</v>
      </c>
      <c r="T42" s="78"/>
    </row>
    <row r="43" spans="1:20" s="32" customFormat="1" ht="30" customHeight="1" x14ac:dyDescent="0.2">
      <c r="A43" s="24">
        <v>1</v>
      </c>
      <c r="B43" s="25">
        <v>0</v>
      </c>
      <c r="C43" s="25">
        <v>5</v>
      </c>
      <c r="D43" s="26">
        <v>2</v>
      </c>
      <c r="E43" s="26">
        <v>2</v>
      </c>
      <c r="F43" s="26">
        <v>20</v>
      </c>
      <c r="G43" s="26" t="s">
        <v>86</v>
      </c>
      <c r="H43" s="28" t="s">
        <v>87</v>
      </c>
      <c r="I43" s="29">
        <v>1133152800</v>
      </c>
      <c r="J43" s="29">
        <v>0</v>
      </c>
      <c r="K43" s="29">
        <v>906522240</v>
      </c>
      <c r="L43" s="29">
        <v>71651077</v>
      </c>
      <c r="M43" s="29">
        <v>353648133</v>
      </c>
      <c r="N43" s="29">
        <v>71651077</v>
      </c>
      <c r="O43" s="29">
        <v>353648133</v>
      </c>
      <c r="P43" s="29">
        <v>71651077</v>
      </c>
      <c r="Q43" s="29">
        <v>353648133</v>
      </c>
      <c r="R43" s="30">
        <f t="shared" si="2"/>
        <v>0.31209218474331085</v>
      </c>
      <c r="S43" s="31">
        <f t="shared" si="3"/>
        <v>0.31209218474331085</v>
      </c>
      <c r="T43" s="77"/>
    </row>
    <row r="44" spans="1:20" s="32" customFormat="1" ht="30" customHeight="1" x14ac:dyDescent="0.2">
      <c r="A44" s="24">
        <v>1</v>
      </c>
      <c r="B44" s="25">
        <v>0</v>
      </c>
      <c r="C44" s="25">
        <v>5</v>
      </c>
      <c r="D44" s="26">
        <v>2</v>
      </c>
      <c r="E44" s="26">
        <v>3</v>
      </c>
      <c r="F44" s="26">
        <v>20</v>
      </c>
      <c r="G44" s="26" t="s">
        <v>88</v>
      </c>
      <c r="H44" s="28" t="s">
        <v>89</v>
      </c>
      <c r="I44" s="29">
        <v>613791100</v>
      </c>
      <c r="J44" s="29">
        <v>0</v>
      </c>
      <c r="K44" s="29">
        <v>491032880</v>
      </c>
      <c r="L44" s="29">
        <v>54225116</v>
      </c>
      <c r="M44" s="29">
        <v>158010148</v>
      </c>
      <c r="N44" s="29">
        <v>54225116</v>
      </c>
      <c r="O44" s="29">
        <v>158010148</v>
      </c>
      <c r="P44" s="29">
        <v>54225116</v>
      </c>
      <c r="Q44" s="29">
        <v>158010148</v>
      </c>
      <c r="R44" s="30">
        <f t="shared" si="2"/>
        <v>0.2574331038687267</v>
      </c>
      <c r="S44" s="31">
        <f t="shared" si="3"/>
        <v>0.2574331038687267</v>
      </c>
      <c r="T44" s="77"/>
    </row>
    <row r="45" spans="1:20" s="22" customFormat="1" ht="30" customHeight="1" x14ac:dyDescent="0.2">
      <c r="A45" s="15">
        <v>1</v>
      </c>
      <c r="B45" s="16">
        <v>0</v>
      </c>
      <c r="C45" s="16">
        <v>5</v>
      </c>
      <c r="D45" s="33">
        <v>6</v>
      </c>
      <c r="E45" s="17"/>
      <c r="F45" s="33">
        <v>20</v>
      </c>
      <c r="G45" s="33" t="s">
        <v>90</v>
      </c>
      <c r="H45" s="23" t="s">
        <v>91</v>
      </c>
      <c r="I45" s="19">
        <v>377717600</v>
      </c>
      <c r="J45" s="19">
        <v>0</v>
      </c>
      <c r="K45" s="19">
        <v>302174080</v>
      </c>
      <c r="L45" s="19">
        <v>28146900</v>
      </c>
      <c r="M45" s="19">
        <v>84957720</v>
      </c>
      <c r="N45" s="19">
        <v>28146900</v>
      </c>
      <c r="O45" s="19">
        <v>84957720</v>
      </c>
      <c r="P45" s="19">
        <v>28146900</v>
      </c>
      <c r="Q45" s="19">
        <v>84957720</v>
      </c>
      <c r="R45" s="34">
        <f t="shared" si="2"/>
        <v>0.2249239114089468</v>
      </c>
      <c r="S45" s="21">
        <f t="shared" si="3"/>
        <v>0.2249239114089468</v>
      </c>
      <c r="T45" s="76"/>
    </row>
    <row r="46" spans="1:20" s="22" customFormat="1" ht="30" customHeight="1" x14ac:dyDescent="0.2">
      <c r="A46" s="15">
        <v>1</v>
      </c>
      <c r="B46" s="16">
        <v>0</v>
      </c>
      <c r="C46" s="16">
        <v>5</v>
      </c>
      <c r="D46" s="33">
        <v>7</v>
      </c>
      <c r="E46" s="17"/>
      <c r="F46" s="33">
        <v>20</v>
      </c>
      <c r="G46" s="33" t="s">
        <v>92</v>
      </c>
      <c r="H46" s="23" t="s">
        <v>93</v>
      </c>
      <c r="I46" s="19">
        <v>236073500</v>
      </c>
      <c r="J46" s="19">
        <v>0</v>
      </c>
      <c r="K46" s="19">
        <v>188858800</v>
      </c>
      <c r="L46" s="19">
        <v>18765500</v>
      </c>
      <c r="M46" s="19">
        <v>56640000</v>
      </c>
      <c r="N46" s="19">
        <v>18765500</v>
      </c>
      <c r="O46" s="19">
        <v>56640000</v>
      </c>
      <c r="P46" s="19">
        <v>18765500</v>
      </c>
      <c r="Q46" s="19">
        <v>56640000</v>
      </c>
      <c r="R46" s="34">
        <f t="shared" si="2"/>
        <v>0.23992527750891143</v>
      </c>
      <c r="S46" s="21">
        <f t="shared" si="3"/>
        <v>0.23992527750891143</v>
      </c>
      <c r="T46" s="76"/>
    </row>
    <row r="47" spans="1:20" s="22" customFormat="1" ht="30" customHeight="1" x14ac:dyDescent="0.2">
      <c r="A47" s="15">
        <v>2</v>
      </c>
      <c r="B47" s="16"/>
      <c r="C47" s="16"/>
      <c r="D47" s="17"/>
      <c r="E47" s="17"/>
      <c r="F47" s="17"/>
      <c r="G47" s="17"/>
      <c r="H47" s="23" t="s">
        <v>94</v>
      </c>
      <c r="I47" s="19">
        <f>I48+I56</f>
        <v>8304732000</v>
      </c>
      <c r="J47" s="19">
        <f t="shared" ref="J47:Q47" si="19">J48+J56</f>
        <v>660234074</v>
      </c>
      <c r="K47" s="19">
        <f t="shared" si="19"/>
        <v>4859304697</v>
      </c>
      <c r="L47" s="19">
        <f t="shared" si="19"/>
        <v>632710549</v>
      </c>
      <c r="M47" s="19">
        <f t="shared" si="19"/>
        <v>4539698639</v>
      </c>
      <c r="N47" s="19">
        <f t="shared" si="19"/>
        <v>776295687</v>
      </c>
      <c r="O47" s="19">
        <f t="shared" si="19"/>
        <v>958392378</v>
      </c>
      <c r="P47" s="19">
        <f t="shared" si="19"/>
        <v>795190853</v>
      </c>
      <c r="Q47" s="19">
        <f t="shared" si="19"/>
        <v>956292378</v>
      </c>
      <c r="R47" s="20">
        <f t="shared" si="2"/>
        <v>0.5466399925969917</v>
      </c>
      <c r="S47" s="21">
        <f t="shared" si="3"/>
        <v>0.11540316749535084</v>
      </c>
      <c r="T47" s="78"/>
    </row>
    <row r="48" spans="1:20" s="22" customFormat="1" ht="30" customHeight="1" x14ac:dyDescent="0.2">
      <c r="A48" s="15">
        <v>2</v>
      </c>
      <c r="B48" s="16">
        <v>0</v>
      </c>
      <c r="C48" s="16">
        <v>3</v>
      </c>
      <c r="D48" s="17"/>
      <c r="E48" s="17"/>
      <c r="F48" s="17"/>
      <c r="G48" s="17"/>
      <c r="H48" s="23" t="s">
        <v>95</v>
      </c>
      <c r="I48" s="19">
        <f>+I49+I54</f>
        <v>886066000</v>
      </c>
      <c r="J48" s="19">
        <f t="shared" ref="J48:Q48" si="20">+J49+J54</f>
        <v>260694000</v>
      </c>
      <c r="K48" s="19">
        <f t="shared" si="20"/>
        <v>373747000</v>
      </c>
      <c r="L48" s="19">
        <f t="shared" si="20"/>
        <v>260706000</v>
      </c>
      <c r="M48" s="19">
        <f t="shared" si="20"/>
        <v>371309000</v>
      </c>
      <c r="N48" s="19">
        <f t="shared" si="20"/>
        <v>264146929</v>
      </c>
      <c r="O48" s="19">
        <f t="shared" si="20"/>
        <v>267758755</v>
      </c>
      <c r="P48" s="19">
        <f t="shared" si="20"/>
        <v>264146929</v>
      </c>
      <c r="Q48" s="19">
        <f t="shared" si="20"/>
        <v>267758755</v>
      </c>
      <c r="R48" s="20">
        <f t="shared" si="2"/>
        <v>0.419053433942844</v>
      </c>
      <c r="S48" s="21">
        <f t="shared" si="3"/>
        <v>0.30218827378547419</v>
      </c>
      <c r="T48" s="78"/>
    </row>
    <row r="49" spans="1:20" s="22" customFormat="1" ht="30" customHeight="1" x14ac:dyDescent="0.2">
      <c r="A49" s="15">
        <v>2</v>
      </c>
      <c r="B49" s="16">
        <v>0</v>
      </c>
      <c r="C49" s="16">
        <v>3</v>
      </c>
      <c r="D49" s="33">
        <v>50</v>
      </c>
      <c r="E49" s="17"/>
      <c r="F49" s="17"/>
      <c r="G49" s="17"/>
      <c r="H49" s="23" t="s">
        <v>96</v>
      </c>
      <c r="I49" s="19">
        <f t="shared" ref="I49:Q49" si="21">SUM(I50:I53)</f>
        <v>877205340</v>
      </c>
      <c r="J49" s="19">
        <f t="shared" si="21"/>
        <v>260694000</v>
      </c>
      <c r="K49" s="19">
        <f t="shared" si="21"/>
        <v>373747000</v>
      </c>
      <c r="L49" s="19">
        <f t="shared" si="21"/>
        <v>260706000</v>
      </c>
      <c r="M49" s="19">
        <f t="shared" si="21"/>
        <v>371309000</v>
      </c>
      <c r="N49" s="19">
        <f t="shared" si="21"/>
        <v>264146929</v>
      </c>
      <c r="O49" s="19">
        <f t="shared" si="21"/>
        <v>267758755</v>
      </c>
      <c r="P49" s="19">
        <f t="shared" si="21"/>
        <v>264146929</v>
      </c>
      <c r="Q49" s="19">
        <f t="shared" si="21"/>
        <v>267758755</v>
      </c>
      <c r="R49" s="20">
        <f t="shared" si="2"/>
        <v>0.42328629691196362</v>
      </c>
      <c r="S49" s="21">
        <f t="shared" si="3"/>
        <v>0.30524068059138809</v>
      </c>
      <c r="T49" s="78"/>
    </row>
    <row r="50" spans="1:20" s="32" customFormat="1" ht="30" customHeight="1" x14ac:dyDescent="0.2">
      <c r="A50" s="24">
        <v>2</v>
      </c>
      <c r="B50" s="25">
        <v>0</v>
      </c>
      <c r="C50" s="25">
        <v>3</v>
      </c>
      <c r="D50" s="26">
        <v>50</v>
      </c>
      <c r="E50" s="26">
        <v>2</v>
      </c>
      <c r="F50" s="26">
        <v>20</v>
      </c>
      <c r="G50" s="26" t="s">
        <v>97</v>
      </c>
      <c r="H50" s="28" t="s">
        <v>98</v>
      </c>
      <c r="I50" s="29">
        <v>8860660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30">
        <f t="shared" si="2"/>
        <v>0</v>
      </c>
      <c r="S50" s="31">
        <f t="shared" si="3"/>
        <v>0</v>
      </c>
      <c r="T50" s="77"/>
    </row>
    <row r="51" spans="1:20" s="32" customFormat="1" ht="30" customHeight="1" x14ac:dyDescent="0.2">
      <c r="A51" s="24">
        <v>2</v>
      </c>
      <c r="B51" s="25">
        <v>0</v>
      </c>
      <c r="C51" s="25">
        <v>3</v>
      </c>
      <c r="D51" s="26">
        <v>50</v>
      </c>
      <c r="E51" s="26">
        <v>3</v>
      </c>
      <c r="F51" s="26">
        <v>20</v>
      </c>
      <c r="G51" s="26" t="s">
        <v>99</v>
      </c>
      <c r="H51" s="28" t="s">
        <v>100</v>
      </c>
      <c r="I51" s="29">
        <v>407590360</v>
      </c>
      <c r="J51" s="29">
        <v>259895000</v>
      </c>
      <c r="K51" s="29">
        <v>259895000</v>
      </c>
      <c r="L51" s="29">
        <v>259895000</v>
      </c>
      <c r="M51" s="29">
        <v>259895000</v>
      </c>
      <c r="N51" s="29">
        <v>259895000</v>
      </c>
      <c r="O51" s="29">
        <v>259895000</v>
      </c>
      <c r="P51" s="29">
        <v>259895000</v>
      </c>
      <c r="Q51" s="29">
        <v>259895000</v>
      </c>
      <c r="R51" s="30">
        <f t="shared" si="2"/>
        <v>0.63763774982313126</v>
      </c>
      <c r="S51" s="31">
        <f t="shared" si="3"/>
        <v>0.63763774982313126</v>
      </c>
      <c r="T51" s="77"/>
    </row>
    <row r="52" spans="1:20" s="32" customFormat="1" ht="30" customHeight="1" x14ac:dyDescent="0.2">
      <c r="A52" s="24">
        <v>2</v>
      </c>
      <c r="B52" s="25">
        <v>0</v>
      </c>
      <c r="C52" s="25">
        <v>3</v>
      </c>
      <c r="D52" s="26">
        <v>50</v>
      </c>
      <c r="E52" s="26">
        <v>8</v>
      </c>
      <c r="F52" s="26">
        <v>20</v>
      </c>
      <c r="G52" s="26" t="s">
        <v>101</v>
      </c>
      <c r="H52" s="28" t="s">
        <v>102</v>
      </c>
      <c r="I52" s="29">
        <v>8860660</v>
      </c>
      <c r="J52" s="29">
        <v>0</v>
      </c>
      <c r="K52" s="29">
        <v>1200000</v>
      </c>
      <c r="L52" s="29">
        <v>0</v>
      </c>
      <c r="M52" s="29">
        <v>150000</v>
      </c>
      <c r="N52" s="29">
        <v>0</v>
      </c>
      <c r="O52" s="29">
        <v>150000</v>
      </c>
      <c r="P52" s="29">
        <v>0</v>
      </c>
      <c r="Q52" s="29">
        <v>150000</v>
      </c>
      <c r="R52" s="30">
        <f t="shared" si="2"/>
        <v>1.692876151437929E-2</v>
      </c>
      <c r="S52" s="31">
        <f t="shared" si="3"/>
        <v>1.692876151437929E-2</v>
      </c>
      <c r="T52" s="77"/>
    </row>
    <row r="53" spans="1:20" s="32" customFormat="1" ht="30" customHeight="1" x14ac:dyDescent="0.2">
      <c r="A53" s="24">
        <v>2</v>
      </c>
      <c r="B53" s="25">
        <v>0</v>
      </c>
      <c r="C53" s="25">
        <v>3</v>
      </c>
      <c r="D53" s="26">
        <v>50</v>
      </c>
      <c r="E53" s="26">
        <v>90</v>
      </c>
      <c r="F53" s="26">
        <v>20</v>
      </c>
      <c r="G53" s="26" t="s">
        <v>103</v>
      </c>
      <c r="H53" s="28" t="s">
        <v>104</v>
      </c>
      <c r="I53" s="29">
        <v>451893660</v>
      </c>
      <c r="J53" s="29">
        <v>799000</v>
      </c>
      <c r="K53" s="29">
        <v>112652000</v>
      </c>
      <c r="L53" s="29">
        <v>811000</v>
      </c>
      <c r="M53" s="29">
        <v>111264000</v>
      </c>
      <c r="N53" s="29">
        <v>4251929</v>
      </c>
      <c r="O53" s="29">
        <v>7713755</v>
      </c>
      <c r="P53" s="29">
        <v>4251929</v>
      </c>
      <c r="Q53" s="29">
        <v>7713755</v>
      </c>
      <c r="R53" s="30">
        <f t="shared" si="2"/>
        <v>0.24621721844913691</v>
      </c>
      <c r="S53" s="31">
        <f t="shared" si="3"/>
        <v>1.7069845591549126E-2</v>
      </c>
      <c r="T53" s="77"/>
    </row>
    <row r="54" spans="1:20" s="22" customFormat="1" ht="30" customHeight="1" x14ac:dyDescent="0.2">
      <c r="A54" s="15">
        <v>2</v>
      </c>
      <c r="B54" s="16">
        <v>0</v>
      </c>
      <c r="C54" s="16">
        <v>3</v>
      </c>
      <c r="D54" s="33">
        <v>51</v>
      </c>
      <c r="E54" s="17"/>
      <c r="F54" s="17"/>
      <c r="G54" s="17"/>
      <c r="H54" s="23" t="s">
        <v>105</v>
      </c>
      <c r="I54" s="19">
        <f>+I55</f>
        <v>8860660</v>
      </c>
      <c r="J54" s="19">
        <f t="shared" ref="J54:Q54" si="22">+J55</f>
        <v>0</v>
      </c>
      <c r="K54" s="19">
        <f t="shared" si="22"/>
        <v>0</v>
      </c>
      <c r="L54" s="19">
        <f t="shared" si="22"/>
        <v>0</v>
      </c>
      <c r="M54" s="19">
        <f t="shared" si="22"/>
        <v>0</v>
      </c>
      <c r="N54" s="19">
        <f t="shared" si="22"/>
        <v>0</v>
      </c>
      <c r="O54" s="19">
        <f t="shared" si="22"/>
        <v>0</v>
      </c>
      <c r="P54" s="19">
        <f t="shared" si="22"/>
        <v>0</v>
      </c>
      <c r="Q54" s="19">
        <f t="shared" si="22"/>
        <v>0</v>
      </c>
      <c r="R54" s="20">
        <f t="shared" si="2"/>
        <v>0</v>
      </c>
      <c r="S54" s="21">
        <f t="shared" si="3"/>
        <v>0</v>
      </c>
      <c r="T54" s="78"/>
    </row>
    <row r="55" spans="1:20" s="32" customFormat="1" ht="30" customHeight="1" x14ac:dyDescent="0.2">
      <c r="A55" s="24">
        <v>2</v>
      </c>
      <c r="B55" s="25">
        <v>0</v>
      </c>
      <c r="C55" s="25">
        <v>3</v>
      </c>
      <c r="D55" s="26">
        <v>51</v>
      </c>
      <c r="E55" s="26">
        <v>1</v>
      </c>
      <c r="F55" s="26">
        <v>20</v>
      </c>
      <c r="G55" s="26" t="s">
        <v>106</v>
      </c>
      <c r="H55" s="28" t="s">
        <v>107</v>
      </c>
      <c r="I55" s="29">
        <v>8860660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30">
        <f t="shared" si="2"/>
        <v>0</v>
      </c>
      <c r="S55" s="31">
        <f t="shared" si="3"/>
        <v>0</v>
      </c>
      <c r="T55" s="77"/>
    </row>
    <row r="56" spans="1:20" s="22" customFormat="1" ht="30" customHeight="1" x14ac:dyDescent="0.2">
      <c r="A56" s="15">
        <v>2</v>
      </c>
      <c r="B56" s="16">
        <v>0</v>
      </c>
      <c r="C56" s="16">
        <v>4</v>
      </c>
      <c r="D56" s="17"/>
      <c r="E56" s="17"/>
      <c r="F56" s="17"/>
      <c r="G56" s="17"/>
      <c r="H56" s="23" t="s">
        <v>108</v>
      </c>
      <c r="I56" s="19">
        <f>I57+I59+I61+I67+I75+I81+I84+I90+I93+I96+I102+I107+I109+I99</f>
        <v>7418666000</v>
      </c>
      <c r="J56" s="19">
        <f t="shared" ref="J56:O56" si="23">J57+J59+J61+J67+J75+J81+J84+J90+J93+J96+J102+J107+J109+J99</f>
        <v>399540074</v>
      </c>
      <c r="K56" s="19">
        <f t="shared" si="23"/>
        <v>4485557697</v>
      </c>
      <c r="L56" s="19">
        <f t="shared" si="23"/>
        <v>372004549</v>
      </c>
      <c r="M56" s="19">
        <f t="shared" si="23"/>
        <v>4168389639</v>
      </c>
      <c r="N56" s="19">
        <f t="shared" si="23"/>
        <v>512148758</v>
      </c>
      <c r="O56" s="19">
        <f t="shared" si="23"/>
        <v>690633623</v>
      </c>
      <c r="P56" s="19">
        <f>P57+P59+P61+P67+P75+P81+P84+P90+P93+P96+P102+P107+P109+P99</f>
        <v>531043924</v>
      </c>
      <c r="Q56" s="19">
        <f>Q57+Q59+Q61+Q67+Q75+Q81+Q84+Q90+Q93+Q96+Q102+Q107+Q109+Q99</f>
        <v>688533623</v>
      </c>
      <c r="R56" s="20">
        <f t="shared" si="2"/>
        <v>0.56187859636759496</v>
      </c>
      <c r="S56" s="21">
        <f t="shared" si="3"/>
        <v>9.3094044535769638E-2</v>
      </c>
      <c r="T56" s="78"/>
    </row>
    <row r="57" spans="1:20" s="22" customFormat="1" ht="30" customHeight="1" x14ac:dyDescent="0.2">
      <c r="A57" s="15">
        <v>2</v>
      </c>
      <c r="B57" s="16">
        <v>0</v>
      </c>
      <c r="C57" s="16">
        <v>4</v>
      </c>
      <c r="D57" s="33">
        <v>1</v>
      </c>
      <c r="E57" s="17"/>
      <c r="F57" s="17"/>
      <c r="G57" s="17"/>
      <c r="H57" s="23" t="s">
        <v>109</v>
      </c>
      <c r="I57" s="19">
        <f t="shared" ref="I57:Q57" si="24">SUM(I58:I58)</f>
        <v>22255998</v>
      </c>
      <c r="J57" s="19">
        <f t="shared" si="24"/>
        <v>0</v>
      </c>
      <c r="K57" s="19">
        <f t="shared" si="24"/>
        <v>4000000</v>
      </c>
      <c r="L57" s="19">
        <f t="shared" si="24"/>
        <v>0</v>
      </c>
      <c r="M57" s="19">
        <f t="shared" si="24"/>
        <v>500000</v>
      </c>
      <c r="N57" s="19">
        <f t="shared" si="24"/>
        <v>0</v>
      </c>
      <c r="O57" s="19">
        <f t="shared" si="24"/>
        <v>500000</v>
      </c>
      <c r="P57" s="19">
        <f t="shared" si="24"/>
        <v>0</v>
      </c>
      <c r="Q57" s="19">
        <f t="shared" si="24"/>
        <v>500000</v>
      </c>
      <c r="R57" s="20">
        <f t="shared" si="2"/>
        <v>2.2465853923962432E-2</v>
      </c>
      <c r="S57" s="21">
        <f t="shared" si="3"/>
        <v>2.2465853923962432E-2</v>
      </c>
      <c r="T57" s="78"/>
    </row>
    <row r="58" spans="1:20" s="32" customFormat="1" ht="30" customHeight="1" x14ac:dyDescent="0.2">
      <c r="A58" s="24">
        <v>2</v>
      </c>
      <c r="B58" s="25">
        <v>0</v>
      </c>
      <c r="C58" s="25">
        <v>4</v>
      </c>
      <c r="D58" s="26">
        <v>1</v>
      </c>
      <c r="E58" s="26">
        <v>25</v>
      </c>
      <c r="F58" s="26">
        <v>20</v>
      </c>
      <c r="G58" s="26" t="s">
        <v>110</v>
      </c>
      <c r="H58" s="28" t="s">
        <v>111</v>
      </c>
      <c r="I58" s="29">
        <v>22255998</v>
      </c>
      <c r="J58" s="29">
        <v>0</v>
      </c>
      <c r="K58" s="29">
        <v>4000000</v>
      </c>
      <c r="L58" s="29">
        <v>0</v>
      </c>
      <c r="M58" s="29">
        <v>500000</v>
      </c>
      <c r="N58" s="29">
        <v>0</v>
      </c>
      <c r="O58" s="29">
        <v>500000</v>
      </c>
      <c r="P58" s="29">
        <v>0</v>
      </c>
      <c r="Q58" s="29">
        <v>500000</v>
      </c>
      <c r="R58" s="30">
        <f t="shared" si="2"/>
        <v>2.2465853923962432E-2</v>
      </c>
      <c r="S58" s="38">
        <f t="shared" si="3"/>
        <v>2.2465853923962432E-2</v>
      </c>
      <c r="T58" s="77"/>
    </row>
    <row r="59" spans="1:20" s="22" customFormat="1" ht="30" customHeight="1" x14ac:dyDescent="0.2">
      <c r="A59" s="15">
        <v>2</v>
      </c>
      <c r="B59" s="16">
        <v>0</v>
      </c>
      <c r="C59" s="16">
        <v>4</v>
      </c>
      <c r="D59" s="33">
        <v>2</v>
      </c>
      <c r="E59" s="17"/>
      <c r="F59" s="17"/>
      <c r="G59" s="17"/>
      <c r="H59" s="23" t="s">
        <v>112</v>
      </c>
      <c r="I59" s="19">
        <f>SUM(I60:I60)</f>
        <v>37093330</v>
      </c>
      <c r="J59" s="19">
        <f t="shared" ref="J59:O59" si="25">SUM(J60:J60)</f>
        <v>0</v>
      </c>
      <c r="K59" s="19">
        <f t="shared" si="25"/>
        <v>0</v>
      </c>
      <c r="L59" s="19">
        <f t="shared" si="25"/>
        <v>0</v>
      </c>
      <c r="M59" s="19">
        <f t="shared" si="25"/>
        <v>0</v>
      </c>
      <c r="N59" s="19">
        <f t="shared" si="25"/>
        <v>0</v>
      </c>
      <c r="O59" s="19">
        <f t="shared" si="25"/>
        <v>0</v>
      </c>
      <c r="P59" s="19">
        <f>SUM(P60:P60)</f>
        <v>0</v>
      </c>
      <c r="Q59" s="19">
        <f>SUM(Q60:Q60)</f>
        <v>0</v>
      </c>
      <c r="R59" s="20">
        <f t="shared" si="2"/>
        <v>0</v>
      </c>
      <c r="S59" s="21">
        <f t="shared" si="3"/>
        <v>0</v>
      </c>
      <c r="T59" s="78"/>
    </row>
    <row r="60" spans="1:20" s="32" customFormat="1" ht="30" customHeight="1" x14ac:dyDescent="0.2">
      <c r="A60" s="24">
        <v>2</v>
      </c>
      <c r="B60" s="25">
        <v>0</v>
      </c>
      <c r="C60" s="25">
        <v>4</v>
      </c>
      <c r="D60" s="26">
        <v>2</v>
      </c>
      <c r="E60" s="26">
        <v>2</v>
      </c>
      <c r="F60" s="26">
        <v>20</v>
      </c>
      <c r="G60" s="26" t="s">
        <v>113</v>
      </c>
      <c r="H60" s="28" t="s">
        <v>114</v>
      </c>
      <c r="I60" s="29">
        <v>37093330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30">
        <f t="shared" si="2"/>
        <v>0</v>
      </c>
      <c r="S60" s="31">
        <f t="shared" si="3"/>
        <v>0</v>
      </c>
      <c r="T60" s="77"/>
    </row>
    <row r="61" spans="1:20" s="22" customFormat="1" ht="30" customHeight="1" x14ac:dyDescent="0.2">
      <c r="A61" s="15">
        <v>2</v>
      </c>
      <c r="B61" s="16">
        <v>0</v>
      </c>
      <c r="C61" s="16">
        <v>4</v>
      </c>
      <c r="D61" s="33">
        <v>4</v>
      </c>
      <c r="E61" s="17"/>
      <c r="F61" s="17"/>
      <c r="G61" s="17"/>
      <c r="H61" s="23" t="s">
        <v>115</v>
      </c>
      <c r="I61" s="19">
        <f>SUM(I62:I66)</f>
        <v>363514634</v>
      </c>
      <c r="J61" s="19">
        <f t="shared" ref="J61:O61" si="26">SUM(J62:J66)</f>
        <v>16410957</v>
      </c>
      <c r="K61" s="19">
        <f t="shared" si="26"/>
        <v>48041020</v>
      </c>
      <c r="L61" s="19">
        <f t="shared" si="26"/>
        <v>654700</v>
      </c>
      <c r="M61" s="19">
        <f t="shared" si="26"/>
        <v>14784763</v>
      </c>
      <c r="N61" s="19">
        <f t="shared" si="26"/>
        <v>3401271</v>
      </c>
      <c r="O61" s="19">
        <f t="shared" si="26"/>
        <v>7634890</v>
      </c>
      <c r="P61" s="19">
        <f>SUM(P62:P66)</f>
        <v>4916573</v>
      </c>
      <c r="Q61" s="19">
        <f>SUM(Q62:Q66)</f>
        <v>7634890</v>
      </c>
      <c r="R61" s="20">
        <f t="shared" si="2"/>
        <v>4.0671713370416883E-2</v>
      </c>
      <c r="S61" s="21">
        <f t="shared" si="3"/>
        <v>2.1002978383533249E-2</v>
      </c>
      <c r="T61" s="78"/>
    </row>
    <row r="62" spans="1:20" s="32" customFormat="1" ht="30" customHeight="1" x14ac:dyDescent="0.2">
      <c r="A62" s="24">
        <v>2</v>
      </c>
      <c r="B62" s="25">
        <v>0</v>
      </c>
      <c r="C62" s="25">
        <v>4</v>
      </c>
      <c r="D62" s="26">
        <v>4</v>
      </c>
      <c r="E62" s="26">
        <v>1</v>
      </c>
      <c r="F62" s="26">
        <v>20</v>
      </c>
      <c r="G62" s="26" t="s">
        <v>116</v>
      </c>
      <c r="H62" s="28" t="s">
        <v>117</v>
      </c>
      <c r="I62" s="29">
        <v>44511996</v>
      </c>
      <c r="J62" s="29">
        <v>16410957</v>
      </c>
      <c r="K62" s="29">
        <v>29641020</v>
      </c>
      <c r="L62" s="29">
        <v>0</v>
      </c>
      <c r="M62" s="29">
        <v>11830063</v>
      </c>
      <c r="N62" s="29">
        <v>2746571</v>
      </c>
      <c r="O62" s="29">
        <v>4680190</v>
      </c>
      <c r="P62" s="29">
        <v>4261873</v>
      </c>
      <c r="Q62" s="29">
        <v>4680190</v>
      </c>
      <c r="R62" s="30">
        <f t="shared" si="2"/>
        <v>0.26577246726927278</v>
      </c>
      <c r="S62" s="31">
        <f t="shared" si="3"/>
        <v>0.10514446487638973</v>
      </c>
      <c r="T62" s="77"/>
    </row>
    <row r="63" spans="1:20" s="32" customFormat="1" ht="30" customHeight="1" x14ac:dyDescent="0.2">
      <c r="A63" s="24">
        <v>2</v>
      </c>
      <c r="B63" s="25">
        <v>0</v>
      </c>
      <c r="C63" s="25">
        <v>4</v>
      </c>
      <c r="D63" s="26">
        <v>4</v>
      </c>
      <c r="E63" s="26">
        <v>15</v>
      </c>
      <c r="F63" s="26">
        <v>20</v>
      </c>
      <c r="G63" s="26" t="s">
        <v>118</v>
      </c>
      <c r="H63" s="28" t="s">
        <v>119</v>
      </c>
      <c r="I63" s="29">
        <v>148373320</v>
      </c>
      <c r="J63" s="29">
        <v>0</v>
      </c>
      <c r="K63" s="29">
        <v>3200000</v>
      </c>
      <c r="L63" s="29">
        <v>0</v>
      </c>
      <c r="M63" s="29">
        <v>400000</v>
      </c>
      <c r="N63" s="29">
        <v>0</v>
      </c>
      <c r="O63" s="29">
        <v>400000</v>
      </c>
      <c r="P63" s="29">
        <v>0</v>
      </c>
      <c r="Q63" s="29">
        <v>400000</v>
      </c>
      <c r="R63" s="30">
        <f t="shared" si="2"/>
        <v>2.6959024708754918E-3</v>
      </c>
      <c r="S63" s="31">
        <f t="shared" si="3"/>
        <v>2.6959024708754918E-3</v>
      </c>
      <c r="T63" s="77"/>
    </row>
    <row r="64" spans="1:20" s="32" customFormat="1" ht="30" customHeight="1" x14ac:dyDescent="0.2">
      <c r="A64" s="24">
        <v>2</v>
      </c>
      <c r="B64" s="25">
        <v>0</v>
      </c>
      <c r="C64" s="25">
        <v>4</v>
      </c>
      <c r="D64" s="26">
        <v>4</v>
      </c>
      <c r="E64" s="26">
        <v>17</v>
      </c>
      <c r="F64" s="26">
        <v>20</v>
      </c>
      <c r="G64" s="26" t="s">
        <v>120</v>
      </c>
      <c r="H64" s="28" t="s">
        <v>121</v>
      </c>
      <c r="I64" s="29">
        <v>74186660</v>
      </c>
      <c r="J64" s="29">
        <v>0</v>
      </c>
      <c r="K64" s="29">
        <v>1600000</v>
      </c>
      <c r="L64" s="29">
        <v>0</v>
      </c>
      <c r="M64" s="29">
        <v>200000</v>
      </c>
      <c r="N64" s="29">
        <v>0</v>
      </c>
      <c r="O64" s="29">
        <v>200000</v>
      </c>
      <c r="P64" s="29">
        <v>0</v>
      </c>
      <c r="Q64" s="29">
        <v>200000</v>
      </c>
      <c r="R64" s="30">
        <f t="shared" si="2"/>
        <v>2.6959024708754918E-3</v>
      </c>
      <c r="S64" s="31">
        <f t="shared" si="3"/>
        <v>2.6959024708754918E-3</v>
      </c>
      <c r="T64" s="77"/>
    </row>
    <row r="65" spans="1:20" s="32" customFormat="1" ht="30" customHeight="1" x14ac:dyDescent="0.2">
      <c r="A65" s="24">
        <v>2</v>
      </c>
      <c r="B65" s="25">
        <v>0</v>
      </c>
      <c r="C65" s="25">
        <v>4</v>
      </c>
      <c r="D65" s="26">
        <v>4</v>
      </c>
      <c r="E65" s="26">
        <v>18</v>
      </c>
      <c r="F65" s="26">
        <v>20</v>
      </c>
      <c r="G65" s="26" t="s">
        <v>122</v>
      </c>
      <c r="H65" s="28" t="s">
        <v>123</v>
      </c>
      <c r="I65" s="29">
        <v>74186660</v>
      </c>
      <c r="J65" s="29">
        <v>0</v>
      </c>
      <c r="K65" s="29">
        <v>1600000</v>
      </c>
      <c r="L65" s="29">
        <v>0</v>
      </c>
      <c r="M65" s="29">
        <v>200000</v>
      </c>
      <c r="N65" s="29">
        <v>0</v>
      </c>
      <c r="O65" s="29">
        <v>200000</v>
      </c>
      <c r="P65" s="29">
        <v>0</v>
      </c>
      <c r="Q65" s="29">
        <v>200000</v>
      </c>
      <c r="R65" s="30">
        <f t="shared" si="2"/>
        <v>2.6959024708754918E-3</v>
      </c>
      <c r="S65" s="31">
        <f t="shared" si="3"/>
        <v>2.6959024708754918E-3</v>
      </c>
      <c r="T65" s="77"/>
    </row>
    <row r="66" spans="1:20" s="32" customFormat="1" ht="30" customHeight="1" x14ac:dyDescent="0.2">
      <c r="A66" s="24">
        <v>2</v>
      </c>
      <c r="B66" s="25">
        <v>0</v>
      </c>
      <c r="C66" s="25">
        <v>4</v>
      </c>
      <c r="D66" s="26">
        <v>4</v>
      </c>
      <c r="E66" s="26">
        <v>23</v>
      </c>
      <c r="F66" s="26">
        <v>20</v>
      </c>
      <c r="G66" s="26" t="s">
        <v>124</v>
      </c>
      <c r="H66" s="28" t="s">
        <v>125</v>
      </c>
      <c r="I66" s="29">
        <v>22255998</v>
      </c>
      <c r="J66" s="29">
        <v>0</v>
      </c>
      <c r="K66" s="29">
        <v>12000000</v>
      </c>
      <c r="L66" s="29">
        <v>654700</v>
      </c>
      <c r="M66" s="29">
        <v>2154700</v>
      </c>
      <c r="N66" s="29">
        <v>654700</v>
      </c>
      <c r="O66" s="29">
        <v>2154700</v>
      </c>
      <c r="P66" s="29">
        <v>654700</v>
      </c>
      <c r="Q66" s="29">
        <v>2154700</v>
      </c>
      <c r="R66" s="30">
        <f t="shared" si="2"/>
        <v>9.6814350899923698E-2</v>
      </c>
      <c r="S66" s="31">
        <f t="shared" si="3"/>
        <v>9.6814350899923698E-2</v>
      </c>
      <c r="T66" s="77"/>
    </row>
    <row r="67" spans="1:20" s="22" customFormat="1" ht="30" customHeight="1" x14ac:dyDescent="0.2">
      <c r="A67" s="15">
        <v>2</v>
      </c>
      <c r="B67" s="16">
        <v>0</v>
      </c>
      <c r="C67" s="16">
        <v>4</v>
      </c>
      <c r="D67" s="33">
        <v>5</v>
      </c>
      <c r="E67" s="17"/>
      <c r="F67" s="17"/>
      <c r="G67" s="17"/>
      <c r="H67" s="23" t="s">
        <v>126</v>
      </c>
      <c r="I67" s="19">
        <f t="shared" ref="I67:Q67" si="27">SUM(I68:I74)</f>
        <v>1271335888</v>
      </c>
      <c r="J67" s="19">
        <f t="shared" si="27"/>
        <v>35000000</v>
      </c>
      <c r="K67" s="19">
        <f t="shared" si="27"/>
        <v>1010577275</v>
      </c>
      <c r="L67" s="19">
        <f t="shared" si="27"/>
        <v>80023854</v>
      </c>
      <c r="M67" s="19">
        <f t="shared" si="27"/>
        <v>842239156</v>
      </c>
      <c r="N67" s="19">
        <f t="shared" si="27"/>
        <v>63922785</v>
      </c>
      <c r="O67" s="19">
        <f t="shared" si="27"/>
        <v>165545585</v>
      </c>
      <c r="P67" s="19">
        <f t="shared" si="27"/>
        <v>83402649</v>
      </c>
      <c r="Q67" s="19">
        <f t="shared" si="27"/>
        <v>165545585</v>
      </c>
      <c r="R67" s="20">
        <f t="shared" si="2"/>
        <v>0.66248358435390919</v>
      </c>
      <c r="S67" s="21">
        <f t="shared" si="3"/>
        <v>0.13021388490843894</v>
      </c>
      <c r="T67" s="78"/>
    </row>
    <row r="68" spans="1:20" s="32" customFormat="1" ht="30" customHeight="1" x14ac:dyDescent="0.2">
      <c r="A68" s="24">
        <v>2</v>
      </c>
      <c r="B68" s="25">
        <v>0</v>
      </c>
      <c r="C68" s="25">
        <v>4</v>
      </c>
      <c r="D68" s="26">
        <v>5</v>
      </c>
      <c r="E68" s="26">
        <v>1</v>
      </c>
      <c r="F68" s="26">
        <v>20</v>
      </c>
      <c r="G68" s="26" t="s">
        <v>127</v>
      </c>
      <c r="H68" s="39" t="s">
        <v>128</v>
      </c>
      <c r="I68" s="29">
        <v>534143952</v>
      </c>
      <c r="J68" s="29">
        <v>0</v>
      </c>
      <c r="K68" s="29">
        <v>520906620</v>
      </c>
      <c r="L68" s="29">
        <v>0</v>
      </c>
      <c r="M68" s="29">
        <v>519506620</v>
      </c>
      <c r="N68" s="29">
        <v>43012364</v>
      </c>
      <c r="O68" s="29">
        <v>126045318</v>
      </c>
      <c r="P68" s="29">
        <v>48052382</v>
      </c>
      <c r="Q68" s="29">
        <v>126045318</v>
      </c>
      <c r="R68" s="30">
        <f t="shared" si="2"/>
        <v>0.97259665312095489</v>
      </c>
      <c r="S68" s="31">
        <f t="shared" si="3"/>
        <v>0.23597630849894935</v>
      </c>
      <c r="T68" s="77"/>
    </row>
    <row r="69" spans="1:20" s="32" customFormat="1" ht="30" customHeight="1" x14ac:dyDescent="0.2">
      <c r="A69" s="24">
        <v>2</v>
      </c>
      <c r="B69" s="25">
        <v>0</v>
      </c>
      <c r="C69" s="25">
        <v>4</v>
      </c>
      <c r="D69" s="26">
        <v>5</v>
      </c>
      <c r="E69" s="26">
        <v>2</v>
      </c>
      <c r="F69" s="26">
        <v>20</v>
      </c>
      <c r="G69" s="26" t="s">
        <v>129</v>
      </c>
      <c r="H69" s="39" t="s">
        <v>130</v>
      </c>
      <c r="I69" s="29">
        <v>148373320</v>
      </c>
      <c r="J69" s="29">
        <v>0</v>
      </c>
      <c r="K69" s="29">
        <v>3600000</v>
      </c>
      <c r="L69" s="29">
        <v>22000</v>
      </c>
      <c r="M69" s="29">
        <v>2222000</v>
      </c>
      <c r="N69" s="29">
        <v>22000</v>
      </c>
      <c r="O69" s="29">
        <v>222000</v>
      </c>
      <c r="P69" s="29">
        <v>22000</v>
      </c>
      <c r="Q69" s="29">
        <v>222000</v>
      </c>
      <c r="R69" s="30">
        <f t="shared" si="2"/>
        <v>1.4975738225713357E-2</v>
      </c>
      <c r="S69" s="31">
        <f t="shared" si="3"/>
        <v>1.4962258713358979E-3</v>
      </c>
      <c r="T69" s="77"/>
    </row>
    <row r="70" spans="1:20" s="32" customFormat="1" ht="30" customHeight="1" x14ac:dyDescent="0.2">
      <c r="A70" s="24">
        <v>2</v>
      </c>
      <c r="B70" s="25">
        <v>0</v>
      </c>
      <c r="C70" s="25">
        <v>4</v>
      </c>
      <c r="D70" s="26">
        <v>5</v>
      </c>
      <c r="E70" s="26">
        <v>6</v>
      </c>
      <c r="F70" s="26">
        <v>20</v>
      </c>
      <c r="G70" s="26" t="s">
        <v>131</v>
      </c>
      <c r="H70" s="39" t="s">
        <v>132</v>
      </c>
      <c r="I70" s="29">
        <v>57093330</v>
      </c>
      <c r="J70" s="29">
        <v>35000000</v>
      </c>
      <c r="K70" s="29">
        <v>36600000</v>
      </c>
      <c r="L70" s="29">
        <v>35000000</v>
      </c>
      <c r="M70" s="29">
        <v>35200000</v>
      </c>
      <c r="N70" s="29">
        <v>0</v>
      </c>
      <c r="O70" s="29">
        <v>200000</v>
      </c>
      <c r="P70" s="29">
        <v>0</v>
      </c>
      <c r="Q70" s="29">
        <v>200000</v>
      </c>
      <c r="R70" s="30">
        <f t="shared" si="2"/>
        <v>0.61653436574815301</v>
      </c>
      <c r="S70" s="31">
        <f t="shared" si="3"/>
        <v>3.5030361690235969E-3</v>
      </c>
      <c r="T70" s="77"/>
    </row>
    <row r="71" spans="1:20" s="32" customFormat="1" ht="30" customHeight="1" x14ac:dyDescent="0.2">
      <c r="A71" s="24">
        <v>2</v>
      </c>
      <c r="B71" s="25">
        <v>0</v>
      </c>
      <c r="C71" s="25">
        <v>4</v>
      </c>
      <c r="D71" s="26">
        <v>5</v>
      </c>
      <c r="E71" s="26">
        <v>8</v>
      </c>
      <c r="F71" s="26">
        <v>20</v>
      </c>
      <c r="G71" s="26" t="s">
        <v>133</v>
      </c>
      <c r="H71" s="39" t="s">
        <v>134</v>
      </c>
      <c r="I71" s="29">
        <v>148373320</v>
      </c>
      <c r="J71" s="29">
        <v>0</v>
      </c>
      <c r="K71" s="29">
        <v>92781928</v>
      </c>
      <c r="L71" s="29">
        <v>0</v>
      </c>
      <c r="M71" s="29">
        <v>92781928</v>
      </c>
      <c r="N71" s="29">
        <v>11161048</v>
      </c>
      <c r="O71" s="29">
        <v>22322096</v>
      </c>
      <c r="P71" s="29">
        <v>22322096</v>
      </c>
      <c r="Q71" s="29">
        <v>22322096</v>
      </c>
      <c r="R71" s="30">
        <f t="shared" si="2"/>
        <v>0.62532757236947989</v>
      </c>
      <c r="S71" s="31">
        <f t="shared" si="3"/>
        <v>0.15044548440379982</v>
      </c>
      <c r="T71" s="77"/>
    </row>
    <row r="72" spans="1:20" s="32" customFormat="1" ht="30" customHeight="1" x14ac:dyDescent="0.2">
      <c r="A72" s="24">
        <v>2</v>
      </c>
      <c r="B72" s="25">
        <v>0</v>
      </c>
      <c r="C72" s="25">
        <v>4</v>
      </c>
      <c r="D72" s="26">
        <v>5</v>
      </c>
      <c r="E72" s="26">
        <v>9</v>
      </c>
      <c r="F72" s="26">
        <v>20</v>
      </c>
      <c r="G72" s="26" t="s">
        <v>135</v>
      </c>
      <c r="H72" s="39" t="s">
        <v>136</v>
      </c>
      <c r="I72" s="29">
        <v>59349328</v>
      </c>
      <c r="J72" s="29">
        <v>0</v>
      </c>
      <c r="K72" s="29">
        <v>53740086</v>
      </c>
      <c r="L72" s="29">
        <v>0</v>
      </c>
      <c r="M72" s="29">
        <v>29240086</v>
      </c>
      <c r="N72" s="29">
        <v>3278798</v>
      </c>
      <c r="O72" s="29">
        <v>10057596</v>
      </c>
      <c r="P72" s="29">
        <v>6557596</v>
      </c>
      <c r="Q72" s="29">
        <v>10057596</v>
      </c>
      <c r="R72" s="30">
        <f t="shared" si="2"/>
        <v>0.49267762560007416</v>
      </c>
      <c r="S72" s="31">
        <f t="shared" si="3"/>
        <v>0.16946436192167164</v>
      </c>
      <c r="T72" s="77"/>
    </row>
    <row r="73" spans="1:20" s="32" customFormat="1" ht="30" customHeight="1" x14ac:dyDescent="0.2">
      <c r="A73" s="24">
        <v>2</v>
      </c>
      <c r="B73" s="25">
        <v>0</v>
      </c>
      <c r="C73" s="25">
        <v>4</v>
      </c>
      <c r="D73" s="26">
        <v>5</v>
      </c>
      <c r="E73" s="26">
        <v>10</v>
      </c>
      <c r="F73" s="26">
        <v>20</v>
      </c>
      <c r="G73" s="26" t="s">
        <v>137</v>
      </c>
      <c r="H73" s="39" t="s">
        <v>138</v>
      </c>
      <c r="I73" s="29">
        <v>301746640</v>
      </c>
      <c r="J73" s="29">
        <v>0</v>
      </c>
      <c r="K73" s="29">
        <v>300948641</v>
      </c>
      <c r="L73" s="29">
        <v>44951855</v>
      </c>
      <c r="M73" s="29">
        <v>162988523</v>
      </c>
      <c r="N73" s="29">
        <v>6398576</v>
      </c>
      <c r="O73" s="29">
        <v>6398576</v>
      </c>
      <c r="P73" s="29">
        <v>6398576</v>
      </c>
      <c r="Q73" s="29">
        <v>6398576</v>
      </c>
      <c r="R73" s="30">
        <f t="shared" ref="R73:R137" si="28">IFERROR((M73/I73),0)</f>
        <v>0.54015024989176352</v>
      </c>
      <c r="S73" s="31">
        <f t="shared" ref="S73:S137" si="29">IFERROR((O73/I73),0)</f>
        <v>2.1205127586507673E-2</v>
      </c>
      <c r="T73" s="77"/>
    </row>
    <row r="74" spans="1:20" s="32" customFormat="1" ht="30" customHeight="1" x14ac:dyDescent="0.2">
      <c r="A74" s="24">
        <v>2</v>
      </c>
      <c r="B74" s="25">
        <v>0</v>
      </c>
      <c r="C74" s="25">
        <v>4</v>
      </c>
      <c r="D74" s="26">
        <v>5</v>
      </c>
      <c r="E74" s="26">
        <v>12</v>
      </c>
      <c r="F74" s="26">
        <v>20</v>
      </c>
      <c r="G74" s="26" t="s">
        <v>139</v>
      </c>
      <c r="H74" s="39" t="s">
        <v>140</v>
      </c>
      <c r="I74" s="29">
        <v>22255998</v>
      </c>
      <c r="J74" s="29">
        <v>0</v>
      </c>
      <c r="K74" s="29">
        <v>2000000</v>
      </c>
      <c r="L74" s="29">
        <v>49999</v>
      </c>
      <c r="M74" s="29">
        <v>299999</v>
      </c>
      <c r="N74" s="29">
        <v>49999</v>
      </c>
      <c r="O74" s="29">
        <v>299999</v>
      </c>
      <c r="P74" s="29">
        <v>49999</v>
      </c>
      <c r="Q74" s="29">
        <v>299999</v>
      </c>
      <c r="R74" s="30">
        <f t="shared" si="28"/>
        <v>1.347946742266961E-2</v>
      </c>
      <c r="S74" s="31">
        <f t="shared" si="29"/>
        <v>1.347946742266961E-2</v>
      </c>
      <c r="T74" s="77"/>
    </row>
    <row r="75" spans="1:20" s="22" customFormat="1" ht="30" customHeight="1" x14ac:dyDescent="0.2">
      <c r="A75" s="15">
        <v>2</v>
      </c>
      <c r="B75" s="16">
        <v>0</v>
      </c>
      <c r="C75" s="16">
        <v>4</v>
      </c>
      <c r="D75" s="33">
        <v>6</v>
      </c>
      <c r="E75" s="17"/>
      <c r="F75" s="17"/>
      <c r="G75" s="17"/>
      <c r="H75" s="23" t="s">
        <v>141</v>
      </c>
      <c r="I75" s="19">
        <f t="shared" ref="I75:J75" si="30">SUM(I76:I80)</f>
        <v>301421304</v>
      </c>
      <c r="J75" s="19">
        <f t="shared" si="30"/>
        <v>58273864</v>
      </c>
      <c r="K75" s="19">
        <f t="shared" ref="K75:Q75" si="31">SUM(K76:K80)</f>
        <v>131427767</v>
      </c>
      <c r="L75" s="19">
        <f t="shared" si="31"/>
        <v>58354864</v>
      </c>
      <c r="M75" s="19">
        <f t="shared" si="31"/>
        <v>127308767</v>
      </c>
      <c r="N75" s="19">
        <f t="shared" si="31"/>
        <v>2181000</v>
      </c>
      <c r="O75" s="19">
        <f t="shared" si="31"/>
        <v>2781000</v>
      </c>
      <c r="P75" s="19">
        <f t="shared" si="31"/>
        <v>81000</v>
      </c>
      <c r="Q75" s="19">
        <f t="shared" si="31"/>
        <v>681000</v>
      </c>
      <c r="R75" s="20">
        <f t="shared" si="28"/>
        <v>0.42236154283242039</v>
      </c>
      <c r="S75" s="21">
        <f t="shared" si="29"/>
        <v>9.2262887960965091E-3</v>
      </c>
      <c r="T75" s="78"/>
    </row>
    <row r="76" spans="1:20" s="32" customFormat="1" ht="30" customHeight="1" x14ac:dyDescent="0.2">
      <c r="A76" s="24">
        <v>2</v>
      </c>
      <c r="B76" s="25">
        <v>0</v>
      </c>
      <c r="C76" s="25">
        <v>4</v>
      </c>
      <c r="D76" s="26">
        <v>6</v>
      </c>
      <c r="E76" s="26">
        <v>2</v>
      </c>
      <c r="F76" s="26">
        <v>20</v>
      </c>
      <c r="G76" s="26" t="s">
        <v>142</v>
      </c>
      <c r="H76" s="28" t="s">
        <v>143</v>
      </c>
      <c r="I76" s="29">
        <v>271746640</v>
      </c>
      <c r="J76" s="29">
        <v>56173864</v>
      </c>
      <c r="K76" s="29">
        <v>125327767</v>
      </c>
      <c r="L76" s="29">
        <v>56219864</v>
      </c>
      <c r="M76" s="29">
        <v>124673767</v>
      </c>
      <c r="N76" s="29">
        <v>46000</v>
      </c>
      <c r="O76" s="29">
        <v>146000</v>
      </c>
      <c r="P76" s="29">
        <v>46000</v>
      </c>
      <c r="Q76" s="29">
        <v>146000</v>
      </c>
      <c r="R76" s="30">
        <f t="shared" si="28"/>
        <v>0.45878678389546967</v>
      </c>
      <c r="S76" s="31">
        <f t="shared" si="29"/>
        <v>5.3726515257005564E-4</v>
      </c>
      <c r="T76" s="77"/>
    </row>
    <row r="77" spans="1:20" s="32" customFormat="1" ht="30" customHeight="1" x14ac:dyDescent="0.2">
      <c r="A77" s="24">
        <v>2</v>
      </c>
      <c r="B77" s="25">
        <v>0</v>
      </c>
      <c r="C77" s="25">
        <v>4</v>
      </c>
      <c r="D77" s="26">
        <v>6</v>
      </c>
      <c r="E77" s="26">
        <v>3</v>
      </c>
      <c r="F77" s="26">
        <v>20</v>
      </c>
      <c r="G77" s="26" t="s">
        <v>144</v>
      </c>
      <c r="H77" s="28" t="s">
        <v>145</v>
      </c>
      <c r="I77" s="29">
        <v>7418666</v>
      </c>
      <c r="J77" s="29">
        <v>2100000</v>
      </c>
      <c r="K77" s="29">
        <v>2100000</v>
      </c>
      <c r="L77" s="29">
        <v>2100000</v>
      </c>
      <c r="M77" s="29">
        <v>2100000</v>
      </c>
      <c r="N77" s="29">
        <v>2100000</v>
      </c>
      <c r="O77" s="29">
        <v>2100000</v>
      </c>
      <c r="P77" s="29">
        <v>0</v>
      </c>
      <c r="Q77" s="29">
        <v>0</v>
      </c>
      <c r="R77" s="30">
        <f t="shared" si="28"/>
        <v>0.28306975944192664</v>
      </c>
      <c r="S77" s="31">
        <f t="shared" si="29"/>
        <v>0.28306975944192664</v>
      </c>
      <c r="T77" s="77"/>
    </row>
    <row r="78" spans="1:20" s="32" customFormat="1" ht="30" customHeight="1" x14ac:dyDescent="0.2">
      <c r="A78" s="24">
        <v>2</v>
      </c>
      <c r="B78" s="25">
        <v>0</v>
      </c>
      <c r="C78" s="25">
        <v>4</v>
      </c>
      <c r="D78" s="26">
        <v>6</v>
      </c>
      <c r="E78" s="26">
        <v>5</v>
      </c>
      <c r="F78" s="26">
        <v>20</v>
      </c>
      <c r="G78" s="26" t="s">
        <v>146</v>
      </c>
      <c r="H78" s="28" t="s">
        <v>147</v>
      </c>
      <c r="I78" s="29"/>
      <c r="J78" s="29"/>
      <c r="K78" s="29"/>
      <c r="L78" s="29">
        <v>0</v>
      </c>
      <c r="M78" s="29">
        <v>0</v>
      </c>
      <c r="N78" s="29">
        <v>0</v>
      </c>
      <c r="O78" s="29">
        <v>0</v>
      </c>
      <c r="P78" s="29"/>
      <c r="Q78" s="29"/>
      <c r="R78" s="30">
        <f t="shared" si="28"/>
        <v>0</v>
      </c>
      <c r="S78" s="31">
        <f t="shared" si="29"/>
        <v>0</v>
      </c>
      <c r="T78" s="77"/>
    </row>
    <row r="79" spans="1:20" s="32" customFormat="1" ht="30" customHeight="1" x14ac:dyDescent="0.2">
      <c r="A79" s="24">
        <v>2</v>
      </c>
      <c r="B79" s="25">
        <v>0</v>
      </c>
      <c r="C79" s="25">
        <v>4</v>
      </c>
      <c r="D79" s="26">
        <v>6</v>
      </c>
      <c r="E79" s="26">
        <v>7</v>
      </c>
      <c r="F79" s="26">
        <v>20</v>
      </c>
      <c r="G79" s="26" t="s">
        <v>148</v>
      </c>
      <c r="H79" s="28" t="s">
        <v>149</v>
      </c>
      <c r="I79" s="29">
        <v>22255998</v>
      </c>
      <c r="J79" s="29">
        <v>0</v>
      </c>
      <c r="K79" s="29">
        <v>4000000</v>
      </c>
      <c r="L79" s="29">
        <v>35000</v>
      </c>
      <c r="M79" s="29">
        <v>535000</v>
      </c>
      <c r="N79" s="29">
        <v>35000</v>
      </c>
      <c r="O79" s="29">
        <v>535000</v>
      </c>
      <c r="P79" s="29">
        <v>35000</v>
      </c>
      <c r="Q79" s="29">
        <v>535000</v>
      </c>
      <c r="R79" s="30">
        <f t="shared" si="28"/>
        <v>2.4038463698639802E-2</v>
      </c>
      <c r="S79" s="31">
        <f t="shared" si="29"/>
        <v>2.4038463698639802E-2</v>
      </c>
      <c r="T79" s="77"/>
    </row>
    <row r="80" spans="1:20" s="32" customFormat="1" ht="30" customHeight="1" x14ac:dyDescent="0.2">
      <c r="A80" s="24">
        <v>2</v>
      </c>
      <c r="B80" s="25">
        <v>0</v>
      </c>
      <c r="C80" s="25">
        <v>4</v>
      </c>
      <c r="D80" s="26">
        <v>6</v>
      </c>
      <c r="E80" s="26">
        <v>8</v>
      </c>
      <c r="F80" s="26">
        <v>20</v>
      </c>
      <c r="G80" s="26" t="s">
        <v>150</v>
      </c>
      <c r="H80" s="28" t="s">
        <v>151</v>
      </c>
      <c r="I80" s="29"/>
      <c r="J80" s="29"/>
      <c r="K80" s="29"/>
      <c r="L80" s="29">
        <v>0</v>
      </c>
      <c r="M80" s="29">
        <v>0</v>
      </c>
      <c r="N80" s="29">
        <v>0</v>
      </c>
      <c r="O80" s="29">
        <v>0</v>
      </c>
      <c r="P80" s="29"/>
      <c r="Q80" s="29"/>
      <c r="R80" s="30">
        <f t="shared" si="28"/>
        <v>0</v>
      </c>
      <c r="S80" s="31">
        <f t="shared" si="29"/>
        <v>0</v>
      </c>
      <c r="T80" s="77"/>
    </row>
    <row r="81" spans="1:20" s="22" customFormat="1" ht="30" customHeight="1" x14ac:dyDescent="0.2">
      <c r="A81" s="15">
        <v>2</v>
      </c>
      <c r="B81" s="16">
        <v>0</v>
      </c>
      <c r="C81" s="16">
        <v>4</v>
      </c>
      <c r="D81" s="33">
        <v>7</v>
      </c>
      <c r="E81" s="17"/>
      <c r="F81" s="17"/>
      <c r="G81" s="17"/>
      <c r="H81" s="23" t="s">
        <v>152</v>
      </c>
      <c r="I81" s="19">
        <f>SUM(I82:I83)</f>
        <v>44511996</v>
      </c>
      <c r="J81" s="19">
        <f t="shared" ref="J81:O81" si="32">SUM(J82:J83)</f>
        <v>0</v>
      </c>
      <c r="K81" s="19">
        <f t="shared" si="32"/>
        <v>7418666</v>
      </c>
      <c r="L81" s="19">
        <f t="shared" si="32"/>
        <v>7418666</v>
      </c>
      <c r="M81" s="19">
        <f t="shared" si="32"/>
        <v>7418666</v>
      </c>
      <c r="N81" s="19">
        <f t="shared" si="32"/>
        <v>0</v>
      </c>
      <c r="O81" s="19">
        <f t="shared" si="32"/>
        <v>0</v>
      </c>
      <c r="P81" s="19">
        <f>SUM(P82:P83)</f>
        <v>0</v>
      </c>
      <c r="Q81" s="19">
        <f>SUM(Q82:Q83)</f>
        <v>0</v>
      </c>
      <c r="R81" s="20">
        <f t="shared" si="28"/>
        <v>0.16666666666666666</v>
      </c>
      <c r="S81" s="21">
        <f t="shared" si="29"/>
        <v>0</v>
      </c>
      <c r="T81" s="78"/>
    </row>
    <row r="82" spans="1:20" s="32" customFormat="1" ht="30" customHeight="1" x14ac:dyDescent="0.2">
      <c r="A82" s="24">
        <v>2</v>
      </c>
      <c r="B82" s="25">
        <v>0</v>
      </c>
      <c r="C82" s="25">
        <v>4</v>
      </c>
      <c r="D82" s="26">
        <v>7</v>
      </c>
      <c r="E82" s="26">
        <v>5</v>
      </c>
      <c r="F82" s="26">
        <v>20</v>
      </c>
      <c r="G82" s="26" t="s">
        <v>153</v>
      </c>
      <c r="H82" s="28" t="s">
        <v>154</v>
      </c>
      <c r="I82" s="29">
        <v>22255998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30">
        <f t="shared" si="28"/>
        <v>0</v>
      </c>
      <c r="S82" s="31">
        <f t="shared" si="29"/>
        <v>0</v>
      </c>
      <c r="T82" s="77"/>
    </row>
    <row r="83" spans="1:20" s="32" customFormat="1" ht="30" customHeight="1" x14ac:dyDescent="0.2">
      <c r="A83" s="24">
        <v>2</v>
      </c>
      <c r="B83" s="25">
        <v>0</v>
      </c>
      <c r="C83" s="25">
        <v>4</v>
      </c>
      <c r="D83" s="26">
        <v>7</v>
      </c>
      <c r="E83" s="26">
        <v>6</v>
      </c>
      <c r="F83" s="26">
        <v>20</v>
      </c>
      <c r="G83" s="26" t="s">
        <v>155</v>
      </c>
      <c r="H83" s="28" t="s">
        <v>156</v>
      </c>
      <c r="I83" s="29">
        <v>22255998</v>
      </c>
      <c r="J83" s="29">
        <v>0</v>
      </c>
      <c r="K83" s="29">
        <v>7418666</v>
      </c>
      <c r="L83" s="29">
        <v>7418666</v>
      </c>
      <c r="M83" s="29">
        <v>7418666</v>
      </c>
      <c r="N83" s="29">
        <v>0</v>
      </c>
      <c r="O83" s="29">
        <v>0</v>
      </c>
      <c r="P83" s="29">
        <v>0</v>
      </c>
      <c r="Q83" s="29">
        <v>0</v>
      </c>
      <c r="R83" s="30">
        <f t="shared" si="28"/>
        <v>0.33333333333333331</v>
      </c>
      <c r="S83" s="31">
        <f t="shared" si="29"/>
        <v>0</v>
      </c>
      <c r="T83" s="77"/>
    </row>
    <row r="84" spans="1:20" s="22" customFormat="1" ht="30" customHeight="1" x14ac:dyDescent="0.2">
      <c r="A84" s="15">
        <v>2</v>
      </c>
      <c r="B84" s="16">
        <v>0</v>
      </c>
      <c r="C84" s="16">
        <v>4</v>
      </c>
      <c r="D84" s="33">
        <v>8</v>
      </c>
      <c r="E84" s="17"/>
      <c r="F84" s="17"/>
      <c r="G84" s="17"/>
      <c r="H84" s="23" t="s">
        <v>157</v>
      </c>
      <c r="I84" s="19">
        <f t="shared" ref="I84:Q84" si="33">SUM(I85:I89)</f>
        <v>408026630</v>
      </c>
      <c r="J84" s="19">
        <f t="shared" si="33"/>
        <v>0</v>
      </c>
      <c r="K84" s="19">
        <f t="shared" si="33"/>
        <v>368246640</v>
      </c>
      <c r="L84" s="19">
        <f t="shared" si="33"/>
        <v>0</v>
      </c>
      <c r="M84" s="19">
        <f t="shared" si="33"/>
        <v>368246640</v>
      </c>
      <c r="N84" s="19">
        <f t="shared" si="33"/>
        <v>31658727</v>
      </c>
      <c r="O84" s="19">
        <f t="shared" si="33"/>
        <v>99686234</v>
      </c>
      <c r="P84" s="19">
        <f t="shared" si="33"/>
        <v>31658727</v>
      </c>
      <c r="Q84" s="19">
        <f t="shared" si="33"/>
        <v>99686234</v>
      </c>
      <c r="R84" s="20">
        <f t="shared" si="28"/>
        <v>0.90250638787963422</v>
      </c>
      <c r="S84" s="21">
        <f t="shared" si="29"/>
        <v>0.24431305868442948</v>
      </c>
      <c r="T84" s="78"/>
    </row>
    <row r="85" spans="1:20" s="32" customFormat="1" ht="30" customHeight="1" x14ac:dyDescent="0.2">
      <c r="A85" s="24">
        <v>2</v>
      </c>
      <c r="B85" s="25">
        <v>0</v>
      </c>
      <c r="C85" s="25">
        <v>4</v>
      </c>
      <c r="D85" s="26">
        <v>8</v>
      </c>
      <c r="E85" s="26">
        <v>1</v>
      </c>
      <c r="F85" s="26">
        <v>20</v>
      </c>
      <c r="G85" s="26" t="s">
        <v>158</v>
      </c>
      <c r="H85" s="28" t="s">
        <v>159</v>
      </c>
      <c r="I85" s="29">
        <v>29674664</v>
      </c>
      <c r="J85" s="29">
        <v>0</v>
      </c>
      <c r="K85" s="29">
        <v>25000000</v>
      </c>
      <c r="L85" s="29">
        <v>0</v>
      </c>
      <c r="M85" s="29">
        <v>25000000</v>
      </c>
      <c r="N85" s="29">
        <v>1219738</v>
      </c>
      <c r="O85" s="29">
        <v>5346373</v>
      </c>
      <c r="P85" s="29">
        <v>1219738</v>
      </c>
      <c r="Q85" s="29">
        <v>5346373</v>
      </c>
      <c r="R85" s="30">
        <f t="shared" si="28"/>
        <v>0.84246952214859117</v>
      </c>
      <c r="S85" s="31">
        <f t="shared" si="29"/>
        <v>0.18016625226152519</v>
      </c>
      <c r="T85" s="77"/>
    </row>
    <row r="86" spans="1:20" s="32" customFormat="1" ht="30" customHeight="1" x14ac:dyDescent="0.2">
      <c r="A86" s="24">
        <v>2</v>
      </c>
      <c r="B86" s="25">
        <v>0</v>
      </c>
      <c r="C86" s="25">
        <v>4</v>
      </c>
      <c r="D86" s="26">
        <v>8</v>
      </c>
      <c r="E86" s="26">
        <v>2</v>
      </c>
      <c r="F86" s="26">
        <v>20</v>
      </c>
      <c r="G86" s="26" t="s">
        <v>160</v>
      </c>
      <c r="H86" s="28" t="s">
        <v>161</v>
      </c>
      <c r="I86" s="29">
        <v>296746640</v>
      </c>
      <c r="J86" s="29">
        <v>0</v>
      </c>
      <c r="K86" s="29">
        <v>296746640</v>
      </c>
      <c r="L86" s="29">
        <v>0</v>
      </c>
      <c r="M86" s="29">
        <v>296746640</v>
      </c>
      <c r="N86" s="29">
        <v>25977120</v>
      </c>
      <c r="O86" s="29">
        <v>80039400</v>
      </c>
      <c r="P86" s="29">
        <v>25977120</v>
      </c>
      <c r="Q86" s="29">
        <v>80039400</v>
      </c>
      <c r="R86" s="30">
        <f t="shared" si="28"/>
        <v>1</v>
      </c>
      <c r="S86" s="31">
        <f t="shared" si="29"/>
        <v>0.26972302028423978</v>
      </c>
      <c r="T86" s="77"/>
    </row>
    <row r="87" spans="1:20" s="32" customFormat="1" ht="30" customHeight="1" x14ac:dyDescent="0.2">
      <c r="A87" s="24" t="s">
        <v>162</v>
      </c>
      <c r="B87" s="25">
        <v>0</v>
      </c>
      <c r="C87" s="25">
        <v>4</v>
      </c>
      <c r="D87" s="26">
        <v>8</v>
      </c>
      <c r="E87" s="26">
        <v>3</v>
      </c>
      <c r="F87" s="26">
        <v>20</v>
      </c>
      <c r="G87" s="26"/>
      <c r="H87" s="28" t="s">
        <v>163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30">
        <f t="shared" si="28"/>
        <v>0</v>
      </c>
      <c r="S87" s="31">
        <f t="shared" si="29"/>
        <v>0</v>
      </c>
      <c r="T87" s="77"/>
    </row>
    <row r="88" spans="1:20" s="32" customFormat="1" ht="30" customHeight="1" x14ac:dyDescent="0.2">
      <c r="A88" s="24">
        <v>2</v>
      </c>
      <c r="B88" s="25">
        <v>0</v>
      </c>
      <c r="C88" s="25">
        <v>4</v>
      </c>
      <c r="D88" s="26">
        <v>8</v>
      </c>
      <c r="E88" s="26">
        <v>5</v>
      </c>
      <c r="F88" s="26">
        <v>20</v>
      </c>
      <c r="G88" s="26" t="s">
        <v>164</v>
      </c>
      <c r="H88" s="28" t="s">
        <v>165</v>
      </c>
      <c r="I88" s="29">
        <v>37093330</v>
      </c>
      <c r="J88" s="29">
        <v>0</v>
      </c>
      <c r="K88" s="29">
        <v>6500000</v>
      </c>
      <c r="L88" s="29">
        <v>0</v>
      </c>
      <c r="M88" s="29">
        <v>6500000</v>
      </c>
      <c r="N88" s="29">
        <v>1007934</v>
      </c>
      <c r="O88" s="29">
        <v>3995263</v>
      </c>
      <c r="P88" s="29">
        <v>1007934</v>
      </c>
      <c r="Q88" s="29">
        <v>3995263</v>
      </c>
      <c r="R88" s="30">
        <f t="shared" si="28"/>
        <v>0.17523366060690695</v>
      </c>
      <c r="S88" s="31">
        <f t="shared" si="29"/>
        <v>0.10770839393497429</v>
      </c>
      <c r="T88" s="77"/>
    </row>
    <row r="89" spans="1:20" s="32" customFormat="1" ht="30" customHeight="1" x14ac:dyDescent="0.2">
      <c r="A89" s="24">
        <v>2</v>
      </c>
      <c r="B89" s="25">
        <v>0</v>
      </c>
      <c r="C89" s="25">
        <v>4</v>
      </c>
      <c r="D89" s="26">
        <v>8</v>
      </c>
      <c r="E89" s="26">
        <v>6</v>
      </c>
      <c r="F89" s="26">
        <v>20</v>
      </c>
      <c r="G89" s="26" t="s">
        <v>166</v>
      </c>
      <c r="H89" s="28" t="s">
        <v>167</v>
      </c>
      <c r="I89" s="29">
        <v>44511996</v>
      </c>
      <c r="J89" s="29">
        <v>0</v>
      </c>
      <c r="K89" s="29">
        <v>40000000</v>
      </c>
      <c r="L89" s="29">
        <v>0</v>
      </c>
      <c r="M89" s="29">
        <v>40000000</v>
      </c>
      <c r="N89" s="29">
        <v>3453935</v>
      </c>
      <c r="O89" s="29">
        <v>10305198</v>
      </c>
      <c r="P89" s="29">
        <v>3453935</v>
      </c>
      <c r="Q89" s="29">
        <v>10305198</v>
      </c>
      <c r="R89" s="30">
        <f t="shared" si="28"/>
        <v>0.89863415695849724</v>
      </c>
      <c r="S89" s="31">
        <f t="shared" si="29"/>
        <v>0.2315150729255098</v>
      </c>
      <c r="T89" s="77"/>
    </row>
    <row r="90" spans="1:20" s="22" customFormat="1" ht="30" customHeight="1" x14ac:dyDescent="0.2">
      <c r="A90" s="15">
        <v>2</v>
      </c>
      <c r="B90" s="16">
        <v>0</v>
      </c>
      <c r="C90" s="16">
        <v>4</v>
      </c>
      <c r="D90" s="33">
        <v>9</v>
      </c>
      <c r="E90" s="17"/>
      <c r="F90" s="17"/>
      <c r="G90" s="17"/>
      <c r="H90" s="23" t="s">
        <v>168</v>
      </c>
      <c r="I90" s="19">
        <f t="shared" ref="I90:Q90" si="34">SUM(I91:I92)</f>
        <v>890239920</v>
      </c>
      <c r="J90" s="19">
        <f t="shared" si="34"/>
        <v>0</v>
      </c>
      <c r="K90" s="19">
        <f t="shared" si="34"/>
        <v>0</v>
      </c>
      <c r="L90" s="19">
        <f t="shared" si="34"/>
        <v>0</v>
      </c>
      <c r="M90" s="19">
        <f t="shared" si="34"/>
        <v>0</v>
      </c>
      <c r="N90" s="19">
        <f t="shared" si="34"/>
        <v>0</v>
      </c>
      <c r="O90" s="19">
        <f t="shared" si="34"/>
        <v>0</v>
      </c>
      <c r="P90" s="19">
        <f t="shared" si="34"/>
        <v>0</v>
      </c>
      <c r="Q90" s="19">
        <f t="shared" si="34"/>
        <v>0</v>
      </c>
      <c r="R90" s="20">
        <f t="shared" si="28"/>
        <v>0</v>
      </c>
      <c r="S90" s="21">
        <f t="shared" si="29"/>
        <v>0</v>
      </c>
      <c r="T90" s="77"/>
    </row>
    <row r="91" spans="1:20" s="32" customFormat="1" ht="30" customHeight="1" x14ac:dyDescent="0.2">
      <c r="A91" s="24">
        <v>2</v>
      </c>
      <c r="B91" s="25">
        <v>0</v>
      </c>
      <c r="C91" s="25">
        <v>4</v>
      </c>
      <c r="D91" s="26">
        <v>9</v>
      </c>
      <c r="E91" s="26">
        <v>5</v>
      </c>
      <c r="F91" s="26">
        <v>20</v>
      </c>
      <c r="G91" s="26" t="s">
        <v>169</v>
      </c>
      <c r="H91" s="28" t="s">
        <v>170</v>
      </c>
      <c r="I91" s="29">
        <v>148373320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30">
        <f t="shared" si="28"/>
        <v>0</v>
      </c>
      <c r="S91" s="31">
        <f t="shared" si="29"/>
        <v>0</v>
      </c>
      <c r="T91" s="77"/>
    </row>
    <row r="92" spans="1:20" s="32" customFormat="1" ht="30" customHeight="1" x14ac:dyDescent="0.2">
      <c r="A92" s="24">
        <v>2</v>
      </c>
      <c r="B92" s="25">
        <v>0</v>
      </c>
      <c r="C92" s="25">
        <v>4</v>
      </c>
      <c r="D92" s="26">
        <v>9</v>
      </c>
      <c r="E92" s="26">
        <v>13</v>
      </c>
      <c r="F92" s="26">
        <v>20</v>
      </c>
      <c r="G92" s="26" t="s">
        <v>171</v>
      </c>
      <c r="H92" s="28" t="s">
        <v>172</v>
      </c>
      <c r="I92" s="29">
        <v>741866600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30">
        <f t="shared" si="28"/>
        <v>0</v>
      </c>
      <c r="S92" s="31">
        <f t="shared" si="29"/>
        <v>0</v>
      </c>
      <c r="T92" s="77"/>
    </row>
    <row r="93" spans="1:20" s="22" customFormat="1" ht="30" customHeight="1" x14ac:dyDescent="0.2">
      <c r="A93" s="15">
        <v>2</v>
      </c>
      <c r="B93" s="16">
        <v>0</v>
      </c>
      <c r="C93" s="16">
        <v>4</v>
      </c>
      <c r="D93" s="33">
        <v>10</v>
      </c>
      <c r="E93" s="17"/>
      <c r="F93" s="17"/>
      <c r="G93" s="17"/>
      <c r="H93" s="23" t="s">
        <v>173</v>
      </c>
      <c r="I93" s="19">
        <f t="shared" ref="I93:Q93" si="35">SUM(I94:I95)</f>
        <v>0</v>
      </c>
      <c r="J93" s="19">
        <f t="shared" si="35"/>
        <v>0</v>
      </c>
      <c r="K93" s="19">
        <f t="shared" si="35"/>
        <v>0</v>
      </c>
      <c r="L93" s="19">
        <f t="shared" si="35"/>
        <v>0</v>
      </c>
      <c r="M93" s="19">
        <f t="shared" si="35"/>
        <v>0</v>
      </c>
      <c r="N93" s="19">
        <f t="shared" si="35"/>
        <v>0</v>
      </c>
      <c r="O93" s="19">
        <f t="shared" si="35"/>
        <v>0</v>
      </c>
      <c r="P93" s="19">
        <f t="shared" si="35"/>
        <v>0</v>
      </c>
      <c r="Q93" s="19">
        <f t="shared" si="35"/>
        <v>0</v>
      </c>
      <c r="R93" s="20">
        <f t="shared" si="28"/>
        <v>0</v>
      </c>
      <c r="S93" s="21">
        <f t="shared" si="29"/>
        <v>0</v>
      </c>
      <c r="T93" s="78"/>
    </row>
    <row r="94" spans="1:20" s="32" customFormat="1" ht="30" customHeight="1" x14ac:dyDescent="0.2">
      <c r="A94" s="24">
        <v>2</v>
      </c>
      <c r="B94" s="25">
        <v>0</v>
      </c>
      <c r="C94" s="25">
        <v>4</v>
      </c>
      <c r="D94" s="26">
        <v>10</v>
      </c>
      <c r="E94" s="26">
        <v>1</v>
      </c>
      <c r="F94" s="26">
        <v>20</v>
      </c>
      <c r="G94" s="26" t="s">
        <v>174</v>
      </c>
      <c r="H94" s="28" t="s">
        <v>175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30">
        <f t="shared" si="28"/>
        <v>0</v>
      </c>
      <c r="S94" s="31">
        <f t="shared" si="29"/>
        <v>0</v>
      </c>
      <c r="T94" s="77"/>
    </row>
    <row r="95" spans="1:20" s="32" customFormat="1" ht="30" customHeight="1" x14ac:dyDescent="0.2">
      <c r="A95" s="24">
        <v>2</v>
      </c>
      <c r="B95" s="25">
        <v>0</v>
      </c>
      <c r="C95" s="25">
        <v>4</v>
      </c>
      <c r="D95" s="26">
        <v>10</v>
      </c>
      <c r="E95" s="26">
        <v>2</v>
      </c>
      <c r="F95" s="26">
        <v>20</v>
      </c>
      <c r="G95" s="26" t="s">
        <v>176</v>
      </c>
      <c r="H95" s="28" t="s">
        <v>177</v>
      </c>
      <c r="I95" s="29"/>
      <c r="J95" s="29"/>
      <c r="K95" s="29"/>
      <c r="L95" s="29">
        <v>0</v>
      </c>
      <c r="M95" s="29">
        <v>0</v>
      </c>
      <c r="N95" s="29">
        <v>0</v>
      </c>
      <c r="O95" s="29">
        <v>0</v>
      </c>
      <c r="P95" s="29"/>
      <c r="Q95" s="29">
        <v>0</v>
      </c>
      <c r="R95" s="30">
        <f t="shared" si="28"/>
        <v>0</v>
      </c>
      <c r="S95" s="31">
        <f t="shared" si="29"/>
        <v>0</v>
      </c>
      <c r="T95" s="77"/>
    </row>
    <row r="96" spans="1:20" s="22" customFormat="1" ht="30" customHeight="1" x14ac:dyDescent="0.2">
      <c r="A96" s="15">
        <v>2</v>
      </c>
      <c r="B96" s="16">
        <v>0</v>
      </c>
      <c r="C96" s="16">
        <v>4</v>
      </c>
      <c r="D96" s="33">
        <v>11</v>
      </c>
      <c r="E96" s="17"/>
      <c r="F96" s="17"/>
      <c r="G96" s="17"/>
      <c r="H96" s="23" t="s">
        <v>178</v>
      </c>
      <c r="I96" s="19">
        <f>SUM(I97:I98)</f>
        <v>118698656</v>
      </c>
      <c r="J96" s="19">
        <f t="shared" ref="J96:O96" si="36">SUM(J97:J98)</f>
        <v>84572000</v>
      </c>
      <c r="K96" s="19">
        <f t="shared" si="36"/>
        <v>118698656</v>
      </c>
      <c r="L96" s="19">
        <f t="shared" si="36"/>
        <v>18769212</v>
      </c>
      <c r="M96" s="19">
        <f t="shared" si="36"/>
        <v>21143974</v>
      </c>
      <c r="N96" s="19">
        <f t="shared" si="36"/>
        <v>19343035</v>
      </c>
      <c r="O96" s="19">
        <f t="shared" si="36"/>
        <v>21143974</v>
      </c>
      <c r="P96" s="19">
        <f>SUM(P97:P98)</f>
        <v>19343035</v>
      </c>
      <c r="Q96" s="19">
        <f>SUM(Q97:Q98)</f>
        <v>21143974</v>
      </c>
      <c r="R96" s="20">
        <f t="shared" si="28"/>
        <v>0.17813153672102236</v>
      </c>
      <c r="S96" s="21">
        <f t="shared" si="29"/>
        <v>0.17813153672102236</v>
      </c>
      <c r="T96" s="78"/>
    </row>
    <row r="97" spans="1:20" s="22" customFormat="1" ht="30" customHeight="1" x14ac:dyDescent="0.2">
      <c r="A97" s="24">
        <v>2</v>
      </c>
      <c r="B97" s="25">
        <v>0</v>
      </c>
      <c r="C97" s="25">
        <v>4</v>
      </c>
      <c r="D97" s="26">
        <v>11</v>
      </c>
      <c r="E97" s="26">
        <v>1</v>
      </c>
      <c r="F97" s="26">
        <v>20</v>
      </c>
      <c r="G97" s="26" t="s">
        <v>179</v>
      </c>
      <c r="H97" s="28" t="s">
        <v>180</v>
      </c>
      <c r="I97" s="29">
        <v>68767994</v>
      </c>
      <c r="J97" s="29">
        <v>55414000</v>
      </c>
      <c r="K97" s="29">
        <v>68767994</v>
      </c>
      <c r="L97" s="29">
        <v>13931500</v>
      </c>
      <c r="M97" s="29">
        <v>13931500</v>
      </c>
      <c r="N97" s="29">
        <v>13931500</v>
      </c>
      <c r="O97" s="29">
        <v>13931500</v>
      </c>
      <c r="P97" s="29">
        <v>13931500</v>
      </c>
      <c r="Q97" s="29">
        <v>13931500</v>
      </c>
      <c r="R97" s="30">
        <f t="shared" si="28"/>
        <v>0.20258697672641141</v>
      </c>
      <c r="S97" s="31">
        <f t="shared" si="29"/>
        <v>0.20258697672641141</v>
      </c>
      <c r="T97" s="78"/>
    </row>
    <row r="98" spans="1:20" s="32" customFormat="1" ht="30" customHeight="1" x14ac:dyDescent="0.2">
      <c r="A98" s="24">
        <v>2</v>
      </c>
      <c r="B98" s="25">
        <v>0</v>
      </c>
      <c r="C98" s="25">
        <v>4</v>
      </c>
      <c r="D98" s="26">
        <v>11</v>
      </c>
      <c r="E98" s="26">
        <v>2</v>
      </c>
      <c r="F98" s="26">
        <v>20</v>
      </c>
      <c r="G98" s="26" t="s">
        <v>181</v>
      </c>
      <c r="H98" s="28" t="s">
        <v>182</v>
      </c>
      <c r="I98" s="29">
        <v>49930662</v>
      </c>
      <c r="J98" s="29">
        <v>29158000</v>
      </c>
      <c r="K98" s="29">
        <v>49930662</v>
      </c>
      <c r="L98" s="29">
        <v>4837712</v>
      </c>
      <c r="M98" s="29">
        <v>7212474</v>
      </c>
      <c r="N98" s="29">
        <v>5411535</v>
      </c>
      <c r="O98" s="29">
        <v>7212474</v>
      </c>
      <c r="P98" s="29">
        <v>5411535</v>
      </c>
      <c r="Q98" s="29">
        <v>7212474</v>
      </c>
      <c r="R98" s="30">
        <f t="shared" si="28"/>
        <v>0.14444979720076614</v>
      </c>
      <c r="S98" s="31">
        <f t="shared" si="29"/>
        <v>0.14444979720076614</v>
      </c>
      <c r="T98" s="77"/>
    </row>
    <row r="99" spans="1:20" s="22" customFormat="1" ht="30" customHeight="1" x14ac:dyDescent="0.2">
      <c r="A99" s="15">
        <v>2</v>
      </c>
      <c r="B99" s="16">
        <v>0</v>
      </c>
      <c r="C99" s="16">
        <v>4</v>
      </c>
      <c r="D99" s="33">
        <v>17</v>
      </c>
      <c r="E99" s="17"/>
      <c r="F99" s="17"/>
      <c r="G99" s="17"/>
      <c r="H99" s="23" t="s">
        <v>183</v>
      </c>
      <c r="I99" s="19">
        <f t="shared" ref="I99:Q99" si="37">SUM(I100:I101)</f>
        <v>14837332</v>
      </c>
      <c r="J99" s="19">
        <f t="shared" si="37"/>
        <v>0</v>
      </c>
      <c r="K99" s="19">
        <f t="shared" si="37"/>
        <v>0</v>
      </c>
      <c r="L99" s="19">
        <f t="shared" si="37"/>
        <v>0</v>
      </c>
      <c r="M99" s="19">
        <f t="shared" si="37"/>
        <v>0</v>
      </c>
      <c r="N99" s="19">
        <f t="shared" si="37"/>
        <v>0</v>
      </c>
      <c r="O99" s="19">
        <f t="shared" si="37"/>
        <v>0</v>
      </c>
      <c r="P99" s="19">
        <f t="shared" si="37"/>
        <v>0</v>
      </c>
      <c r="Q99" s="19">
        <f t="shared" si="37"/>
        <v>0</v>
      </c>
      <c r="R99" s="40">
        <f t="shared" si="28"/>
        <v>0</v>
      </c>
      <c r="S99" s="40">
        <f t="shared" si="29"/>
        <v>0</v>
      </c>
      <c r="T99" s="77"/>
    </row>
    <row r="100" spans="1:20" s="32" customFormat="1" ht="30" customHeight="1" x14ac:dyDescent="0.2">
      <c r="A100" s="24">
        <v>2</v>
      </c>
      <c r="B100" s="25">
        <v>0</v>
      </c>
      <c r="C100" s="25">
        <v>4</v>
      </c>
      <c r="D100" s="26">
        <v>17</v>
      </c>
      <c r="E100" s="26">
        <v>1</v>
      </c>
      <c r="F100" s="26">
        <v>20</v>
      </c>
      <c r="G100" s="26" t="s">
        <v>184</v>
      </c>
      <c r="H100" s="28" t="s">
        <v>185</v>
      </c>
      <c r="I100" s="29">
        <v>7418666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30">
        <f t="shared" si="28"/>
        <v>0</v>
      </c>
      <c r="S100" s="31">
        <f t="shared" si="29"/>
        <v>0</v>
      </c>
      <c r="T100" s="77"/>
    </row>
    <row r="101" spans="1:20" s="32" customFormat="1" ht="30" customHeight="1" x14ac:dyDescent="0.2">
      <c r="A101" s="24">
        <v>2</v>
      </c>
      <c r="B101" s="25">
        <v>0</v>
      </c>
      <c r="C101" s="25">
        <v>4</v>
      </c>
      <c r="D101" s="26">
        <v>17</v>
      </c>
      <c r="E101" s="26">
        <v>2</v>
      </c>
      <c r="F101" s="26">
        <v>20</v>
      </c>
      <c r="G101" s="26" t="s">
        <v>186</v>
      </c>
      <c r="H101" s="28" t="s">
        <v>187</v>
      </c>
      <c r="I101" s="29">
        <v>7418666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30">
        <f t="shared" si="28"/>
        <v>0</v>
      </c>
      <c r="S101" s="31">
        <f t="shared" si="29"/>
        <v>0</v>
      </c>
      <c r="T101" s="77"/>
    </row>
    <row r="102" spans="1:20" s="22" customFormat="1" ht="30" customHeight="1" x14ac:dyDescent="0.2">
      <c r="A102" s="15">
        <v>2</v>
      </c>
      <c r="B102" s="16">
        <v>0</v>
      </c>
      <c r="C102" s="16">
        <v>4</v>
      </c>
      <c r="D102" s="33">
        <v>21</v>
      </c>
      <c r="E102" s="17"/>
      <c r="F102" s="17"/>
      <c r="G102" s="17"/>
      <c r="H102" s="23" t="s">
        <v>188</v>
      </c>
      <c r="I102" s="19">
        <f>SUM(I103:I106)</f>
        <v>943672609</v>
      </c>
      <c r="J102" s="19">
        <f t="shared" ref="J102:O102" si="38">SUM(J103:J106)</f>
        <v>0</v>
      </c>
      <c r="K102" s="19">
        <f t="shared" si="38"/>
        <v>0</v>
      </c>
      <c r="L102" s="19">
        <f t="shared" si="38"/>
        <v>0</v>
      </c>
      <c r="M102" s="19">
        <f t="shared" si="38"/>
        <v>0</v>
      </c>
      <c r="N102" s="19">
        <f t="shared" si="38"/>
        <v>0</v>
      </c>
      <c r="O102" s="19">
        <f t="shared" si="38"/>
        <v>0</v>
      </c>
      <c r="P102" s="19">
        <f>SUM(P103:P106)</f>
        <v>0</v>
      </c>
      <c r="Q102" s="19">
        <f>SUM(Q103:Q106)</f>
        <v>0</v>
      </c>
      <c r="R102" s="20">
        <f t="shared" si="28"/>
        <v>0</v>
      </c>
      <c r="S102" s="21">
        <f t="shared" si="29"/>
        <v>0</v>
      </c>
      <c r="T102" s="78"/>
    </row>
    <row r="103" spans="1:20" s="32" customFormat="1" ht="30" customHeight="1" x14ac:dyDescent="0.2">
      <c r="A103" s="24">
        <v>2</v>
      </c>
      <c r="B103" s="25">
        <v>0</v>
      </c>
      <c r="C103" s="25">
        <v>4</v>
      </c>
      <c r="D103" s="26">
        <v>21</v>
      </c>
      <c r="E103" s="26">
        <v>1</v>
      </c>
      <c r="F103" s="26">
        <v>20</v>
      </c>
      <c r="G103" s="26" t="s">
        <v>189</v>
      </c>
      <c r="H103" s="28" t="s">
        <v>190</v>
      </c>
      <c r="I103" s="29">
        <v>29674664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30">
        <f t="shared" si="28"/>
        <v>0</v>
      </c>
      <c r="S103" s="31">
        <f t="shared" si="29"/>
        <v>0</v>
      </c>
      <c r="T103" s="77"/>
    </row>
    <row r="104" spans="1:20" s="32" customFormat="1" ht="30" customHeight="1" x14ac:dyDescent="0.2">
      <c r="A104" s="24">
        <v>2</v>
      </c>
      <c r="B104" s="25">
        <v>0</v>
      </c>
      <c r="C104" s="25">
        <v>4</v>
      </c>
      <c r="D104" s="26">
        <v>21</v>
      </c>
      <c r="E104" s="26">
        <v>4</v>
      </c>
      <c r="F104" s="26">
        <v>20</v>
      </c>
      <c r="G104" s="26" t="s">
        <v>191</v>
      </c>
      <c r="H104" s="28" t="s">
        <v>192</v>
      </c>
      <c r="I104" s="29">
        <v>494092303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30">
        <f t="shared" si="28"/>
        <v>0</v>
      </c>
      <c r="S104" s="31">
        <f t="shared" si="29"/>
        <v>0</v>
      </c>
      <c r="T104" s="77"/>
    </row>
    <row r="105" spans="1:20" s="32" customFormat="1" ht="30" customHeight="1" x14ac:dyDescent="0.2">
      <c r="A105" s="24">
        <v>2</v>
      </c>
      <c r="B105" s="25">
        <v>0</v>
      </c>
      <c r="C105" s="25">
        <v>4</v>
      </c>
      <c r="D105" s="26">
        <v>21</v>
      </c>
      <c r="E105" s="26">
        <v>5</v>
      </c>
      <c r="F105" s="26">
        <v>20</v>
      </c>
      <c r="G105" s="26" t="s">
        <v>193</v>
      </c>
      <c r="H105" s="28" t="s">
        <v>194</v>
      </c>
      <c r="I105" s="29">
        <v>419905642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30">
        <f t="shared" si="28"/>
        <v>0</v>
      </c>
      <c r="S105" s="31">
        <f t="shared" si="29"/>
        <v>0</v>
      </c>
      <c r="T105" s="77"/>
    </row>
    <row r="106" spans="1:20" s="32" customFormat="1" ht="30" customHeight="1" x14ac:dyDescent="0.2">
      <c r="A106" s="24">
        <v>2</v>
      </c>
      <c r="B106" s="25">
        <v>0</v>
      </c>
      <c r="C106" s="25">
        <v>4</v>
      </c>
      <c r="D106" s="26">
        <v>21</v>
      </c>
      <c r="E106" s="26">
        <v>11</v>
      </c>
      <c r="F106" s="26">
        <v>20</v>
      </c>
      <c r="G106" s="26"/>
      <c r="H106" s="28" t="s">
        <v>195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30">
        <f t="shared" si="28"/>
        <v>0</v>
      </c>
      <c r="S106" s="31">
        <f t="shared" si="29"/>
        <v>0</v>
      </c>
      <c r="T106" s="77"/>
    </row>
    <row r="107" spans="1:20" s="22" customFormat="1" ht="30" customHeight="1" x14ac:dyDescent="0.2">
      <c r="A107" s="15">
        <v>2</v>
      </c>
      <c r="B107" s="16">
        <v>0</v>
      </c>
      <c r="C107" s="16">
        <v>4</v>
      </c>
      <c r="D107" s="33">
        <v>40</v>
      </c>
      <c r="E107" s="17"/>
      <c r="F107" s="33">
        <v>20</v>
      </c>
      <c r="G107" s="33" t="s">
        <v>196</v>
      </c>
      <c r="H107" s="23" t="s">
        <v>197</v>
      </c>
      <c r="I107" s="41">
        <f>+I108</f>
        <v>14837332</v>
      </c>
      <c r="J107" s="41">
        <f t="shared" ref="J107:O107" si="39">+J108</f>
        <v>0</v>
      </c>
      <c r="K107" s="41">
        <f t="shared" si="39"/>
        <v>1600000</v>
      </c>
      <c r="L107" s="41">
        <f t="shared" si="39"/>
        <v>0</v>
      </c>
      <c r="M107" s="41">
        <f t="shared" si="39"/>
        <v>200000</v>
      </c>
      <c r="N107" s="41">
        <f t="shared" si="39"/>
        <v>0</v>
      </c>
      <c r="O107" s="41">
        <f t="shared" si="39"/>
        <v>200000</v>
      </c>
      <c r="P107" s="41">
        <f>+P108</f>
        <v>0</v>
      </c>
      <c r="Q107" s="41">
        <f>+Q108</f>
        <v>200000</v>
      </c>
      <c r="R107" s="30">
        <f t="shared" si="28"/>
        <v>1.3479512354377459E-2</v>
      </c>
      <c r="S107" s="36">
        <f t="shared" si="29"/>
        <v>1.3479512354377459E-2</v>
      </c>
      <c r="T107" s="81"/>
    </row>
    <row r="108" spans="1:20" s="32" customFormat="1" ht="30" customHeight="1" x14ac:dyDescent="0.2">
      <c r="A108" s="24">
        <v>2</v>
      </c>
      <c r="B108" s="25">
        <v>0</v>
      </c>
      <c r="C108" s="25">
        <v>4</v>
      </c>
      <c r="D108" s="26">
        <v>40</v>
      </c>
      <c r="E108" s="27" t="s">
        <v>198</v>
      </c>
      <c r="F108" s="26">
        <v>20</v>
      </c>
      <c r="G108" s="26" t="s">
        <v>199</v>
      </c>
      <c r="H108" s="28" t="s">
        <v>197</v>
      </c>
      <c r="I108" s="29">
        <v>14837332</v>
      </c>
      <c r="J108" s="29">
        <v>0</v>
      </c>
      <c r="K108" s="29">
        <v>1600000</v>
      </c>
      <c r="L108" s="29">
        <v>0</v>
      </c>
      <c r="M108" s="29">
        <v>200000</v>
      </c>
      <c r="N108" s="29">
        <v>0</v>
      </c>
      <c r="O108" s="29">
        <v>200000</v>
      </c>
      <c r="P108" s="29">
        <v>0</v>
      </c>
      <c r="Q108" s="29">
        <v>200000</v>
      </c>
      <c r="R108" s="30">
        <f t="shared" si="28"/>
        <v>1.3479512354377459E-2</v>
      </c>
      <c r="S108" s="38">
        <f t="shared" si="29"/>
        <v>1.3479512354377459E-2</v>
      </c>
      <c r="T108" s="77"/>
    </row>
    <row r="109" spans="1:20" s="22" customFormat="1" ht="30" customHeight="1" x14ac:dyDescent="0.2">
      <c r="A109" s="15">
        <v>2</v>
      </c>
      <c r="B109" s="16">
        <v>0</v>
      </c>
      <c r="C109" s="16">
        <v>4</v>
      </c>
      <c r="D109" s="33">
        <v>41</v>
      </c>
      <c r="E109" s="17"/>
      <c r="F109" s="17"/>
      <c r="G109" s="17"/>
      <c r="H109" s="23" t="s">
        <v>200</v>
      </c>
      <c r="I109" s="19">
        <f t="shared" ref="I109:Q109" si="40">+I110</f>
        <v>2988220371</v>
      </c>
      <c r="J109" s="19">
        <f t="shared" si="40"/>
        <v>205283253</v>
      </c>
      <c r="K109" s="19">
        <f t="shared" si="40"/>
        <v>2795547673</v>
      </c>
      <c r="L109" s="19">
        <f t="shared" si="40"/>
        <v>206783253</v>
      </c>
      <c r="M109" s="19">
        <f t="shared" si="40"/>
        <v>2786547673</v>
      </c>
      <c r="N109" s="19">
        <f t="shared" si="40"/>
        <v>391641940</v>
      </c>
      <c r="O109" s="19">
        <f t="shared" si="40"/>
        <v>393141940</v>
      </c>
      <c r="P109" s="19">
        <f t="shared" si="40"/>
        <v>391641940</v>
      </c>
      <c r="Q109" s="19">
        <f t="shared" si="40"/>
        <v>393141940</v>
      </c>
      <c r="R109" s="20">
        <f t="shared" si="28"/>
        <v>0.93251076796169796</v>
      </c>
      <c r="S109" s="21">
        <f t="shared" si="29"/>
        <v>0.1315639046622375</v>
      </c>
      <c r="T109" s="78"/>
    </row>
    <row r="110" spans="1:20" s="32" customFormat="1" ht="30" customHeight="1" x14ac:dyDescent="0.2">
      <c r="A110" s="24">
        <v>2</v>
      </c>
      <c r="B110" s="25">
        <v>0</v>
      </c>
      <c r="C110" s="25">
        <v>4</v>
      </c>
      <c r="D110" s="26">
        <v>41</v>
      </c>
      <c r="E110" s="26">
        <v>13</v>
      </c>
      <c r="F110" s="26">
        <v>20</v>
      </c>
      <c r="G110" s="26" t="s">
        <v>201</v>
      </c>
      <c r="H110" s="28" t="s">
        <v>200</v>
      </c>
      <c r="I110" s="29">
        <v>2988220371</v>
      </c>
      <c r="J110" s="29">
        <v>205283253</v>
      </c>
      <c r="K110" s="29">
        <v>2795547673</v>
      </c>
      <c r="L110" s="29">
        <v>206783253</v>
      </c>
      <c r="M110" s="29">
        <v>2786547673</v>
      </c>
      <c r="N110" s="29">
        <v>391641940</v>
      </c>
      <c r="O110" s="29">
        <v>393141940</v>
      </c>
      <c r="P110" s="29">
        <v>391641940</v>
      </c>
      <c r="Q110" s="29">
        <v>393141940</v>
      </c>
      <c r="R110" s="30">
        <f t="shared" si="28"/>
        <v>0.93251076796169796</v>
      </c>
      <c r="S110" s="38">
        <f t="shared" si="29"/>
        <v>0.1315639046622375</v>
      </c>
      <c r="T110" s="77"/>
    </row>
    <row r="111" spans="1:20" s="22" customFormat="1" ht="30" customHeight="1" x14ac:dyDescent="0.2">
      <c r="A111" s="15">
        <v>3</v>
      </c>
      <c r="B111" s="16"/>
      <c r="C111" s="16"/>
      <c r="D111" s="17"/>
      <c r="E111" s="17"/>
      <c r="F111" s="33">
        <v>20</v>
      </c>
      <c r="G111" s="33"/>
      <c r="H111" s="23" t="s">
        <v>202</v>
      </c>
      <c r="I111" s="19">
        <f>+I113+I119</f>
        <v>6387823000</v>
      </c>
      <c r="J111" s="19">
        <f t="shared" ref="J111:Q111" si="41">+J113+J119</f>
        <v>0</v>
      </c>
      <c r="K111" s="19">
        <f t="shared" si="41"/>
        <v>553350000</v>
      </c>
      <c r="L111" s="19">
        <f t="shared" si="41"/>
        <v>0</v>
      </c>
      <c r="M111" s="19">
        <f t="shared" si="41"/>
        <v>0</v>
      </c>
      <c r="N111" s="19">
        <f t="shared" si="41"/>
        <v>0</v>
      </c>
      <c r="O111" s="19">
        <f t="shared" si="41"/>
        <v>0</v>
      </c>
      <c r="P111" s="19">
        <f t="shared" si="41"/>
        <v>0</v>
      </c>
      <c r="Q111" s="19">
        <f t="shared" si="41"/>
        <v>0</v>
      </c>
      <c r="R111" s="20">
        <f t="shared" si="28"/>
        <v>0</v>
      </c>
      <c r="S111" s="21">
        <f t="shared" si="29"/>
        <v>0</v>
      </c>
      <c r="T111" s="78"/>
    </row>
    <row r="112" spans="1:20" s="22" customFormat="1" ht="30" customHeight="1" x14ac:dyDescent="0.2">
      <c r="A112" s="15">
        <v>3</v>
      </c>
      <c r="B112" s="16"/>
      <c r="C112" s="16"/>
      <c r="D112" s="17"/>
      <c r="E112" s="17"/>
      <c r="F112" s="33">
        <v>21</v>
      </c>
      <c r="G112" s="33"/>
      <c r="H112" s="23" t="s">
        <v>202</v>
      </c>
      <c r="I112" s="19">
        <f>+I114</f>
        <v>260689000000</v>
      </c>
      <c r="J112" s="19">
        <f t="shared" ref="J112:Q116" si="42">+J114</f>
        <v>0</v>
      </c>
      <c r="K112" s="19">
        <f t="shared" si="42"/>
        <v>260689000000</v>
      </c>
      <c r="L112" s="19">
        <f t="shared" si="42"/>
        <v>0</v>
      </c>
      <c r="M112" s="19">
        <f t="shared" si="42"/>
        <v>260689000000</v>
      </c>
      <c r="N112" s="19">
        <f t="shared" si="42"/>
        <v>0</v>
      </c>
      <c r="O112" s="19">
        <f t="shared" si="42"/>
        <v>260689000000</v>
      </c>
      <c r="P112" s="19">
        <f t="shared" si="42"/>
        <v>0</v>
      </c>
      <c r="Q112" s="19">
        <f t="shared" si="42"/>
        <v>260689000000</v>
      </c>
      <c r="R112" s="20">
        <f t="shared" si="28"/>
        <v>1</v>
      </c>
      <c r="S112" s="21">
        <f t="shared" si="29"/>
        <v>1</v>
      </c>
      <c r="T112" s="78"/>
    </row>
    <row r="113" spans="1:20" s="22" customFormat="1" ht="30" customHeight="1" x14ac:dyDescent="0.2">
      <c r="A113" s="15">
        <v>3</v>
      </c>
      <c r="B113" s="16">
        <v>2</v>
      </c>
      <c r="C113" s="16"/>
      <c r="D113" s="17"/>
      <c r="E113" s="17"/>
      <c r="F113" s="42">
        <v>20</v>
      </c>
      <c r="G113" s="42"/>
      <c r="H113" s="23" t="s">
        <v>203</v>
      </c>
      <c r="I113" s="19">
        <f>+I115</f>
        <v>2623440000</v>
      </c>
      <c r="J113" s="19">
        <f t="shared" si="42"/>
        <v>0</v>
      </c>
      <c r="K113" s="19">
        <f t="shared" si="42"/>
        <v>0</v>
      </c>
      <c r="L113" s="19">
        <f t="shared" si="42"/>
        <v>0</v>
      </c>
      <c r="M113" s="19">
        <f t="shared" si="42"/>
        <v>0</v>
      </c>
      <c r="N113" s="19">
        <f t="shared" si="42"/>
        <v>0</v>
      </c>
      <c r="O113" s="19">
        <f t="shared" si="42"/>
        <v>0</v>
      </c>
      <c r="P113" s="19">
        <f t="shared" si="42"/>
        <v>0</v>
      </c>
      <c r="Q113" s="19">
        <f t="shared" si="42"/>
        <v>0</v>
      </c>
      <c r="R113" s="20">
        <f t="shared" si="28"/>
        <v>0</v>
      </c>
      <c r="S113" s="21">
        <f t="shared" si="29"/>
        <v>0</v>
      </c>
      <c r="T113" s="78"/>
    </row>
    <row r="114" spans="1:20" s="22" customFormat="1" ht="30" customHeight="1" x14ac:dyDescent="0.2">
      <c r="A114" s="15">
        <v>3</v>
      </c>
      <c r="B114" s="16">
        <v>2</v>
      </c>
      <c r="C114" s="16"/>
      <c r="D114" s="17"/>
      <c r="E114" s="17"/>
      <c r="F114" s="42">
        <v>21</v>
      </c>
      <c r="G114" s="42"/>
      <c r="H114" s="23" t="s">
        <v>203</v>
      </c>
      <c r="I114" s="19">
        <f>+I116</f>
        <v>260689000000</v>
      </c>
      <c r="J114" s="19">
        <f t="shared" si="42"/>
        <v>0</v>
      </c>
      <c r="K114" s="19">
        <f t="shared" si="42"/>
        <v>260689000000</v>
      </c>
      <c r="L114" s="19">
        <f t="shared" si="42"/>
        <v>0</v>
      </c>
      <c r="M114" s="19">
        <f t="shared" si="42"/>
        <v>260689000000</v>
      </c>
      <c r="N114" s="19">
        <f t="shared" si="42"/>
        <v>0</v>
      </c>
      <c r="O114" s="19">
        <f t="shared" si="42"/>
        <v>260689000000</v>
      </c>
      <c r="P114" s="19">
        <f t="shared" si="42"/>
        <v>0</v>
      </c>
      <c r="Q114" s="19">
        <f t="shared" si="42"/>
        <v>260689000000</v>
      </c>
      <c r="R114" s="20">
        <f t="shared" si="28"/>
        <v>1</v>
      </c>
      <c r="S114" s="21">
        <f t="shared" si="29"/>
        <v>1</v>
      </c>
      <c r="T114" s="78"/>
    </row>
    <row r="115" spans="1:20" s="22" customFormat="1" ht="30" customHeight="1" x14ac:dyDescent="0.2">
      <c r="A115" s="15">
        <v>3</v>
      </c>
      <c r="B115" s="16">
        <v>2</v>
      </c>
      <c r="C115" s="16">
        <v>1</v>
      </c>
      <c r="D115" s="43"/>
      <c r="E115" s="43"/>
      <c r="F115" s="42">
        <v>20</v>
      </c>
      <c r="G115" s="42"/>
      <c r="H115" s="44" t="s">
        <v>204</v>
      </c>
      <c r="I115" s="19">
        <f>+I117</f>
        <v>2623440000</v>
      </c>
      <c r="J115" s="19">
        <f t="shared" si="42"/>
        <v>0</v>
      </c>
      <c r="K115" s="19">
        <f t="shared" si="42"/>
        <v>0</v>
      </c>
      <c r="L115" s="19">
        <f t="shared" si="42"/>
        <v>0</v>
      </c>
      <c r="M115" s="19">
        <f t="shared" si="42"/>
        <v>0</v>
      </c>
      <c r="N115" s="19">
        <f t="shared" si="42"/>
        <v>0</v>
      </c>
      <c r="O115" s="19">
        <f t="shared" si="42"/>
        <v>0</v>
      </c>
      <c r="P115" s="19">
        <f t="shared" si="42"/>
        <v>0</v>
      </c>
      <c r="Q115" s="19">
        <f t="shared" si="42"/>
        <v>0</v>
      </c>
      <c r="R115" s="20">
        <f t="shared" si="28"/>
        <v>0</v>
      </c>
      <c r="S115" s="21">
        <f t="shared" si="29"/>
        <v>0</v>
      </c>
      <c r="T115" s="78"/>
    </row>
    <row r="116" spans="1:20" s="22" customFormat="1" ht="30" customHeight="1" x14ac:dyDescent="0.2">
      <c r="A116" s="15">
        <v>3</v>
      </c>
      <c r="B116" s="16">
        <v>2</v>
      </c>
      <c r="C116" s="16">
        <v>1</v>
      </c>
      <c r="D116" s="43"/>
      <c r="E116" s="43"/>
      <c r="F116" s="42">
        <v>21</v>
      </c>
      <c r="G116" s="42"/>
      <c r="H116" s="44" t="s">
        <v>204</v>
      </c>
      <c r="I116" s="19">
        <f>+I118</f>
        <v>260689000000</v>
      </c>
      <c r="J116" s="19">
        <f t="shared" si="42"/>
        <v>0</v>
      </c>
      <c r="K116" s="19">
        <f t="shared" si="42"/>
        <v>260689000000</v>
      </c>
      <c r="L116" s="19">
        <f t="shared" si="42"/>
        <v>0</v>
      </c>
      <c r="M116" s="19">
        <f t="shared" si="42"/>
        <v>260689000000</v>
      </c>
      <c r="N116" s="19">
        <f t="shared" si="42"/>
        <v>0</v>
      </c>
      <c r="O116" s="19">
        <f t="shared" si="42"/>
        <v>260689000000</v>
      </c>
      <c r="P116" s="19">
        <f t="shared" si="42"/>
        <v>0</v>
      </c>
      <c r="Q116" s="19">
        <f t="shared" si="42"/>
        <v>260689000000</v>
      </c>
      <c r="R116" s="20">
        <f t="shared" si="28"/>
        <v>1</v>
      </c>
      <c r="S116" s="21">
        <f t="shared" si="29"/>
        <v>1</v>
      </c>
      <c r="T116" s="78"/>
    </row>
    <row r="117" spans="1:20" s="32" customFormat="1" ht="30" customHeight="1" x14ac:dyDescent="0.2">
      <c r="A117" s="45">
        <v>3</v>
      </c>
      <c r="B117" s="26">
        <v>2</v>
      </c>
      <c r="C117" s="26">
        <v>1</v>
      </c>
      <c r="D117" s="26">
        <v>1</v>
      </c>
      <c r="E117" s="46" t="s">
        <v>1</v>
      </c>
      <c r="F117" s="26">
        <v>20</v>
      </c>
      <c r="G117" s="26" t="s">
        <v>205</v>
      </c>
      <c r="H117" s="47" t="s">
        <v>206</v>
      </c>
      <c r="I117" s="29">
        <v>2623440000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30">
        <f t="shared" si="28"/>
        <v>0</v>
      </c>
      <c r="S117" s="31">
        <f t="shared" si="29"/>
        <v>0</v>
      </c>
      <c r="T117" s="77"/>
    </row>
    <row r="118" spans="1:20" s="32" customFormat="1" ht="30" customHeight="1" x14ac:dyDescent="0.2">
      <c r="A118" s="45">
        <v>3</v>
      </c>
      <c r="B118" s="26">
        <v>2</v>
      </c>
      <c r="C118" s="26">
        <v>1</v>
      </c>
      <c r="D118" s="46">
        <v>17</v>
      </c>
      <c r="E118" s="46" t="s">
        <v>1</v>
      </c>
      <c r="F118" s="48">
        <v>21</v>
      </c>
      <c r="G118" s="48" t="s">
        <v>207</v>
      </c>
      <c r="H118" s="47" t="s">
        <v>208</v>
      </c>
      <c r="I118" s="29">
        <v>260689000000</v>
      </c>
      <c r="J118" s="29">
        <v>0</v>
      </c>
      <c r="K118" s="29">
        <v>260689000000</v>
      </c>
      <c r="L118" s="29">
        <v>0</v>
      </c>
      <c r="M118" s="29">
        <v>260689000000</v>
      </c>
      <c r="N118" s="29">
        <v>0</v>
      </c>
      <c r="O118" s="29">
        <v>260689000000</v>
      </c>
      <c r="P118" s="29">
        <v>0</v>
      </c>
      <c r="Q118" s="29">
        <v>260689000000</v>
      </c>
      <c r="R118" s="30">
        <f t="shared" si="28"/>
        <v>1</v>
      </c>
      <c r="S118" s="31">
        <f t="shared" si="29"/>
        <v>1</v>
      </c>
      <c r="T118" s="77"/>
    </row>
    <row r="119" spans="1:20" s="22" customFormat="1" ht="30" customHeight="1" x14ac:dyDescent="0.2">
      <c r="A119" s="49">
        <v>3</v>
      </c>
      <c r="B119" s="33">
        <v>6</v>
      </c>
      <c r="C119" s="16"/>
      <c r="D119" s="17"/>
      <c r="E119" s="17"/>
      <c r="F119" s="42">
        <v>20</v>
      </c>
      <c r="G119" s="42"/>
      <c r="H119" s="23" t="s">
        <v>209</v>
      </c>
      <c r="I119" s="19">
        <f>+I120</f>
        <v>3764383000</v>
      </c>
      <c r="J119" s="19">
        <f t="shared" ref="J119:Q119" si="43">+J120</f>
        <v>0</v>
      </c>
      <c r="K119" s="19">
        <f t="shared" si="43"/>
        <v>553350000</v>
      </c>
      <c r="L119" s="19">
        <f t="shared" si="43"/>
        <v>0</v>
      </c>
      <c r="M119" s="19">
        <f t="shared" si="43"/>
        <v>0</v>
      </c>
      <c r="N119" s="19">
        <f t="shared" si="43"/>
        <v>0</v>
      </c>
      <c r="O119" s="19">
        <f t="shared" si="43"/>
        <v>0</v>
      </c>
      <c r="P119" s="19">
        <f t="shared" si="43"/>
        <v>0</v>
      </c>
      <c r="Q119" s="19">
        <f t="shared" si="43"/>
        <v>0</v>
      </c>
      <c r="R119" s="20">
        <f t="shared" si="28"/>
        <v>0</v>
      </c>
      <c r="S119" s="21">
        <f t="shared" si="29"/>
        <v>0</v>
      </c>
      <c r="T119" s="78"/>
    </row>
    <row r="120" spans="1:20" s="22" customFormat="1" ht="30" customHeight="1" x14ac:dyDescent="0.2">
      <c r="A120" s="49">
        <v>3</v>
      </c>
      <c r="B120" s="33">
        <v>6</v>
      </c>
      <c r="C120" s="16">
        <v>1</v>
      </c>
      <c r="D120" s="17"/>
      <c r="E120" s="17"/>
      <c r="F120" s="42">
        <v>20</v>
      </c>
      <c r="G120" s="42"/>
      <c r="H120" s="23" t="s">
        <v>210</v>
      </c>
      <c r="I120" s="19">
        <f t="shared" ref="I120:Q120" si="44">+I122</f>
        <v>3764383000</v>
      </c>
      <c r="J120" s="19">
        <f t="shared" si="44"/>
        <v>0</v>
      </c>
      <c r="K120" s="19">
        <f t="shared" si="44"/>
        <v>553350000</v>
      </c>
      <c r="L120" s="19">
        <f t="shared" si="44"/>
        <v>0</v>
      </c>
      <c r="M120" s="19">
        <f t="shared" si="44"/>
        <v>0</v>
      </c>
      <c r="N120" s="19">
        <f t="shared" si="44"/>
        <v>0</v>
      </c>
      <c r="O120" s="19">
        <f t="shared" si="44"/>
        <v>0</v>
      </c>
      <c r="P120" s="19">
        <f t="shared" si="44"/>
        <v>0</v>
      </c>
      <c r="Q120" s="19">
        <f t="shared" si="44"/>
        <v>0</v>
      </c>
      <c r="R120" s="20">
        <f t="shared" si="28"/>
        <v>0</v>
      </c>
      <c r="S120" s="21">
        <f t="shared" si="29"/>
        <v>0</v>
      </c>
      <c r="T120" s="78"/>
    </row>
    <row r="121" spans="1:20" s="22" customFormat="1" ht="30" customHeight="1" x14ac:dyDescent="0.2">
      <c r="A121" s="49">
        <v>3</v>
      </c>
      <c r="B121" s="33">
        <v>6</v>
      </c>
      <c r="C121" s="16">
        <v>1</v>
      </c>
      <c r="D121" s="17"/>
      <c r="E121" s="17"/>
      <c r="F121" s="42">
        <v>21</v>
      </c>
      <c r="G121" s="42"/>
      <c r="H121" s="23" t="s">
        <v>210</v>
      </c>
      <c r="I121" s="19">
        <f t="shared" ref="I121:Q121" si="45">+I122</f>
        <v>3764383000</v>
      </c>
      <c r="J121" s="19">
        <f t="shared" si="45"/>
        <v>0</v>
      </c>
      <c r="K121" s="19">
        <f t="shared" si="45"/>
        <v>553350000</v>
      </c>
      <c r="L121" s="19">
        <f t="shared" si="45"/>
        <v>0</v>
      </c>
      <c r="M121" s="19">
        <f t="shared" si="45"/>
        <v>0</v>
      </c>
      <c r="N121" s="19">
        <f t="shared" si="45"/>
        <v>0</v>
      </c>
      <c r="O121" s="19">
        <f t="shared" si="45"/>
        <v>0</v>
      </c>
      <c r="P121" s="19">
        <f t="shared" si="45"/>
        <v>0</v>
      </c>
      <c r="Q121" s="19">
        <f t="shared" si="45"/>
        <v>0</v>
      </c>
      <c r="R121" s="30">
        <f t="shared" si="28"/>
        <v>0</v>
      </c>
      <c r="S121" s="31">
        <f t="shared" si="29"/>
        <v>0</v>
      </c>
      <c r="T121" s="77"/>
    </row>
    <row r="122" spans="1:20" s="22" customFormat="1" ht="30" customHeight="1" x14ac:dyDescent="0.2">
      <c r="A122" s="24">
        <v>3</v>
      </c>
      <c r="B122" s="25">
        <v>6</v>
      </c>
      <c r="C122" s="25">
        <v>1</v>
      </c>
      <c r="D122" s="26">
        <v>1</v>
      </c>
      <c r="E122" s="17"/>
      <c r="F122" s="42">
        <v>20</v>
      </c>
      <c r="G122" s="42" t="s">
        <v>211</v>
      </c>
      <c r="H122" s="28" t="s">
        <v>210</v>
      </c>
      <c r="I122" s="29">
        <v>3764383000</v>
      </c>
      <c r="J122" s="29">
        <v>0</v>
      </c>
      <c r="K122" s="29">
        <v>553350000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30">
        <f t="shared" si="28"/>
        <v>0</v>
      </c>
      <c r="S122" s="31">
        <f t="shared" si="29"/>
        <v>0</v>
      </c>
      <c r="T122" s="77"/>
    </row>
    <row r="123" spans="1:20" s="22" customFormat="1" ht="30" customHeight="1" x14ac:dyDescent="0.2">
      <c r="A123" s="15">
        <v>5</v>
      </c>
      <c r="B123" s="16"/>
      <c r="C123" s="16"/>
      <c r="D123" s="43"/>
      <c r="E123" s="43"/>
      <c r="F123" s="42"/>
      <c r="G123" s="42"/>
      <c r="H123" s="44" t="s">
        <v>212</v>
      </c>
      <c r="I123" s="19">
        <f t="shared" ref="I123:Q125" si="46">+I124</f>
        <v>47711605000</v>
      </c>
      <c r="J123" s="19">
        <f t="shared" si="46"/>
        <v>4097757548</v>
      </c>
      <c r="K123" s="19">
        <f t="shared" si="46"/>
        <v>29224411228</v>
      </c>
      <c r="L123" s="19">
        <f t="shared" si="46"/>
        <v>6392671618</v>
      </c>
      <c r="M123" s="19">
        <f t="shared" si="46"/>
        <v>19056834933</v>
      </c>
      <c r="N123" s="19">
        <f t="shared" si="46"/>
        <v>548878653.20000005</v>
      </c>
      <c r="O123" s="19">
        <f t="shared" si="46"/>
        <v>684805190.08000004</v>
      </c>
      <c r="P123" s="19">
        <f t="shared" si="46"/>
        <v>537567329.20000005</v>
      </c>
      <c r="Q123" s="19">
        <f t="shared" si="46"/>
        <v>670558115.08000004</v>
      </c>
      <c r="R123" s="20">
        <f t="shared" si="28"/>
        <v>0.39941718441456747</v>
      </c>
      <c r="S123" s="21">
        <f t="shared" si="29"/>
        <v>1.4353010972487722E-2</v>
      </c>
      <c r="T123" s="78"/>
    </row>
    <row r="124" spans="1:20" s="22" customFormat="1" ht="30" customHeight="1" x14ac:dyDescent="0.2">
      <c r="A124" s="49">
        <v>5</v>
      </c>
      <c r="B124" s="33">
        <v>1</v>
      </c>
      <c r="C124" s="16"/>
      <c r="D124" s="43"/>
      <c r="E124" s="43"/>
      <c r="F124" s="44"/>
      <c r="G124" s="44"/>
      <c r="H124" s="50" t="s">
        <v>213</v>
      </c>
      <c r="I124" s="19">
        <f t="shared" si="46"/>
        <v>47711605000</v>
      </c>
      <c r="J124" s="19">
        <f t="shared" si="46"/>
        <v>4097757548</v>
      </c>
      <c r="K124" s="19">
        <f t="shared" si="46"/>
        <v>29224411228</v>
      </c>
      <c r="L124" s="19">
        <f t="shared" si="46"/>
        <v>6392671618</v>
      </c>
      <c r="M124" s="19">
        <f t="shared" si="46"/>
        <v>19056834933</v>
      </c>
      <c r="N124" s="19">
        <f t="shared" si="46"/>
        <v>548878653.20000005</v>
      </c>
      <c r="O124" s="19">
        <f t="shared" si="46"/>
        <v>684805190.08000004</v>
      </c>
      <c r="P124" s="19">
        <f t="shared" si="46"/>
        <v>537567329.20000005</v>
      </c>
      <c r="Q124" s="19">
        <f t="shared" si="46"/>
        <v>670558115.08000004</v>
      </c>
      <c r="R124" s="20">
        <f t="shared" si="28"/>
        <v>0.39941718441456747</v>
      </c>
      <c r="S124" s="21">
        <f t="shared" si="29"/>
        <v>1.4353010972487722E-2</v>
      </c>
      <c r="T124" s="78"/>
    </row>
    <row r="125" spans="1:20" s="32" customFormat="1" ht="30" customHeight="1" x14ac:dyDescent="0.2">
      <c r="A125" s="24">
        <v>5</v>
      </c>
      <c r="B125" s="25">
        <v>1</v>
      </c>
      <c r="C125" s="25">
        <v>2</v>
      </c>
      <c r="D125" s="46"/>
      <c r="E125" s="46"/>
      <c r="F125" s="51">
        <v>20</v>
      </c>
      <c r="G125" s="51"/>
      <c r="H125" s="50" t="s">
        <v>214</v>
      </c>
      <c r="I125" s="19">
        <f t="shared" si="46"/>
        <v>47711605000</v>
      </c>
      <c r="J125" s="19">
        <f t="shared" si="46"/>
        <v>4097757548</v>
      </c>
      <c r="K125" s="19">
        <f t="shared" si="46"/>
        <v>29224411228</v>
      </c>
      <c r="L125" s="19">
        <f t="shared" si="46"/>
        <v>6392671618</v>
      </c>
      <c r="M125" s="19">
        <f t="shared" si="46"/>
        <v>19056834933</v>
      </c>
      <c r="N125" s="19">
        <f t="shared" si="46"/>
        <v>548878653.20000005</v>
      </c>
      <c r="O125" s="19">
        <f t="shared" si="46"/>
        <v>684805190.08000004</v>
      </c>
      <c r="P125" s="19">
        <f t="shared" si="46"/>
        <v>537567329.20000005</v>
      </c>
      <c r="Q125" s="19">
        <f t="shared" si="46"/>
        <v>670558115.08000004</v>
      </c>
      <c r="R125" s="20">
        <f t="shared" si="28"/>
        <v>0.39941718441456747</v>
      </c>
      <c r="S125" s="21">
        <f t="shared" si="29"/>
        <v>1.4353010972487722E-2</v>
      </c>
      <c r="T125" s="78"/>
    </row>
    <row r="126" spans="1:20" s="32" customFormat="1" ht="30" customHeight="1" x14ac:dyDescent="0.2">
      <c r="A126" s="24">
        <v>5</v>
      </c>
      <c r="B126" s="25">
        <v>1</v>
      </c>
      <c r="C126" s="25">
        <v>2</v>
      </c>
      <c r="D126" s="46">
        <v>1</v>
      </c>
      <c r="E126" s="46"/>
      <c r="F126" s="51">
        <v>20</v>
      </c>
      <c r="G126" s="51"/>
      <c r="H126" s="50" t="s">
        <v>214</v>
      </c>
      <c r="I126" s="19">
        <f t="shared" ref="I126:Q126" si="47">SUM(I127:I133)</f>
        <v>47711605000</v>
      </c>
      <c r="J126" s="19">
        <f t="shared" si="47"/>
        <v>4097757548</v>
      </c>
      <c r="K126" s="19">
        <f t="shared" si="47"/>
        <v>29224411228</v>
      </c>
      <c r="L126" s="19">
        <f t="shared" si="47"/>
        <v>6392671618</v>
      </c>
      <c r="M126" s="19">
        <f t="shared" si="47"/>
        <v>19056834933</v>
      </c>
      <c r="N126" s="19">
        <f t="shared" si="47"/>
        <v>548878653.20000005</v>
      </c>
      <c r="O126" s="19">
        <f t="shared" si="47"/>
        <v>684805190.08000004</v>
      </c>
      <c r="P126" s="19">
        <f t="shared" si="47"/>
        <v>537567329.20000005</v>
      </c>
      <c r="Q126" s="19">
        <f t="shared" si="47"/>
        <v>670558115.08000004</v>
      </c>
      <c r="R126" s="20">
        <f t="shared" si="28"/>
        <v>0.39941718441456747</v>
      </c>
      <c r="S126" s="21">
        <f t="shared" si="29"/>
        <v>1.4353010972487722E-2</v>
      </c>
      <c r="T126" s="78"/>
    </row>
    <row r="127" spans="1:20" s="32" customFormat="1" ht="30" customHeight="1" x14ac:dyDescent="0.2">
      <c r="A127" s="24">
        <v>5</v>
      </c>
      <c r="B127" s="25">
        <v>1</v>
      </c>
      <c r="C127" s="25">
        <v>2</v>
      </c>
      <c r="D127" s="46">
        <v>1</v>
      </c>
      <c r="E127" s="46">
        <v>6</v>
      </c>
      <c r="F127" s="51">
        <v>20</v>
      </c>
      <c r="G127" s="51" t="s">
        <v>215</v>
      </c>
      <c r="H127" s="52" t="s">
        <v>70</v>
      </c>
      <c r="I127" s="29">
        <v>32073736774</v>
      </c>
      <c r="J127" s="29">
        <v>2035307618</v>
      </c>
      <c r="K127" s="29">
        <v>20148522831</v>
      </c>
      <c r="L127" s="29">
        <v>4812156409</v>
      </c>
      <c r="M127" s="29">
        <v>15986944457</v>
      </c>
      <c r="N127" s="29">
        <v>519158422.19999999</v>
      </c>
      <c r="O127" s="29">
        <v>651720375.08000004</v>
      </c>
      <c r="P127" s="29">
        <v>510017990.19999999</v>
      </c>
      <c r="Q127" s="29">
        <v>639644192.08000004</v>
      </c>
      <c r="R127" s="30">
        <f t="shared" si="28"/>
        <v>0.49844346387351818</v>
      </c>
      <c r="S127" s="31">
        <f t="shared" si="29"/>
        <v>2.0319440159785356E-2</v>
      </c>
      <c r="T127" s="77"/>
    </row>
    <row r="128" spans="1:20" s="32" customFormat="1" ht="30" customHeight="1" x14ac:dyDescent="0.2">
      <c r="A128" s="24">
        <v>5</v>
      </c>
      <c r="B128" s="25">
        <v>1</v>
      </c>
      <c r="C128" s="25">
        <v>2</v>
      </c>
      <c r="D128" s="46">
        <v>1</v>
      </c>
      <c r="E128" s="46">
        <v>7</v>
      </c>
      <c r="F128" s="51">
        <v>20</v>
      </c>
      <c r="G128" s="51" t="s">
        <v>216</v>
      </c>
      <c r="H128" s="52" t="s">
        <v>217</v>
      </c>
      <c r="I128" s="29">
        <v>10269825199</v>
      </c>
      <c r="J128" s="29">
        <v>-221375998</v>
      </c>
      <c r="K128" s="29">
        <v>4488624002</v>
      </c>
      <c r="L128" s="29">
        <v>86834050</v>
      </c>
      <c r="M128" s="29">
        <v>236834050</v>
      </c>
      <c r="N128" s="29">
        <v>4273314</v>
      </c>
      <c r="O128" s="29">
        <v>4273314</v>
      </c>
      <c r="P128" s="29">
        <v>4273314</v>
      </c>
      <c r="Q128" s="29">
        <v>4273314</v>
      </c>
      <c r="R128" s="30">
        <f t="shared" si="28"/>
        <v>2.3061156875684812E-2</v>
      </c>
      <c r="S128" s="31">
        <f t="shared" si="29"/>
        <v>4.1610386907228996E-4</v>
      </c>
      <c r="T128" s="77"/>
    </row>
    <row r="129" spans="1:20" s="32" customFormat="1" ht="30" customHeight="1" x14ac:dyDescent="0.2">
      <c r="A129" s="24">
        <v>5</v>
      </c>
      <c r="B129" s="25">
        <v>1</v>
      </c>
      <c r="C129" s="25">
        <v>2</v>
      </c>
      <c r="D129" s="46">
        <v>1</v>
      </c>
      <c r="E129" s="46">
        <v>9</v>
      </c>
      <c r="F129" s="51">
        <v>20</v>
      </c>
      <c r="G129" s="51" t="s">
        <v>218</v>
      </c>
      <c r="H129" s="52" t="s">
        <v>126</v>
      </c>
      <c r="I129" s="29">
        <v>1714934021</v>
      </c>
      <c r="J129" s="29">
        <v>1480000000</v>
      </c>
      <c r="K129" s="29">
        <v>1600000000</v>
      </c>
      <c r="L129" s="29">
        <v>1300000000</v>
      </c>
      <c r="M129" s="29">
        <v>1300000000</v>
      </c>
      <c r="N129" s="29">
        <v>0</v>
      </c>
      <c r="O129" s="29">
        <v>0</v>
      </c>
      <c r="P129" s="29"/>
      <c r="Q129" s="29">
        <v>0</v>
      </c>
      <c r="R129" s="30">
        <f t="shared" si="28"/>
        <v>0.75804665607015798</v>
      </c>
      <c r="S129" s="31">
        <f t="shared" si="29"/>
        <v>0</v>
      </c>
      <c r="T129" s="77"/>
    </row>
    <row r="130" spans="1:20" s="32" customFormat="1" ht="30" customHeight="1" x14ac:dyDescent="0.2">
      <c r="A130" s="24">
        <v>5</v>
      </c>
      <c r="B130" s="25">
        <v>1</v>
      </c>
      <c r="C130" s="25">
        <v>2</v>
      </c>
      <c r="D130" s="46">
        <v>1</v>
      </c>
      <c r="E130" s="46">
        <v>16</v>
      </c>
      <c r="F130" s="51">
        <v>20</v>
      </c>
      <c r="G130" s="51" t="s">
        <v>219</v>
      </c>
      <c r="H130" s="52" t="s">
        <v>220</v>
      </c>
      <c r="I130" s="29">
        <v>1940000000</v>
      </c>
      <c r="J130" s="29">
        <v>315000000</v>
      </c>
      <c r="K130" s="29">
        <v>1599203500</v>
      </c>
      <c r="L130" s="29">
        <v>80000000</v>
      </c>
      <c r="M130" s="29">
        <v>1248000000</v>
      </c>
      <c r="N130" s="29">
        <v>0</v>
      </c>
      <c r="O130" s="29">
        <v>0</v>
      </c>
      <c r="P130" s="29">
        <v>0</v>
      </c>
      <c r="Q130" s="29">
        <v>0</v>
      </c>
      <c r="R130" s="30">
        <f t="shared" si="28"/>
        <v>0.64329896907216499</v>
      </c>
      <c r="S130" s="31">
        <f t="shared" si="29"/>
        <v>0</v>
      </c>
      <c r="T130" s="77"/>
    </row>
    <row r="131" spans="1:20" s="32" customFormat="1" ht="30" customHeight="1" x14ac:dyDescent="0.2">
      <c r="A131" s="24">
        <v>5</v>
      </c>
      <c r="B131" s="25">
        <v>1</v>
      </c>
      <c r="C131" s="25">
        <v>2</v>
      </c>
      <c r="D131" s="46">
        <v>1</v>
      </c>
      <c r="E131" s="46">
        <v>24</v>
      </c>
      <c r="F131" s="51">
        <v>20</v>
      </c>
      <c r="G131" s="51" t="s">
        <v>221</v>
      </c>
      <c r="H131" s="52" t="s">
        <v>222</v>
      </c>
      <c r="I131" s="29">
        <v>1157350818</v>
      </c>
      <c r="J131" s="29">
        <v>270000000</v>
      </c>
      <c r="K131" s="29">
        <v>862270818</v>
      </c>
      <c r="L131" s="29">
        <v>14435942</v>
      </c>
      <c r="M131" s="29">
        <v>18652514</v>
      </c>
      <c r="N131" s="29">
        <v>14375367</v>
      </c>
      <c r="O131" s="29">
        <v>17739951</v>
      </c>
      <c r="P131" s="29">
        <v>14375367</v>
      </c>
      <c r="Q131" s="29">
        <v>17739951</v>
      </c>
      <c r="R131" s="30">
        <f t="shared" si="28"/>
        <v>1.6116560086969239E-2</v>
      </c>
      <c r="S131" s="31">
        <f t="shared" si="29"/>
        <v>1.5328067102986226E-2</v>
      </c>
      <c r="T131" s="77"/>
    </row>
    <row r="132" spans="1:20" s="32" customFormat="1" ht="30" customHeight="1" x14ac:dyDescent="0.2">
      <c r="A132" s="24">
        <v>5</v>
      </c>
      <c r="B132" s="25">
        <v>1</v>
      </c>
      <c r="C132" s="25">
        <v>2</v>
      </c>
      <c r="D132" s="46">
        <v>1</v>
      </c>
      <c r="E132" s="46">
        <v>27</v>
      </c>
      <c r="F132" s="51">
        <v>20</v>
      </c>
      <c r="G132" s="51" t="s">
        <v>223</v>
      </c>
      <c r="H132" s="52" t="s">
        <v>224</v>
      </c>
      <c r="I132" s="29">
        <v>29968111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30">
        <f t="shared" si="28"/>
        <v>0</v>
      </c>
      <c r="S132" s="31">
        <f t="shared" si="29"/>
        <v>0</v>
      </c>
      <c r="T132" s="77"/>
    </row>
    <row r="133" spans="1:20" s="32" customFormat="1" ht="30" customHeight="1" x14ac:dyDescent="0.2">
      <c r="A133" s="24">
        <v>5</v>
      </c>
      <c r="B133" s="25">
        <v>1</v>
      </c>
      <c r="C133" s="25">
        <v>2</v>
      </c>
      <c r="D133" s="46">
        <v>1</v>
      </c>
      <c r="E133" s="46">
        <v>29</v>
      </c>
      <c r="F133" s="51">
        <v>20</v>
      </c>
      <c r="G133" s="51" t="s">
        <v>236</v>
      </c>
      <c r="H133" s="52" t="s">
        <v>224</v>
      </c>
      <c r="I133" s="29">
        <v>525790077</v>
      </c>
      <c r="J133" s="29">
        <v>218825928</v>
      </c>
      <c r="K133" s="29">
        <v>525790077</v>
      </c>
      <c r="L133" s="29">
        <v>99245217</v>
      </c>
      <c r="M133" s="29">
        <v>266403912</v>
      </c>
      <c r="N133" s="29">
        <v>11071550</v>
      </c>
      <c r="O133" s="29">
        <v>11071550</v>
      </c>
      <c r="P133" s="29">
        <v>8900658</v>
      </c>
      <c r="Q133" s="29">
        <v>8900658</v>
      </c>
      <c r="R133" s="30">
        <f t="shared" si="28"/>
        <v>0.50667352552566336</v>
      </c>
      <c r="S133" s="31">
        <f t="shared" si="29"/>
        <v>2.1056977840226528E-2</v>
      </c>
      <c r="T133" s="77"/>
    </row>
    <row r="134" spans="1:20" s="53" customFormat="1" ht="30" customHeight="1" x14ac:dyDescent="0.2">
      <c r="A134" s="111" t="s">
        <v>225</v>
      </c>
      <c r="B134" s="112"/>
      <c r="C134" s="112"/>
      <c r="D134" s="112"/>
      <c r="E134" s="112"/>
      <c r="F134" s="112"/>
      <c r="G134" s="112"/>
      <c r="H134" s="113"/>
      <c r="I134" s="19">
        <f>+I135</f>
        <v>76344000000</v>
      </c>
      <c r="J134" s="19">
        <f t="shared" ref="J134:Q134" si="48">+J135</f>
        <v>102960232</v>
      </c>
      <c r="K134" s="19">
        <f t="shared" si="48"/>
        <v>811435004</v>
      </c>
      <c r="L134" s="19">
        <f t="shared" si="48"/>
        <v>660675842</v>
      </c>
      <c r="M134" s="19">
        <f t="shared" si="48"/>
        <v>660675842</v>
      </c>
      <c r="N134" s="19">
        <f t="shared" si="48"/>
        <v>0</v>
      </c>
      <c r="O134" s="19">
        <f t="shared" si="48"/>
        <v>0</v>
      </c>
      <c r="P134" s="19">
        <f t="shared" si="48"/>
        <v>0</v>
      </c>
      <c r="Q134" s="19">
        <f t="shared" si="48"/>
        <v>0</v>
      </c>
      <c r="R134" s="20">
        <f t="shared" si="28"/>
        <v>8.6539327517552132E-3</v>
      </c>
      <c r="S134" s="21">
        <f t="shared" si="29"/>
        <v>0</v>
      </c>
      <c r="T134" s="82"/>
    </row>
    <row r="135" spans="1:20" s="37" customFormat="1" ht="30" customHeight="1" x14ac:dyDescent="0.25">
      <c r="A135" s="15">
        <v>2106</v>
      </c>
      <c r="B135" s="33">
        <v>1900</v>
      </c>
      <c r="C135" s="16"/>
      <c r="D135" s="43"/>
      <c r="E135" s="43"/>
      <c r="F135" s="42"/>
      <c r="G135" s="42"/>
      <c r="H135" s="44" t="s">
        <v>226</v>
      </c>
      <c r="I135" s="19">
        <f>I136</f>
        <v>76344000000</v>
      </c>
      <c r="J135" s="19">
        <f t="shared" ref="J135:Q135" si="49">J136</f>
        <v>102960232</v>
      </c>
      <c r="K135" s="19">
        <f t="shared" si="49"/>
        <v>811435004</v>
      </c>
      <c r="L135" s="19">
        <f t="shared" si="49"/>
        <v>660675842</v>
      </c>
      <c r="M135" s="19">
        <f t="shared" si="49"/>
        <v>660675842</v>
      </c>
      <c r="N135" s="19">
        <f t="shared" si="49"/>
        <v>0</v>
      </c>
      <c r="O135" s="19">
        <f t="shared" si="49"/>
        <v>0</v>
      </c>
      <c r="P135" s="19">
        <f t="shared" si="49"/>
        <v>0</v>
      </c>
      <c r="Q135" s="19">
        <f t="shared" si="49"/>
        <v>0</v>
      </c>
      <c r="R135" s="20">
        <f t="shared" si="28"/>
        <v>8.6539327517552132E-3</v>
      </c>
      <c r="S135" s="21">
        <f t="shared" si="29"/>
        <v>0</v>
      </c>
      <c r="T135" s="80"/>
    </row>
    <row r="136" spans="1:20" s="37" customFormat="1" ht="30" customHeight="1" x14ac:dyDescent="0.25">
      <c r="A136" s="15">
        <v>2106</v>
      </c>
      <c r="B136" s="33">
        <v>1900</v>
      </c>
      <c r="C136" s="16">
        <v>1</v>
      </c>
      <c r="D136" s="43"/>
      <c r="E136" s="43"/>
      <c r="F136" s="42"/>
      <c r="G136" s="42"/>
      <c r="H136" s="44" t="s">
        <v>226</v>
      </c>
      <c r="I136" s="19">
        <f>SUM(I137:I140)</f>
        <v>76344000000</v>
      </c>
      <c r="J136" s="19">
        <f t="shared" ref="J136:Q136" si="50">SUM(J137:J140)</f>
        <v>102960232</v>
      </c>
      <c r="K136" s="19">
        <f t="shared" si="50"/>
        <v>811435004</v>
      </c>
      <c r="L136" s="19">
        <f t="shared" si="50"/>
        <v>660675842</v>
      </c>
      <c r="M136" s="19">
        <f t="shared" si="50"/>
        <v>660675842</v>
      </c>
      <c r="N136" s="19">
        <f t="shared" si="50"/>
        <v>0</v>
      </c>
      <c r="O136" s="19">
        <f t="shared" si="50"/>
        <v>0</v>
      </c>
      <c r="P136" s="19">
        <f t="shared" si="50"/>
        <v>0</v>
      </c>
      <c r="Q136" s="19">
        <f t="shared" si="50"/>
        <v>0</v>
      </c>
      <c r="R136" s="20">
        <f t="shared" si="28"/>
        <v>8.6539327517552132E-3</v>
      </c>
      <c r="S136" s="21">
        <f t="shared" si="29"/>
        <v>0</v>
      </c>
      <c r="T136" s="80"/>
    </row>
    <row r="137" spans="1:20" s="55" customFormat="1" ht="30" customHeight="1" x14ac:dyDescent="0.25">
      <c r="A137" s="24">
        <v>2106</v>
      </c>
      <c r="B137" s="26">
        <v>1900</v>
      </c>
      <c r="C137" s="25">
        <v>1</v>
      </c>
      <c r="D137" s="46">
        <v>0</v>
      </c>
      <c r="E137" s="46">
        <v>1</v>
      </c>
      <c r="F137" s="48"/>
      <c r="G137" s="48" t="s">
        <v>227</v>
      </c>
      <c r="H137" s="47" t="s">
        <v>228</v>
      </c>
      <c r="I137" s="29">
        <v>60456673306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54">
        <f t="shared" si="28"/>
        <v>0</v>
      </c>
      <c r="S137" s="31">
        <f t="shared" si="29"/>
        <v>0</v>
      </c>
      <c r="T137" s="83"/>
    </row>
    <row r="138" spans="1:20" s="55" customFormat="1" ht="30" customHeight="1" x14ac:dyDescent="0.25">
      <c r="A138" s="24">
        <v>2106</v>
      </c>
      <c r="B138" s="26">
        <v>1900</v>
      </c>
      <c r="C138" s="25">
        <v>1</v>
      </c>
      <c r="D138" s="46">
        <v>0</v>
      </c>
      <c r="E138" s="46">
        <v>2</v>
      </c>
      <c r="F138" s="48"/>
      <c r="G138" s="48" t="s">
        <v>229</v>
      </c>
      <c r="H138" s="47" t="s">
        <v>230</v>
      </c>
      <c r="I138" s="29">
        <v>12794322709</v>
      </c>
      <c r="J138" s="29">
        <v>102960232</v>
      </c>
      <c r="K138" s="29">
        <v>811435004</v>
      </c>
      <c r="L138" s="29">
        <v>660675842</v>
      </c>
      <c r="M138" s="29">
        <v>660675842</v>
      </c>
      <c r="N138" s="29">
        <v>0</v>
      </c>
      <c r="O138" s="29">
        <v>0</v>
      </c>
      <c r="P138" s="29">
        <v>0</v>
      </c>
      <c r="Q138" s="29">
        <v>0</v>
      </c>
      <c r="R138" s="54">
        <f>IFERROR((M138/I138),0)</f>
        <v>5.1638203680391473E-2</v>
      </c>
      <c r="S138" s="31">
        <f t="shared" ref="S138:S141" si="51">IFERROR((O138/I138),0)</f>
        <v>0</v>
      </c>
      <c r="T138" s="83"/>
    </row>
    <row r="139" spans="1:20" s="55" customFormat="1" ht="30" customHeight="1" x14ac:dyDescent="0.25">
      <c r="A139" s="24">
        <v>2106</v>
      </c>
      <c r="B139" s="26">
        <v>1900</v>
      </c>
      <c r="C139" s="25">
        <v>1</v>
      </c>
      <c r="D139" s="46">
        <v>0</v>
      </c>
      <c r="E139" s="46">
        <v>3</v>
      </c>
      <c r="F139" s="48"/>
      <c r="G139" s="48" t="s">
        <v>231</v>
      </c>
      <c r="H139" s="47" t="s">
        <v>232</v>
      </c>
      <c r="I139" s="29">
        <v>2788844622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54">
        <f t="shared" ref="R138:R141" si="52">IFERROR((M139/I139),0)</f>
        <v>0</v>
      </c>
      <c r="S139" s="31">
        <f t="shared" si="51"/>
        <v>0</v>
      </c>
      <c r="T139" s="83"/>
    </row>
    <row r="140" spans="1:20" s="55" customFormat="1" ht="30" customHeight="1" thickBot="1" x14ac:dyDescent="0.3">
      <c r="A140" s="24">
        <v>2106</v>
      </c>
      <c r="B140" s="26">
        <v>1900</v>
      </c>
      <c r="C140" s="25">
        <v>1</v>
      </c>
      <c r="D140" s="46">
        <v>0</v>
      </c>
      <c r="E140" s="46">
        <v>9</v>
      </c>
      <c r="F140" s="48"/>
      <c r="G140" s="48" t="s">
        <v>233</v>
      </c>
      <c r="H140" s="47" t="s">
        <v>234</v>
      </c>
      <c r="I140" s="29">
        <v>304159363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54">
        <f t="shared" si="52"/>
        <v>0</v>
      </c>
      <c r="S140" s="31">
        <f t="shared" si="51"/>
        <v>0</v>
      </c>
      <c r="T140" s="83"/>
    </row>
    <row r="141" spans="1:20" s="59" customFormat="1" ht="30" customHeight="1" thickBot="1" x14ac:dyDescent="0.3">
      <c r="A141" s="114" t="s">
        <v>235</v>
      </c>
      <c r="B141" s="115"/>
      <c r="C141" s="115"/>
      <c r="D141" s="115"/>
      <c r="E141" s="115"/>
      <c r="F141" s="115"/>
      <c r="G141" s="115"/>
      <c r="H141" s="116"/>
      <c r="I141" s="56">
        <f t="shared" ref="I141:Q141" si="53">+I8+I134</f>
        <v>424279092000</v>
      </c>
      <c r="J141" s="56">
        <f t="shared" si="53"/>
        <v>4892344344</v>
      </c>
      <c r="K141" s="56">
        <f t="shared" si="53"/>
        <v>315114895074</v>
      </c>
      <c r="L141" s="56">
        <f t="shared" si="53"/>
        <v>9106344624.6300011</v>
      </c>
      <c r="M141" s="56">
        <f t="shared" si="53"/>
        <v>290688253731.63</v>
      </c>
      <c r="N141" s="56">
        <f t="shared" si="53"/>
        <v>2813599557.8299999</v>
      </c>
      <c r="O141" s="56">
        <f t="shared" si="53"/>
        <v>266740275753.70999</v>
      </c>
      <c r="P141" s="56">
        <f t="shared" si="53"/>
        <v>2816423399.8299999</v>
      </c>
      <c r="Q141" s="56">
        <f t="shared" si="53"/>
        <v>266719168678.70999</v>
      </c>
      <c r="R141" s="57">
        <f t="shared" si="52"/>
        <v>0.68513452397892383</v>
      </c>
      <c r="S141" s="58">
        <f t="shared" si="51"/>
        <v>0.62869059725834897</v>
      </c>
      <c r="T141" s="79"/>
    </row>
    <row r="142" spans="1:20" x14ac:dyDescent="0.2">
      <c r="A142" s="60"/>
      <c r="B142" s="61"/>
      <c r="C142" s="62"/>
      <c r="D142" s="62"/>
      <c r="E142" s="62"/>
      <c r="F142" s="62"/>
      <c r="G142" s="62"/>
      <c r="H142" s="63"/>
      <c r="I142" s="64"/>
      <c r="J142" s="64"/>
      <c r="K142" s="65"/>
      <c r="L142" s="66"/>
      <c r="M142" s="67"/>
      <c r="N142" s="66"/>
      <c r="O142" s="66"/>
      <c r="P142" s="66"/>
      <c r="Q142" s="67"/>
      <c r="R142" s="68"/>
      <c r="S142" s="124"/>
      <c r="T142" s="68"/>
    </row>
    <row r="143" spans="1:20" x14ac:dyDescent="0.2">
      <c r="I143" s="72"/>
      <c r="J143" s="72"/>
      <c r="K143" s="72"/>
      <c r="L143" s="72"/>
      <c r="M143" s="72"/>
      <c r="N143" s="72"/>
      <c r="O143" s="72"/>
      <c r="P143" s="72"/>
      <c r="Q143" s="72"/>
    </row>
    <row r="144" spans="1:20" x14ac:dyDescent="0.2"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17" x14ac:dyDescent="0.2">
      <c r="I145" s="72"/>
      <c r="J145" s="72"/>
      <c r="K145" s="72"/>
      <c r="L145" s="72"/>
      <c r="M145" s="72"/>
      <c r="N145" s="72"/>
      <c r="O145" s="72"/>
      <c r="P145" s="72"/>
      <c r="Q145" s="72"/>
    </row>
    <row r="146" spans="1:17" x14ac:dyDescent="0.2">
      <c r="I146" s="72"/>
      <c r="J146" s="72"/>
      <c r="K146" s="72"/>
      <c r="L146" s="72"/>
      <c r="M146" s="72"/>
      <c r="N146" s="72"/>
      <c r="O146" s="72"/>
      <c r="P146" s="72"/>
      <c r="Q146" s="72"/>
    </row>
    <row r="147" spans="1:17" x14ac:dyDescent="0.2">
      <c r="I147" s="72"/>
      <c r="J147" s="72"/>
      <c r="K147" s="72"/>
      <c r="L147" s="72"/>
      <c r="M147" s="72"/>
      <c r="N147" s="72"/>
      <c r="O147" s="72"/>
      <c r="P147" s="72"/>
      <c r="Q147" s="72"/>
    </row>
    <row r="148" spans="1:17" x14ac:dyDescent="0.2">
      <c r="I148" s="72"/>
      <c r="J148" s="72"/>
      <c r="K148" s="72"/>
      <c r="L148" s="72"/>
      <c r="M148" s="72"/>
      <c r="N148" s="72"/>
      <c r="O148" s="72"/>
      <c r="P148" s="72"/>
      <c r="Q148" s="72"/>
    </row>
    <row r="149" spans="1:17" x14ac:dyDescent="0.2">
      <c r="I149" s="72"/>
      <c r="J149" s="72"/>
      <c r="K149" s="72"/>
      <c r="L149" s="72"/>
      <c r="M149" s="72"/>
      <c r="N149" s="72"/>
      <c r="O149" s="72"/>
      <c r="P149" s="72"/>
      <c r="Q149" s="72"/>
    </row>
    <row r="150" spans="1:17" x14ac:dyDescent="0.2">
      <c r="A150" s="69"/>
      <c r="B150" s="69"/>
      <c r="C150" s="69"/>
      <c r="D150" s="69"/>
      <c r="E150" s="69"/>
      <c r="F150" s="69"/>
      <c r="G150" s="69"/>
      <c r="H150" s="69"/>
      <c r="I150" s="72"/>
      <c r="J150" s="72"/>
      <c r="K150" s="72"/>
      <c r="L150" s="72"/>
      <c r="M150" s="72"/>
      <c r="N150" s="72"/>
      <c r="O150" s="72"/>
      <c r="P150" s="72"/>
      <c r="Q150" s="72"/>
    </row>
    <row r="151" spans="1:17" x14ac:dyDescent="0.2">
      <c r="A151" s="69"/>
      <c r="B151" s="69"/>
      <c r="C151" s="69"/>
      <c r="D151" s="69"/>
      <c r="E151" s="69"/>
      <c r="F151" s="69"/>
      <c r="G151" s="69"/>
      <c r="H151" s="69"/>
      <c r="I151" s="72"/>
      <c r="J151" s="72"/>
      <c r="K151" s="72"/>
      <c r="L151" s="72"/>
      <c r="M151" s="72"/>
      <c r="N151" s="72"/>
      <c r="O151" s="72"/>
      <c r="P151" s="72"/>
      <c r="Q151" s="72"/>
    </row>
  </sheetData>
  <autoFilter ref="A7:U7"/>
  <mergeCells count="23">
    <mergeCell ref="A1:S1"/>
    <mergeCell ref="A2:S2"/>
    <mergeCell ref="A3:S3"/>
    <mergeCell ref="D6:D7"/>
    <mergeCell ref="A8:H8"/>
    <mergeCell ref="A134:H134"/>
    <mergeCell ref="A141:H141"/>
    <mergeCell ref="N4:N7"/>
    <mergeCell ref="O4:O7"/>
    <mergeCell ref="P4:P7"/>
    <mergeCell ref="Q4:Q7"/>
    <mergeCell ref="R4:R7"/>
    <mergeCell ref="S4:S7"/>
    <mergeCell ref="A4:H4"/>
    <mergeCell ref="I4:I7"/>
    <mergeCell ref="J4:J7"/>
    <mergeCell ref="K4:K7"/>
    <mergeCell ref="L4:L7"/>
    <mergeCell ref="M4:M7"/>
    <mergeCell ref="H5:H7"/>
    <mergeCell ref="A6:A7"/>
    <mergeCell ref="B6:B7"/>
    <mergeCell ref="C6:C7"/>
  </mergeCells>
  <printOptions horizontalCentered="1" verticalCentered="1"/>
  <pageMargins left="0.98425196850393704" right="0.19685039370078741" top="0.27559055118110237" bottom="0.27559055118110237" header="0" footer="0"/>
  <pageSetup scale="47" fitToHeight="3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3</Orden>
    <Tipo_x0020_presupuesto xmlns="d0e351fb-1a75-4546-9b39-7d697f81258f">Informe de Ejecución del Presupuesto de Gastos</Tipo_x0020_presupuesto>
    <Vigencia xmlns="d0e351fb-1a75-4546-9b39-7d697f81258f">2017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028D396A-9DC7-415B-BD52-34D2E9CC4AF0}"/>
</file>

<file path=customXml/itemProps2.xml><?xml version="1.0" encoding="utf-8"?>
<ds:datastoreItem xmlns:ds="http://schemas.openxmlformats.org/officeDocument/2006/customXml" ds:itemID="{63E014FC-E606-4AF0-AC95-096A824355E0}"/>
</file>

<file path=customXml/itemProps3.xml><?xml version="1.0" encoding="utf-8"?>
<ds:datastoreItem xmlns:ds="http://schemas.openxmlformats.org/officeDocument/2006/customXml" ds:itemID="{97580F0F-1FE4-4DD0-B11B-3F77475B23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2017 Marzo (Gastos)</dc:title>
  <dc:creator>Windows User</dc:creator>
  <cp:lastModifiedBy>Janier Cuervo Ordoñez</cp:lastModifiedBy>
  <cp:lastPrinted>2017-04-17T19:12:09Z</cp:lastPrinted>
  <dcterms:created xsi:type="dcterms:W3CDTF">2014-01-22T22:03:49Z</dcterms:created>
  <dcterms:modified xsi:type="dcterms:W3CDTF">2017-04-17T19:14:47Z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12000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