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19200" windowHeight="10770" firstSheet="1" activeTab="1"/>
  </bookViews>
  <sheets>
    <sheet name="ING-SIIFF" sheetId="22" r:id="rId1"/>
    <sheet name="VIGENCIA SIIF" sheetId="25" r:id="rId2"/>
  </sheets>
  <definedNames>
    <definedName name="_xlnm._FilterDatabase" localSheetId="1" hidden="1">'VIGENCIA SIIF'!$A$9:$S$140</definedName>
    <definedName name="_xlnm.Print_Area" localSheetId="1">'VIGENCIA SIIF'!$A$1:$S$140</definedName>
    <definedName name="_xlnm.Print_Titles" localSheetId="1">'VIGENCIA SIIF'!$1:$7</definedName>
  </definedNames>
  <calcPr calcId="171027"/>
</workbook>
</file>

<file path=xl/calcChain.xml><?xml version="1.0" encoding="utf-8"?>
<calcChain xmlns="http://schemas.openxmlformats.org/spreadsheetml/2006/main">
  <c r="S139" i="25" l="1"/>
  <c r="R139" i="25"/>
  <c r="S138" i="25"/>
  <c r="R138" i="25"/>
  <c r="S137" i="25"/>
  <c r="R137" i="25"/>
  <c r="S136" i="25"/>
  <c r="R136" i="25"/>
  <c r="Q135" i="25"/>
  <c r="Q134" i="25" s="1"/>
  <c r="Q133" i="25" s="1"/>
  <c r="P135" i="25"/>
  <c r="O135" i="25"/>
  <c r="N135" i="25"/>
  <c r="N134" i="25" s="1"/>
  <c r="N133" i="25" s="1"/>
  <c r="M135" i="25"/>
  <c r="L135" i="25"/>
  <c r="L134" i="25" s="1"/>
  <c r="L133" i="25" s="1"/>
  <c r="K135" i="25"/>
  <c r="K134" i="25" s="1"/>
  <c r="K133" i="25" s="1"/>
  <c r="J135" i="25"/>
  <c r="J134" i="25" s="1"/>
  <c r="J133" i="25" s="1"/>
  <c r="I135" i="25"/>
  <c r="I134" i="25" s="1"/>
  <c r="I133" i="25" s="1"/>
  <c r="P134" i="25"/>
  <c r="P133" i="25" s="1"/>
  <c r="O134" i="25"/>
  <c r="O133" i="25" s="1"/>
  <c r="S132" i="25"/>
  <c r="R132" i="25"/>
  <c r="S131" i="25"/>
  <c r="R131" i="25"/>
  <c r="S130" i="25"/>
  <c r="R130" i="25"/>
  <c r="S129" i="25"/>
  <c r="R129" i="25"/>
  <c r="S128" i="25"/>
  <c r="R128" i="25"/>
  <c r="S127" i="25"/>
  <c r="R127" i="25"/>
  <c r="Q126" i="25"/>
  <c r="Q125" i="25" s="1"/>
  <c r="Q124" i="25" s="1"/>
  <c r="Q123" i="25" s="1"/>
  <c r="P126" i="25"/>
  <c r="O126" i="25"/>
  <c r="N126" i="25"/>
  <c r="M126" i="25"/>
  <c r="L126" i="25"/>
  <c r="L125" i="25" s="1"/>
  <c r="L124" i="25" s="1"/>
  <c r="L123" i="25" s="1"/>
  <c r="K126" i="25"/>
  <c r="K125" i="25" s="1"/>
  <c r="K124" i="25" s="1"/>
  <c r="K123" i="25" s="1"/>
  <c r="J126" i="25"/>
  <c r="J125" i="25" s="1"/>
  <c r="J124" i="25" s="1"/>
  <c r="J123" i="25" s="1"/>
  <c r="I126" i="25"/>
  <c r="I125" i="25" s="1"/>
  <c r="I124" i="25" s="1"/>
  <c r="I123" i="25" s="1"/>
  <c r="P125" i="25"/>
  <c r="P124" i="25" s="1"/>
  <c r="P123" i="25" s="1"/>
  <c r="O125" i="25"/>
  <c r="N125" i="25"/>
  <c r="N124" i="25"/>
  <c r="N123" i="25" s="1"/>
  <c r="S122" i="25"/>
  <c r="R122" i="25"/>
  <c r="Q121" i="25"/>
  <c r="P121" i="25"/>
  <c r="O121" i="25"/>
  <c r="N121" i="25"/>
  <c r="M121" i="25"/>
  <c r="L121" i="25"/>
  <c r="K121" i="25"/>
  <c r="J121" i="25"/>
  <c r="I121" i="25"/>
  <c r="Q120" i="25"/>
  <c r="Q119" i="25" s="1"/>
  <c r="P120" i="25"/>
  <c r="P119" i="25" s="1"/>
  <c r="O120" i="25"/>
  <c r="N120" i="25"/>
  <c r="N119" i="25" s="1"/>
  <c r="M120" i="25"/>
  <c r="L120" i="25"/>
  <c r="L119" i="25" s="1"/>
  <c r="K120" i="25"/>
  <c r="K119" i="25" s="1"/>
  <c r="J120" i="25"/>
  <c r="J119" i="25" s="1"/>
  <c r="I120" i="25"/>
  <c r="I119" i="25"/>
  <c r="S118" i="25"/>
  <c r="R118" i="25"/>
  <c r="S117" i="25"/>
  <c r="R117" i="25"/>
  <c r="Q116" i="25"/>
  <c r="Q114" i="25" s="1"/>
  <c r="Q112" i="25" s="1"/>
  <c r="P116" i="25"/>
  <c r="O116" i="25"/>
  <c r="O114" i="25" s="1"/>
  <c r="O112" i="25" s="1"/>
  <c r="N116" i="25"/>
  <c r="N114" i="25" s="1"/>
  <c r="N112" i="25" s="1"/>
  <c r="M116" i="25"/>
  <c r="L116" i="25"/>
  <c r="K116" i="25"/>
  <c r="K114" i="25" s="1"/>
  <c r="K112" i="25" s="1"/>
  <c r="J116" i="25"/>
  <c r="J114" i="25" s="1"/>
  <c r="J112" i="25" s="1"/>
  <c r="I116" i="25"/>
  <c r="I114" i="25" s="1"/>
  <c r="I112" i="25" s="1"/>
  <c r="Q115" i="25"/>
  <c r="Q113" i="25" s="1"/>
  <c r="P115" i="25"/>
  <c r="P113" i="25" s="1"/>
  <c r="O115" i="25"/>
  <c r="N115" i="25"/>
  <c r="N113" i="25" s="1"/>
  <c r="M115" i="25"/>
  <c r="M113" i="25" s="1"/>
  <c r="L115" i="25"/>
  <c r="L113" i="25" s="1"/>
  <c r="K115" i="25"/>
  <c r="K113" i="25" s="1"/>
  <c r="J115" i="25"/>
  <c r="J113" i="25" s="1"/>
  <c r="I115" i="25"/>
  <c r="P114" i="25"/>
  <c r="P112" i="25" s="1"/>
  <c r="M114" i="25"/>
  <c r="M112" i="25" s="1"/>
  <c r="L114" i="25"/>
  <c r="L112" i="25" s="1"/>
  <c r="O113" i="25"/>
  <c r="I113" i="25"/>
  <c r="S110" i="25"/>
  <c r="R110" i="25"/>
  <c r="Q109" i="25"/>
  <c r="P109" i="25"/>
  <c r="O109" i="25"/>
  <c r="N109" i="25"/>
  <c r="M109" i="25"/>
  <c r="L109" i="25"/>
  <c r="K109" i="25"/>
  <c r="J109" i="25"/>
  <c r="I109" i="25"/>
  <c r="R109" i="25" s="1"/>
  <c r="S108" i="25"/>
  <c r="R108" i="25"/>
  <c r="Q107" i="25"/>
  <c r="P107" i="25"/>
  <c r="O107" i="25"/>
  <c r="N107" i="25"/>
  <c r="M107" i="25"/>
  <c r="L107" i="25"/>
  <c r="K107" i="25"/>
  <c r="J107" i="25"/>
  <c r="I107" i="25"/>
  <c r="S106" i="25"/>
  <c r="R106" i="25"/>
  <c r="S105" i="25"/>
  <c r="R105" i="25"/>
  <c r="S104" i="25"/>
  <c r="R104" i="25"/>
  <c r="S103" i="25"/>
  <c r="R103" i="25"/>
  <c r="Q102" i="25"/>
  <c r="P102" i="25"/>
  <c r="O102" i="25"/>
  <c r="N102" i="25"/>
  <c r="M102" i="25"/>
  <c r="L102" i="25"/>
  <c r="K102" i="25"/>
  <c r="J102" i="25"/>
  <c r="I102" i="25"/>
  <c r="S101" i="25"/>
  <c r="R101" i="25"/>
  <c r="S100" i="25"/>
  <c r="R100" i="25"/>
  <c r="Q99" i="25"/>
  <c r="P99" i="25"/>
  <c r="O99" i="25"/>
  <c r="N99" i="25"/>
  <c r="M99" i="25"/>
  <c r="L99" i="25"/>
  <c r="K99" i="25"/>
  <c r="J99" i="25"/>
  <c r="I99" i="25"/>
  <c r="S98" i="25"/>
  <c r="R98" i="25"/>
  <c r="S97" i="25"/>
  <c r="R97" i="25"/>
  <c r="Q96" i="25"/>
  <c r="P96" i="25"/>
  <c r="O96" i="25"/>
  <c r="N96" i="25"/>
  <c r="M96" i="25"/>
  <c r="L96" i="25"/>
  <c r="K96" i="25"/>
  <c r="J96" i="25"/>
  <c r="I96" i="25"/>
  <c r="S95" i="25"/>
  <c r="R95" i="25"/>
  <c r="S94" i="25"/>
  <c r="R94" i="25"/>
  <c r="Q93" i="25"/>
  <c r="P93" i="25"/>
  <c r="O93" i="25"/>
  <c r="N93" i="25"/>
  <c r="M93" i="25"/>
  <c r="L93" i="25"/>
  <c r="K93" i="25"/>
  <c r="J93" i="25"/>
  <c r="I93" i="25"/>
  <c r="S92" i="25"/>
  <c r="R92" i="25"/>
  <c r="S91" i="25"/>
  <c r="R91" i="25"/>
  <c r="Q90" i="25"/>
  <c r="P90" i="25"/>
  <c r="O90" i="25"/>
  <c r="N90" i="25"/>
  <c r="M90" i="25"/>
  <c r="L90" i="25"/>
  <c r="K90" i="25"/>
  <c r="J90" i="25"/>
  <c r="I90" i="25"/>
  <c r="S89" i="25"/>
  <c r="R89" i="25"/>
  <c r="S88" i="25"/>
  <c r="R88" i="25"/>
  <c r="S87" i="25"/>
  <c r="R87" i="25"/>
  <c r="S86" i="25"/>
  <c r="R86" i="25"/>
  <c r="S85" i="25"/>
  <c r="R85" i="25"/>
  <c r="Q84" i="25"/>
  <c r="P84" i="25"/>
  <c r="O84" i="25"/>
  <c r="N84" i="25"/>
  <c r="M84" i="25"/>
  <c r="L84" i="25"/>
  <c r="K84" i="25"/>
  <c r="J84" i="25"/>
  <c r="I84" i="25"/>
  <c r="S83" i="25"/>
  <c r="R83" i="25"/>
  <c r="S82" i="25"/>
  <c r="R82" i="25"/>
  <c r="Q81" i="25"/>
  <c r="P81" i="25"/>
  <c r="O81" i="25"/>
  <c r="N81" i="25"/>
  <c r="M81" i="25"/>
  <c r="L81" i="25"/>
  <c r="K81" i="25"/>
  <c r="J81" i="25"/>
  <c r="I81" i="25"/>
  <c r="S80" i="25"/>
  <c r="R80" i="25"/>
  <c r="S79" i="25"/>
  <c r="R79" i="25"/>
  <c r="S78" i="25"/>
  <c r="R78" i="25"/>
  <c r="S77" i="25"/>
  <c r="R77" i="25"/>
  <c r="S76" i="25"/>
  <c r="R76" i="25"/>
  <c r="Q75" i="25"/>
  <c r="P75" i="25"/>
  <c r="O75" i="25"/>
  <c r="N75" i="25"/>
  <c r="M75" i="25"/>
  <c r="L75" i="25"/>
  <c r="K75" i="25"/>
  <c r="J75" i="25"/>
  <c r="I75" i="25"/>
  <c r="S74" i="25"/>
  <c r="R74" i="25"/>
  <c r="S73" i="25"/>
  <c r="R73" i="25"/>
  <c r="S72" i="25"/>
  <c r="R72" i="25"/>
  <c r="S71" i="25"/>
  <c r="R71" i="25"/>
  <c r="S70" i="25"/>
  <c r="R70" i="25"/>
  <c r="S69" i="25"/>
  <c r="R69" i="25"/>
  <c r="S68" i="25"/>
  <c r="R68" i="25"/>
  <c r="Q67" i="25"/>
  <c r="P67" i="25"/>
  <c r="O67" i="25"/>
  <c r="N67" i="25"/>
  <c r="M67" i="25"/>
  <c r="L67" i="25"/>
  <c r="K67" i="25"/>
  <c r="J67" i="25"/>
  <c r="I67" i="25"/>
  <c r="S66" i="25"/>
  <c r="R66" i="25"/>
  <c r="S65" i="25"/>
  <c r="R65" i="25"/>
  <c r="S64" i="25"/>
  <c r="R64" i="25"/>
  <c r="S63" i="25"/>
  <c r="R63" i="25"/>
  <c r="S62" i="25"/>
  <c r="R62" i="25"/>
  <c r="Q61" i="25"/>
  <c r="P61" i="25"/>
  <c r="O61" i="25"/>
  <c r="N61" i="25"/>
  <c r="M61" i="25"/>
  <c r="L61" i="25"/>
  <c r="K61" i="25"/>
  <c r="J61" i="25"/>
  <c r="I61" i="25"/>
  <c r="S60" i="25"/>
  <c r="R60" i="25"/>
  <c r="Q59" i="25"/>
  <c r="P59" i="25"/>
  <c r="O59" i="25"/>
  <c r="N59" i="25"/>
  <c r="M59" i="25"/>
  <c r="L59" i="25"/>
  <c r="K59" i="25"/>
  <c r="J59" i="25"/>
  <c r="I59" i="25"/>
  <c r="S58" i="25"/>
  <c r="R58" i="25"/>
  <c r="Q57" i="25"/>
  <c r="P57" i="25"/>
  <c r="O57" i="25"/>
  <c r="N57" i="25"/>
  <c r="M57" i="25"/>
  <c r="L57" i="25"/>
  <c r="K57" i="25"/>
  <c r="J57" i="25"/>
  <c r="I57" i="25"/>
  <c r="S55" i="25"/>
  <c r="R55" i="25"/>
  <c r="Q54" i="25"/>
  <c r="P54" i="25"/>
  <c r="O54" i="25"/>
  <c r="N54" i="25"/>
  <c r="M54" i="25"/>
  <c r="L54" i="25"/>
  <c r="K54" i="25"/>
  <c r="J54" i="25"/>
  <c r="I54" i="25"/>
  <c r="S53" i="25"/>
  <c r="R53" i="25"/>
  <c r="S52" i="25"/>
  <c r="R52" i="25"/>
  <c r="S51" i="25"/>
  <c r="R51" i="25"/>
  <c r="S50" i="25"/>
  <c r="R50" i="25"/>
  <c r="Q49" i="25"/>
  <c r="P49" i="25"/>
  <c r="O49" i="25"/>
  <c r="N49" i="25"/>
  <c r="N48" i="25" s="1"/>
  <c r="M49" i="25"/>
  <c r="L49" i="25"/>
  <c r="K49" i="25"/>
  <c r="K48" i="25" s="1"/>
  <c r="J49" i="25"/>
  <c r="J48" i="25" s="1"/>
  <c r="I49" i="25"/>
  <c r="S46" i="25"/>
  <c r="R46" i="25"/>
  <c r="S45" i="25"/>
  <c r="R45" i="25"/>
  <c r="S44" i="25"/>
  <c r="R44" i="25"/>
  <c r="S43" i="25"/>
  <c r="R43" i="25"/>
  <c r="Q42" i="25"/>
  <c r="P42" i="25"/>
  <c r="O42" i="25"/>
  <c r="N42" i="25"/>
  <c r="M42" i="25"/>
  <c r="L42" i="25"/>
  <c r="K42" i="25"/>
  <c r="J42" i="25"/>
  <c r="I42" i="25"/>
  <c r="S41" i="25"/>
  <c r="R41" i="25"/>
  <c r="S40" i="25"/>
  <c r="R40" i="25"/>
  <c r="S39" i="25"/>
  <c r="R39" i="25"/>
  <c r="S38" i="25"/>
  <c r="R38" i="25"/>
  <c r="Q37" i="25"/>
  <c r="P37" i="25"/>
  <c r="O37" i="25"/>
  <c r="N37" i="25"/>
  <c r="M37" i="25"/>
  <c r="L37" i="25"/>
  <c r="K37" i="25"/>
  <c r="J37" i="25"/>
  <c r="I37" i="25"/>
  <c r="I36" i="25" s="1"/>
  <c r="S35" i="25"/>
  <c r="R35" i="25"/>
  <c r="S34" i="25"/>
  <c r="R34" i="25"/>
  <c r="S33" i="25"/>
  <c r="R33" i="25"/>
  <c r="Q32" i="25"/>
  <c r="P32" i="25"/>
  <c r="O32" i="25"/>
  <c r="N32" i="25"/>
  <c r="M32" i="25"/>
  <c r="R32" i="25" s="1"/>
  <c r="L32" i="25"/>
  <c r="K32" i="25"/>
  <c r="J32" i="25"/>
  <c r="I32" i="25"/>
  <c r="S31" i="25"/>
  <c r="R31" i="25"/>
  <c r="S30" i="25"/>
  <c r="R30" i="25"/>
  <c r="Q29" i="25"/>
  <c r="P29" i="25"/>
  <c r="O29" i="25"/>
  <c r="N29" i="25"/>
  <c r="M29" i="25"/>
  <c r="L29" i="25"/>
  <c r="K29" i="25"/>
  <c r="J29" i="25"/>
  <c r="I29" i="25"/>
  <c r="S28" i="25"/>
  <c r="R28" i="25"/>
  <c r="Q27" i="25"/>
  <c r="P27" i="25"/>
  <c r="O27" i="25"/>
  <c r="N27" i="25"/>
  <c r="M27" i="25"/>
  <c r="R27" i="25" s="1"/>
  <c r="L27" i="25"/>
  <c r="K27" i="25"/>
  <c r="J27" i="25"/>
  <c r="I27" i="25"/>
  <c r="S26" i="25"/>
  <c r="R26" i="25"/>
  <c r="S25" i="25"/>
  <c r="R25" i="25"/>
  <c r="S24" i="25"/>
  <c r="R24" i="25"/>
  <c r="S23" i="25"/>
  <c r="R23" i="25"/>
  <c r="S22" i="25"/>
  <c r="R22" i="25"/>
  <c r="S21" i="25"/>
  <c r="R21" i="25"/>
  <c r="S20" i="25"/>
  <c r="R20" i="25"/>
  <c r="S19" i="25"/>
  <c r="R19" i="25"/>
  <c r="Q18" i="25"/>
  <c r="P18" i="25"/>
  <c r="O18" i="25"/>
  <c r="N18" i="25"/>
  <c r="M18" i="25"/>
  <c r="L18" i="25"/>
  <c r="K18" i="25"/>
  <c r="J18" i="25"/>
  <c r="I18" i="25"/>
  <c r="S17" i="25"/>
  <c r="R17" i="25"/>
  <c r="S16" i="25"/>
  <c r="R16" i="25"/>
  <c r="Q15" i="25"/>
  <c r="P15" i="25"/>
  <c r="O15" i="25"/>
  <c r="N15" i="25"/>
  <c r="M15" i="25"/>
  <c r="L15" i="25"/>
  <c r="K15" i="25"/>
  <c r="J15" i="25"/>
  <c r="I15" i="25"/>
  <c r="S14" i="25"/>
  <c r="R14" i="25"/>
  <c r="S13" i="25"/>
  <c r="R13" i="25"/>
  <c r="S12" i="25"/>
  <c r="R12" i="25"/>
  <c r="Q11" i="25"/>
  <c r="P11" i="25"/>
  <c r="O11" i="25"/>
  <c r="N11" i="25"/>
  <c r="M11" i="25"/>
  <c r="L11" i="25"/>
  <c r="K11" i="25"/>
  <c r="J11" i="25"/>
  <c r="I11" i="25"/>
  <c r="R120" i="25" l="1"/>
  <c r="R57" i="25"/>
  <c r="I48" i="25"/>
  <c r="S115" i="25"/>
  <c r="R18" i="25"/>
  <c r="N36" i="25"/>
  <c r="P10" i="25"/>
  <c r="N111" i="25"/>
  <c r="R99" i="25"/>
  <c r="R135" i="25"/>
  <c r="R42" i="25"/>
  <c r="R81" i="25"/>
  <c r="R90" i="25"/>
  <c r="M134" i="25"/>
  <c r="R49" i="25"/>
  <c r="R59" i="25"/>
  <c r="S99" i="25"/>
  <c r="R29" i="25"/>
  <c r="M48" i="25"/>
  <c r="R48" i="25" s="1"/>
  <c r="S81" i="25"/>
  <c r="S90" i="25"/>
  <c r="R116" i="25"/>
  <c r="S15" i="25"/>
  <c r="O48" i="25"/>
  <c r="O47" i="25" s="1"/>
  <c r="K111" i="25"/>
  <c r="S11" i="25"/>
  <c r="Q36" i="25"/>
  <c r="M10" i="25"/>
  <c r="R10" i="25" s="1"/>
  <c r="S29" i="25"/>
  <c r="I10" i="25"/>
  <c r="I9" i="25" s="1"/>
  <c r="Q10" i="25"/>
  <c r="Q9" i="25" s="1"/>
  <c r="J56" i="25"/>
  <c r="J47" i="25" s="1"/>
  <c r="N56" i="25"/>
  <c r="R102" i="25"/>
  <c r="M36" i="25"/>
  <c r="R36" i="25" s="1"/>
  <c r="K56" i="25"/>
  <c r="K47" i="25" s="1"/>
  <c r="S59" i="25"/>
  <c r="S112" i="25"/>
  <c r="S133" i="25"/>
  <c r="L10" i="25"/>
  <c r="Q48" i="25"/>
  <c r="S109" i="25"/>
  <c r="R121" i="25"/>
  <c r="R11" i="25"/>
  <c r="P48" i="25"/>
  <c r="J111" i="25"/>
  <c r="M119" i="25"/>
  <c r="R119" i="25" s="1"/>
  <c r="S120" i="25"/>
  <c r="S42" i="25"/>
  <c r="O10" i="25"/>
  <c r="S57" i="25"/>
  <c r="N10" i="25"/>
  <c r="J36" i="25"/>
  <c r="R37" i="25"/>
  <c r="P36" i="25"/>
  <c r="O56" i="25"/>
  <c r="S75" i="25"/>
  <c r="S32" i="25"/>
  <c r="S54" i="25"/>
  <c r="S93" i="25"/>
  <c r="S102" i="25"/>
  <c r="S135" i="25"/>
  <c r="O119" i="25"/>
  <c r="O111" i="25" s="1"/>
  <c r="K10" i="25"/>
  <c r="R54" i="25"/>
  <c r="P111" i="25"/>
  <c r="J10" i="25"/>
  <c r="L36" i="25"/>
  <c r="R96" i="25"/>
  <c r="I111" i="25"/>
  <c r="R112" i="25"/>
  <c r="S121" i="25"/>
  <c r="L48" i="25"/>
  <c r="M56" i="25"/>
  <c r="Q56" i="25"/>
  <c r="Q47" i="25" s="1"/>
  <c r="R67" i="25"/>
  <c r="R84" i="25"/>
  <c r="R114" i="25"/>
  <c r="S125" i="25"/>
  <c r="O124" i="25"/>
  <c r="S134" i="25"/>
  <c r="S18" i="25"/>
  <c r="K36" i="25"/>
  <c r="O36" i="25"/>
  <c r="S36" i="25" s="1"/>
  <c r="S37" i="25"/>
  <c r="N47" i="25"/>
  <c r="L56" i="25"/>
  <c r="L47" i="25" s="1"/>
  <c r="P56" i="25"/>
  <c r="R61" i="25"/>
  <c r="S96" i="25"/>
  <c r="S107" i="25"/>
  <c r="L111" i="25"/>
  <c r="S113" i="25"/>
  <c r="R115" i="25"/>
  <c r="Q111" i="25"/>
  <c r="S27" i="25"/>
  <c r="R107" i="25"/>
  <c r="I56" i="25"/>
  <c r="I47" i="25" s="1"/>
  <c r="R15" i="25"/>
  <c r="S49" i="25"/>
  <c r="S61" i="25"/>
  <c r="S67" i="25"/>
  <c r="R75" i="25"/>
  <c r="S84" i="25"/>
  <c r="R93" i="25"/>
  <c r="R113" i="25"/>
  <c r="M111" i="25"/>
  <c r="R111" i="25" s="1"/>
  <c r="R126" i="25"/>
  <c r="M125" i="25"/>
  <c r="S114" i="25"/>
  <c r="S116" i="25"/>
  <c r="S126" i="25"/>
  <c r="R134" i="25"/>
  <c r="M133" i="25"/>
  <c r="R133" i="25" s="1"/>
  <c r="S48" i="25" l="1"/>
  <c r="I8" i="25"/>
  <c r="I140" i="25" s="1"/>
  <c r="N9" i="25"/>
  <c r="M9" i="25"/>
  <c r="J9" i="25"/>
  <c r="J8" i="25" s="1"/>
  <c r="J140" i="25" s="1"/>
  <c r="S10" i="25"/>
  <c r="S119" i="25"/>
  <c r="P47" i="25"/>
  <c r="N8" i="25"/>
  <c r="N140" i="25" s="1"/>
  <c r="P9" i="25"/>
  <c r="L9" i="25"/>
  <c r="L8" i="25" s="1"/>
  <c r="L140" i="25" s="1"/>
  <c r="K9" i="25"/>
  <c r="K8" i="25" s="1"/>
  <c r="K140" i="25" s="1"/>
  <c r="Q8" i="25"/>
  <c r="Q140" i="25" s="1"/>
  <c r="S111" i="25"/>
  <c r="S47" i="25"/>
  <c r="M47" i="25"/>
  <c r="R47" i="25" s="1"/>
  <c r="R56" i="25"/>
  <c r="R125" i="25"/>
  <c r="M124" i="25"/>
  <c r="S56" i="25"/>
  <c r="O123" i="25"/>
  <c r="S123" i="25" s="1"/>
  <c r="S124" i="25"/>
  <c r="O9" i="25"/>
  <c r="R9" i="25"/>
  <c r="P8" i="25" l="1"/>
  <c r="P140" i="25" s="1"/>
  <c r="O8" i="25"/>
  <c r="S9" i="25"/>
  <c r="R124" i="25"/>
  <c r="M123" i="25"/>
  <c r="R123" i="25" s="1"/>
  <c r="M8" i="25" l="1"/>
  <c r="R8" i="25" s="1"/>
  <c r="O140" i="25"/>
  <c r="S140" i="25" s="1"/>
  <c r="S8" i="25"/>
  <c r="M140" i="25" l="1"/>
  <c r="R140" i="25" s="1"/>
</calcChain>
</file>

<file path=xl/sharedStrings.xml><?xml version="1.0" encoding="utf-8"?>
<sst xmlns="http://schemas.openxmlformats.org/spreadsheetml/2006/main" count="346" uniqueCount="287">
  <si>
    <t>AGENCIA NACIONAL DE HIDROCARBUROS</t>
  </si>
  <si>
    <t/>
  </si>
  <si>
    <t>Año Fiscal</t>
  </si>
  <si>
    <t>Vigencia Fiscal</t>
  </si>
  <si>
    <t>Vigencia actual</t>
  </si>
  <si>
    <t xml:space="preserve">Rango de fecha </t>
  </si>
  <si>
    <t xml:space="preserve">Posición Institucional </t>
  </si>
  <si>
    <t>21-11-00 - AGENCIA NACIONAL DE HIDROCARBUROS - ANH</t>
  </si>
  <si>
    <t>Nivel Catálogo de Ingresos:</t>
  </si>
  <si>
    <t>Desagregado</t>
  </si>
  <si>
    <t>Fuente de Financiación:</t>
  </si>
  <si>
    <t>Nación y Propios</t>
  </si>
  <si>
    <t>Situación de Fondos</t>
  </si>
  <si>
    <t>CSF y SSF</t>
  </si>
  <si>
    <t>Niv1</t>
  </si>
  <si>
    <t>Niv2</t>
  </si>
  <si>
    <t>Niv3</t>
  </si>
  <si>
    <t>Niv4</t>
  </si>
  <si>
    <t>Num</t>
  </si>
  <si>
    <t>Con</t>
  </si>
  <si>
    <t>Des1</t>
  </si>
  <si>
    <t>Des2</t>
  </si>
  <si>
    <t>Des3</t>
  </si>
  <si>
    <t>Des4</t>
  </si>
  <si>
    <t>Descripción</t>
  </si>
  <si>
    <t>AFORO INICIAL</t>
  </si>
  <si>
    <t>MODIFICACIONES AFORO</t>
  </si>
  <si>
    <t>AFORO VIGENTE</t>
  </si>
  <si>
    <t>RECAUDO EN EFECTIVO PERIODO</t>
  </si>
  <si>
    <t>RECAUDO EN EFECTIVO ACUMULADO</t>
  </si>
  <si>
    <t>DEVOLUCIONES PAGADAS ACUMULADAS</t>
  </si>
  <si>
    <t>RECAUDO EN EFECTIVO ACUMULADO NETO</t>
  </si>
  <si>
    <t>SALDO DE AFORO POR RECAUDAR</t>
  </si>
  <si>
    <t>I-INGRESOS DE LOS ESTABLECIMIENTOS PUBLICOS</t>
  </si>
  <si>
    <t xml:space="preserve"> A-INGRESOS CORRIENTES</t>
  </si>
  <si>
    <t>NO TRIBUTARIOS</t>
  </si>
  <si>
    <t>TASAS, MULTAS Y CONTRIBUCIONES</t>
  </si>
  <si>
    <t>TASAS</t>
  </si>
  <si>
    <t>DERECHOS ECONOMICOS</t>
  </si>
  <si>
    <t>OTROS INGRESOS</t>
  </si>
  <si>
    <t>EXTRAORDINARIOS</t>
  </si>
  <si>
    <t>RECUPERACIONES</t>
  </si>
  <si>
    <t>B-RECURSOS DE CAPITAL</t>
  </si>
  <si>
    <t>RENDIMIENTOS FINANCIEROS</t>
  </si>
  <si>
    <t>RENDIMIENTOS FINANCIEROS CUENTAS BANCARIAS</t>
  </si>
  <si>
    <t>RECURSOS DEL BALANCE</t>
  </si>
  <si>
    <t>EXCEDENTES FINANCIEROS</t>
  </si>
  <si>
    <t>OTROS RECURSOS DEL BALANCE</t>
  </si>
  <si>
    <t>INTERESES DE MORA</t>
  </si>
  <si>
    <t>Desde: 01/01/2017</t>
  </si>
  <si>
    <t>Hasta: 31/01/2017</t>
  </si>
  <si>
    <t>ENERO</t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</si>
  <si>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</si>
  <si>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</si>
  <si>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</si>
  <si>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</si>
  <si>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</si>
  <si>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</si>
  <si>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</si>
  <si>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</si>
  <si>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</si>
  <si>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</si>
  <si>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</si>
  <si>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</si>
  <si>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</si>
  <si>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</si>
  <si>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</si>
  <si>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</si>
  <si>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</si>
  <si>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</si>
  <si>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</si>
  <si>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</si>
  <si>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</si>
  <si>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</si>
  <si>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</si>
  <si>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</si>
  <si>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</si>
  <si>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</si>
  <si>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</si>
  <si>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</si>
  <si>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</si>
  <si>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</si>
  <si>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</si>
  <si>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</si>
  <si>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</si>
  <si>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</si>
  <si>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</si>
  <si>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</si>
  <si>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</si>
  <si>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</si>
  <si>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</si>
  <si>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</si>
  <si>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</si>
  <si>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</si>
  <si>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</si>
  <si>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</si>
  <si>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</si>
  <si>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</si>
  <si>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</si>
  <si>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Subsidio de Alimentación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</si>
  <si>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</si>
  <si>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</si>
  <si>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</si>
  <si>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</si>
  <si>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</si>
  <si>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</si>
  <si>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</si>
  <si>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</si>
  <si>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</si>
  <si>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</si>
  <si>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</si>
  <si>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</si>
  <si>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</si>
  <si>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</si>
  <si>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</si>
  <si>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</si>
  <si>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</si>
  <si>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</si>
  <si>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</si>
  <si>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</si>
  <si>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</si>
  <si>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</si>
  <si>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</si>
  <si>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</si>
  <si>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</si>
  <si>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</si>
  <si>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</si>
  <si>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</si>
  <si>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</si>
  <si>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</si>
  <si>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</si>
  <si>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</si>
  <si>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</si>
  <si>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</si>
  <si>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</si>
  <si>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</si>
  <si>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</si>
  <si>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</si>
  <si>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</si>
  <si>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</si>
  <si>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</si>
  <si>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</si>
  <si>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</si>
  <si>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</si>
  <si>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</si>
  <si>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</si>
  <si>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</si>
  <si>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</si>
  <si>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</si>
  <si>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</si>
  <si>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</si>
  <si>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</si>
  <si>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</si>
  <si>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</si>
  <si>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Imuestos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</si>
  <si>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</si>
  <si>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</si>
  <si>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</si>
  <si>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</si>
  <si>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</si>
  <si>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</si>
  <si>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</si>
  <si>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</si>
  <si>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</si>
  <si>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</si>
  <si>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</si>
  <si>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</si>
  <si>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</si>
  <si>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</si>
  <si>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</si>
  <si>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</si>
  <si>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</si>
  <si>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</si>
  <si>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</si>
  <si>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</si>
  <si>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</si>
  <si>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</si>
  <si>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</si>
  <si>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</si>
  <si>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</si>
  <si>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</si>
  <si>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</si>
  <si>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</si>
  <si>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</si>
  <si>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</si>
  <si>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</si>
  <si>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</si>
  <si>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</si>
  <si>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</si>
  <si>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</si>
  <si>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</si>
  <si>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</si>
  <si>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</si>
  <si>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</si>
  <si>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</si>
  <si>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</si>
  <si>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</si>
  <si>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</si>
  <si>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</si>
  <si>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</si>
  <si>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</si>
  <si>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</si>
  <si>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</si>
  <si>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</si>
  <si>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</si>
  <si>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</si>
  <si>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</si>
  <si>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</si>
  <si>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</si>
  <si>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</si>
  <si>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</si>
  <si>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</si>
  <si>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°°°</t>
  </si>
  <si>
    <t>Gas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</si>
  <si>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</si>
  <si>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</si>
  <si>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</si>
  <si>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</si>
  <si>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</si>
  <si>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</si>
  <si>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</si>
  <si>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</si>
  <si>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</si>
  <si>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</si>
  <si>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</si>
  <si>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</si>
  <si>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</si>
  <si>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</si>
  <si>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</si>
  <si>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</si>
  <si>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</si>
  <si>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</si>
  <si>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</si>
  <si>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</si>
  <si>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</si>
  <si>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</si>
  <si>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</si>
  <si>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</si>
  <si>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</si>
  <si>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</si>
  <si>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</si>
  <si>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</si>
  <si>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</si>
  <si>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</si>
  <si>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</si>
  <si>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Otros 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</si>
  <si>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</si>
  <si>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</si>
  <si>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</si>
  <si>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</si>
  <si>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</si>
  <si>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</si>
  <si>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</si>
  <si>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</si>
  <si>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</si>
  <si>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</si>
  <si>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</si>
  <si>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</si>
  <si>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</si>
  <si>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</si>
  <si>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</si>
  <si>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</si>
  <si>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</si>
  <si>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</si>
  <si>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</si>
  <si>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</si>
  <si>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</si>
  <si>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</si>
  <si>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A-5-1-2-1-0-9</t>
  </si>
  <si>
    <t>A-5-1-2-1-0-16</t>
  </si>
  <si>
    <t>Promoción y divulgación</t>
  </si>
  <si>
    <t>A-5-1-2-1-0-24</t>
  </si>
  <si>
    <t>Viáticos y gastos de viaje</t>
  </si>
  <si>
    <t>A-5-1-2-1-0-27</t>
  </si>
  <si>
    <t>Administradoras privadas de aportes para accidentes de trabajo y enfermedades profesionales</t>
  </si>
  <si>
    <t>C - INVERSION</t>
  </si>
  <si>
    <t>RECURSOS NATURALES ENERGETICOS NO RENOVABLES</t>
  </si>
  <si>
    <t>C-2106-1900-1-0-1</t>
  </si>
  <si>
    <t>ADQUISICION DE INFORMACION</t>
  </si>
  <si>
    <t>C-2106-1900-1-0-2</t>
  </si>
  <si>
    <t>INTEGRACION DE LA INFORMACION TECNICA</t>
  </si>
  <si>
    <t>C-2106-1900-1-0-3</t>
  </si>
  <si>
    <t>MEJORAMIENTO DE LA INFORMACION TECNICA</t>
  </si>
  <si>
    <t>C-2106-1900-1-0-9</t>
  </si>
  <si>
    <t>GMF 4*1000</t>
  </si>
  <si>
    <t xml:space="preserve">TOTAL </t>
  </si>
  <si>
    <t>INFORME DE EJECUCION PRESUPUESTAL DE GASTOS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</si>
</sst>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00"/>
    <numFmt numFmtId="167" formatCode="000"/>
    <numFmt numFmtId="173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sz val="10"/>
      <color rgb="FF000000"/>
      <name val="Arial"/>
      <family val="2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D77C2"/>
        <bgColor rgb="FF2D77C2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2D77C2"/>
      </top>
      <bottom/>
      <diagonal/>
    </border>
    <border>
      <left/>
      <right/>
      <top/>
      <bottom style="thin">
        <color rgb="FF2D77C2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157">
    <xf numFmtId="0" fontId="0" fillId="0" borderId="0" xfId="0"/>
    <xf numFmtId="0" fontId="8" fillId="0" borderId="10" xfId="0" applyNumberFormat="1" applyFont="1" applyFill="1" applyBorder="1" applyAlignment="1">
      <alignment vertical="top" wrapText="1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8" fillId="0" borderId="11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 readingOrder="1"/>
    </xf>
    <xf numFmtId="0" fontId="9" fillId="2" borderId="16" xfId="0" applyNumberFormat="1" applyFont="1" applyFill="1" applyBorder="1" applyAlignment="1">
      <alignment horizontal="left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horizontal="left" vertical="top" wrapText="1" readingOrder="1"/>
    </xf>
    <xf numFmtId="14" fontId="10" fillId="0" borderId="0" xfId="0" applyNumberFormat="1" applyFont="1" applyFill="1" applyBorder="1" applyAlignment="1">
      <alignment vertical="top" wrapText="1" readingOrder="1"/>
    </xf>
    <xf numFmtId="3" fontId="10" fillId="0" borderId="0" xfId="0" applyNumberFormat="1" applyFont="1" applyFill="1" applyBorder="1" applyAlignment="1">
      <alignment vertical="top" wrapText="1" readingOrder="1"/>
    </xf>
    <xf numFmtId="0" fontId="11" fillId="0" borderId="17" xfId="0" applyNumberFormat="1" applyFont="1" applyFill="1" applyBorder="1" applyAlignment="1">
      <alignment vertical="top" wrapText="1" readingOrder="1"/>
    </xf>
    <xf numFmtId="3" fontId="11" fillId="0" borderId="17" xfId="0" applyNumberFormat="1" applyFont="1" applyFill="1" applyBorder="1" applyAlignment="1">
      <alignment vertical="top" wrapText="1" readingOrder="1"/>
    </xf>
    <xf numFmtId="4" fontId="11" fillId="0" borderId="17" xfId="0" applyNumberFormat="1" applyFont="1" applyFill="1" applyBorder="1" applyAlignment="1">
      <alignment vertical="top" wrapText="1" readingOrder="1"/>
    </xf>
    <xf numFmtId="4" fontId="8" fillId="0" borderId="17" xfId="0" applyNumberFormat="1" applyFont="1" applyFill="1" applyBorder="1" applyAlignment="1"/>
    <xf numFmtId="0" fontId="9" fillId="2" borderId="16" xfId="0" applyNumberFormat="1" applyFont="1" applyFill="1" applyBorder="1" applyAlignment="1">
      <alignment horizontal="center" wrapText="1" readingOrder="1"/>
    </xf>
    <xf numFmtId="0" fontId="9" fillId="2" borderId="12" xfId="0" applyNumberFormat="1" applyFont="1" applyFill="1" applyBorder="1" applyAlignment="1">
      <alignment wrapText="1" readingOrder="1"/>
    </xf>
    <xf numFmtId="0" fontId="10" fillId="0" borderId="18" xfId="0" applyNumberFormat="1" applyFont="1" applyFill="1" applyBorder="1" applyAlignment="1">
      <alignment vertical="top" wrapText="1" readingOrder="1"/>
    </xf>
    <xf numFmtId="4" fontId="10" fillId="0" borderId="0" xfId="0" applyNumberFormat="1" applyFont="1" applyFill="1" applyBorder="1" applyAlignment="1">
      <alignment horizontal="right" vertical="top" wrapText="1" readingOrder="2"/>
    </xf>
    <xf numFmtId="4" fontId="10" fillId="0" borderId="0" xfId="0" applyNumberFormat="1" applyFont="1" applyFill="1" applyBorder="1" applyAlignment="1">
      <alignment vertical="top" wrapText="1" readingOrder="1"/>
    </xf>
    <xf numFmtId="4" fontId="10" fillId="0" borderId="18" xfId="0" applyNumberFormat="1" applyFont="1" applyFill="1" applyBorder="1" applyAlignment="1">
      <alignment vertical="top" wrapText="1" readingOrder="2"/>
    </xf>
    <xf numFmtId="4" fontId="10" fillId="0" borderId="0" xfId="0" applyNumberFormat="1" applyFont="1" applyFill="1" applyBorder="1" applyAlignment="1">
      <alignment horizontal="right" vertical="top" wrapText="1" readingOrder="1"/>
    </xf>
    <xf numFmtId="4" fontId="10" fillId="0" borderId="18" xfId="0" applyNumberFormat="1" applyFont="1" applyFill="1" applyBorder="1" applyAlignment="1">
      <alignment vertical="top" wrapText="1" readingOrder="1"/>
    </xf>
    <xf numFmtId="4" fontId="10" fillId="0" borderId="0" xfId="0" applyNumberFormat="1" applyFont="1" applyFill="1" applyBorder="1" applyAlignment="1">
      <alignment vertical="top" wrapText="1" readingOrder="2"/>
    </xf>
    <xf numFmtId="0" fontId="10" fillId="0" borderId="0" xfId="0" applyNumberFormat="1" applyFont="1" applyFill="1" applyBorder="1" applyAlignment="1">
      <alignment horizontal="right" vertical="top" wrapText="1" readingOrder="2"/>
    </xf>
    <xf numFmtId="0" fontId="10" fillId="0" borderId="18" xfId="0" applyNumberFormat="1" applyFont="1" applyFill="1" applyBorder="1" applyAlignment="1">
      <alignment vertical="top" wrapText="1" readingOrder="2"/>
    </xf>
    <xf numFmtId="0" fontId="10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vertical="top" wrapText="1" readingOrder="2"/>
    </xf>
    <xf numFmtId="0" fontId="2" fillId="0" borderId="0" xfId="2" applyFont="1" applyFill="1" applyBorder="1"/>
    <xf numFmtId="0" fontId="2" fillId="0" borderId="0" xfId="2" applyFont="1" applyFill="1"/>
    <xf numFmtId="0" fontId="4" fillId="0" borderId="0" xfId="2" applyFont="1" applyFill="1" applyBorder="1" applyAlignment="1">
      <alignment horizontal="center" vertical="center" wrapText="1"/>
    </xf>
    <xf numFmtId="49" fontId="12" fillId="0" borderId="7" xfId="2" applyNumberFormat="1" applyFont="1" applyFill="1" applyBorder="1" applyAlignment="1">
      <alignment horizontal="center" vertical="center"/>
    </xf>
    <xf numFmtId="1" fontId="12" fillId="0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>
      <alignment horizontal="center" vertical="center"/>
    </xf>
    <xf numFmtId="1" fontId="12" fillId="0" borderId="7" xfId="2" applyNumberFormat="1" applyFont="1" applyFill="1" applyBorder="1" applyAlignment="1">
      <alignment horizontal="center" vertical="center"/>
    </xf>
    <xf numFmtId="49" fontId="4" fillId="0" borderId="7" xfId="2" applyNumberFormat="1" applyFont="1" applyFill="1" applyBorder="1" applyAlignment="1">
      <alignment horizontal="center" vertical="center"/>
    </xf>
    <xf numFmtId="0" fontId="3" fillId="0" borderId="0" xfId="2" applyFont="1" applyFill="1"/>
    <xf numFmtId="49" fontId="12" fillId="0" borderId="8" xfId="2" applyNumberFormat="1" applyFont="1" applyFill="1" applyBorder="1" applyAlignment="1">
      <alignment horizontal="center" vertical="center"/>
    </xf>
    <xf numFmtId="49" fontId="4" fillId="0" borderId="8" xfId="2" applyNumberFormat="1" applyFont="1" applyFill="1" applyBorder="1" applyAlignment="1">
      <alignment horizontal="center" vertical="center"/>
    </xf>
    <xf numFmtId="49" fontId="12" fillId="0" borderId="9" xfId="2" applyNumberFormat="1" applyFont="1" applyFill="1" applyBorder="1" applyAlignment="1">
      <alignment horizontal="center" vertical="center"/>
    </xf>
    <xf numFmtId="49" fontId="4" fillId="0" borderId="9" xfId="2" applyNumberFormat="1" applyFont="1" applyFill="1" applyBorder="1" applyAlignment="1">
      <alignment horizontal="center" vertical="center"/>
    </xf>
    <xf numFmtId="38" fontId="5" fillId="0" borderId="31" xfId="2" applyNumberFormat="1" applyFont="1" applyFill="1" applyBorder="1" applyAlignment="1">
      <alignment horizontal="right" vertical="center"/>
    </xf>
    <xf numFmtId="10" fontId="5" fillId="0" borderId="31" xfId="3" applyNumberFormat="1" applyFont="1" applyFill="1" applyBorder="1" applyAlignment="1">
      <alignment horizontal="right" vertical="center"/>
    </xf>
    <xf numFmtId="10" fontId="5" fillId="0" borderId="23" xfId="3" applyNumberFormat="1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/>
    <xf numFmtId="0" fontId="13" fillId="0" borderId="0" xfId="2" applyFont="1" applyFill="1" applyAlignment="1">
      <alignment horizontal="center"/>
    </xf>
    <xf numFmtId="1" fontId="5" fillId="0" borderId="32" xfId="2" applyNumberFormat="1" applyFont="1" applyFill="1" applyBorder="1" applyAlignment="1">
      <alignment horizontal="center" vertical="center"/>
    </xf>
    <xf numFmtId="1" fontId="5" fillId="0" borderId="33" xfId="2" applyNumberFormat="1" applyFont="1" applyFill="1" applyBorder="1" applyAlignment="1">
      <alignment horizontal="center" vertical="center"/>
    </xf>
    <xf numFmtId="49" fontId="5" fillId="0" borderId="33" xfId="2" applyNumberFormat="1" applyFont="1" applyFill="1" applyBorder="1" applyAlignment="1">
      <alignment horizontal="center" vertical="center"/>
    </xf>
    <xf numFmtId="49" fontId="5" fillId="0" borderId="33" xfId="2" applyNumberFormat="1" applyFont="1" applyFill="1" applyBorder="1" applyAlignment="1">
      <alignment horizontal="left" vertical="center" wrapText="1"/>
    </xf>
    <xf numFmtId="38" fontId="5" fillId="0" borderId="33" xfId="2" applyNumberFormat="1" applyFont="1" applyFill="1" applyBorder="1" applyAlignment="1">
      <alignment horizontal="right" vertical="center"/>
    </xf>
    <xf numFmtId="10" fontId="5" fillId="0" borderId="33" xfId="3" applyNumberFormat="1" applyFont="1" applyFill="1" applyBorder="1" applyAlignment="1">
      <alignment horizontal="right" vertical="center"/>
    </xf>
    <xf numFmtId="10" fontId="5" fillId="0" borderId="25" xfId="3" applyNumberFormat="1" applyFont="1" applyFill="1" applyBorder="1" applyAlignment="1">
      <alignment horizontal="right" vertical="center"/>
    </xf>
    <xf numFmtId="0" fontId="13" fillId="0" borderId="0" xfId="2" applyFont="1" applyFill="1"/>
    <xf numFmtId="49" fontId="5" fillId="0" borderId="33" xfId="2" applyNumberFormat="1" applyFont="1" applyFill="1" applyBorder="1" applyAlignment="1">
      <alignment vertical="center" wrapText="1"/>
    </xf>
    <xf numFmtId="1" fontId="14" fillId="0" borderId="32" xfId="2" applyNumberFormat="1" applyFont="1" applyFill="1" applyBorder="1" applyAlignment="1">
      <alignment horizontal="center" vertical="center"/>
    </xf>
    <xf numFmtId="1" fontId="14" fillId="0" borderId="33" xfId="2" applyNumberFormat="1" applyFont="1" applyFill="1" applyBorder="1" applyAlignment="1">
      <alignment horizontal="center" vertical="center"/>
    </xf>
    <xf numFmtId="0" fontId="14" fillId="0" borderId="33" xfId="2" applyNumberFormat="1" applyFont="1" applyFill="1" applyBorder="1" applyAlignment="1">
      <alignment horizontal="center" vertical="center"/>
    </xf>
    <xf numFmtId="49" fontId="14" fillId="0" borderId="33" xfId="2" applyNumberFormat="1" applyFont="1" applyFill="1" applyBorder="1" applyAlignment="1">
      <alignment horizontal="center" vertical="center"/>
    </xf>
    <xf numFmtId="49" fontId="14" fillId="0" borderId="33" xfId="2" applyNumberFormat="1" applyFont="1" applyFill="1" applyBorder="1" applyAlignment="1">
      <alignment vertical="center" wrapText="1"/>
    </xf>
    <xf numFmtId="38" fontId="14" fillId="0" borderId="33" xfId="2" applyNumberFormat="1" applyFont="1" applyFill="1" applyBorder="1" applyAlignment="1">
      <alignment horizontal="right" vertical="center"/>
    </xf>
    <xf numFmtId="10" fontId="14" fillId="0" borderId="33" xfId="2" applyNumberFormat="1" applyFont="1" applyFill="1" applyBorder="1" applyAlignment="1">
      <alignment horizontal="right" vertical="center"/>
    </xf>
    <xf numFmtId="10" fontId="14" fillId="0" borderId="25" xfId="3" applyNumberFormat="1" applyFont="1" applyFill="1" applyBorder="1" applyAlignment="1">
      <alignment horizontal="right" vertical="center"/>
    </xf>
    <xf numFmtId="10" fontId="2" fillId="0" borderId="0" xfId="3" applyNumberFormat="1" applyFont="1" applyFill="1" applyBorder="1" applyAlignment="1"/>
    <xf numFmtId="0" fontId="15" fillId="0" borderId="0" xfId="2" applyFont="1" applyFill="1"/>
    <xf numFmtId="0" fontId="5" fillId="0" borderId="33" xfId="2" applyNumberFormat="1" applyFont="1" applyFill="1" applyBorder="1" applyAlignment="1">
      <alignment horizontal="center" vertical="center"/>
    </xf>
    <xf numFmtId="10" fontId="5" fillId="0" borderId="33" xfId="2" applyNumberFormat="1" applyFont="1" applyFill="1" applyBorder="1" applyAlignment="1">
      <alignment horizontal="right" vertical="center"/>
    </xf>
    <xf numFmtId="10" fontId="4" fillId="0" borderId="0" xfId="3" applyNumberFormat="1" applyFont="1" applyFill="1" applyBorder="1"/>
    <xf numFmtId="49" fontId="14" fillId="0" borderId="33" xfId="2" applyNumberFormat="1" applyFont="1" applyFill="1" applyBorder="1" applyAlignment="1">
      <alignment horizontal="left" vertical="center" wrapText="1"/>
    </xf>
    <xf numFmtId="10" fontId="5" fillId="0" borderId="25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 applyAlignment="1">
      <alignment horizontal="right" vertical="center"/>
    </xf>
    <xf numFmtId="0" fontId="13" fillId="0" borderId="0" xfId="2" applyFont="1" applyFill="1" applyAlignment="1">
      <alignment vertical="center"/>
    </xf>
    <xf numFmtId="10" fontId="14" fillId="0" borderId="25" xfId="2" applyNumberFormat="1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>
      <alignment vertical="center"/>
    </xf>
    <xf numFmtId="0" fontId="14" fillId="0" borderId="33" xfId="2" applyNumberFormat="1" applyFont="1" applyFill="1" applyBorder="1" applyAlignment="1">
      <alignment vertical="center" wrapText="1"/>
    </xf>
    <xf numFmtId="9" fontId="5" fillId="0" borderId="33" xfId="3" applyFont="1" applyFill="1" applyBorder="1" applyAlignment="1">
      <alignment horizontal="right" vertical="center"/>
    </xf>
    <xf numFmtId="3" fontId="5" fillId="0" borderId="33" xfId="2" applyNumberFormat="1" applyFont="1" applyFill="1" applyBorder="1" applyAlignment="1">
      <alignment horizontal="right" vertical="center" wrapText="1"/>
    </xf>
    <xf numFmtId="10" fontId="4" fillId="0" borderId="0" xfId="2" applyNumberFormat="1" applyFont="1" applyFill="1" applyBorder="1" applyAlignment="1">
      <alignment horizontal="right"/>
    </xf>
    <xf numFmtId="166" fontId="5" fillId="0" borderId="33" xfId="2" applyNumberFormat="1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vertical="center" wrapText="1"/>
    </xf>
    <xf numFmtId="0" fontId="14" fillId="0" borderId="32" xfId="2" applyNumberFormat="1" applyFont="1" applyFill="1" applyBorder="1" applyAlignment="1">
      <alignment horizontal="center" vertical="center"/>
    </xf>
    <xf numFmtId="0" fontId="14" fillId="0" borderId="33" xfId="2" applyFont="1" applyFill="1" applyBorder="1" applyAlignment="1">
      <alignment horizontal="center" vertical="center"/>
    </xf>
    <xf numFmtId="0" fontId="14" fillId="0" borderId="33" xfId="2" applyFont="1" applyFill="1" applyBorder="1" applyAlignment="1">
      <alignment vertical="center" wrapText="1"/>
    </xf>
    <xf numFmtId="166" fontId="14" fillId="0" borderId="33" xfId="2" applyNumberFormat="1" applyFont="1" applyFill="1" applyBorder="1" applyAlignment="1">
      <alignment horizontal="center" vertical="center"/>
    </xf>
    <xf numFmtId="0" fontId="5" fillId="0" borderId="32" xfId="2" applyNumberFormat="1" applyFont="1" applyFill="1" applyBorder="1" applyAlignment="1">
      <alignment horizontal="center" vertical="center"/>
    </xf>
    <xf numFmtId="40" fontId="5" fillId="0" borderId="33" xfId="2" applyNumberFormat="1" applyFont="1" applyFill="1" applyBorder="1" applyAlignment="1">
      <alignment vertical="center"/>
    </xf>
    <xf numFmtId="0" fontId="14" fillId="0" borderId="33" xfId="2" applyFont="1" applyFill="1" applyBorder="1" applyAlignment="1">
      <alignment horizontal="center" vertical="center" wrapText="1"/>
    </xf>
    <xf numFmtId="40" fontId="14" fillId="0" borderId="33" xfId="2" applyNumberFormat="1" applyFont="1" applyFill="1" applyBorder="1" applyAlignment="1">
      <alignment vertical="center"/>
    </xf>
    <xf numFmtId="10" fontId="4" fillId="0" borderId="0" xfId="3" applyNumberFormat="1" applyFont="1" applyFill="1" applyBorder="1" applyAlignment="1">
      <alignment horizontal="right"/>
    </xf>
    <xf numFmtId="0" fontId="13" fillId="0" borderId="0" xfId="2" applyFont="1" applyFill="1" applyAlignment="1">
      <alignment horizontal="right"/>
    </xf>
    <xf numFmtId="10" fontId="14" fillId="0" borderId="33" xfId="3" applyNumberFormat="1" applyFont="1" applyFill="1" applyBorder="1" applyAlignment="1">
      <alignment horizontal="right" vertical="center"/>
    </xf>
    <xf numFmtId="10" fontId="2" fillId="0" borderId="0" xfId="3" applyNumberFormat="1" applyFont="1" applyFill="1" applyBorder="1" applyAlignment="1">
      <alignment vertical="center"/>
    </xf>
    <xf numFmtId="0" fontId="15" fillId="0" borderId="0" xfId="2" applyFont="1" applyFill="1" applyAlignment="1">
      <alignment vertical="center"/>
    </xf>
    <xf numFmtId="38" fontId="5" fillId="0" borderId="37" xfId="2" applyNumberFormat="1" applyFont="1" applyFill="1" applyBorder="1" applyAlignment="1">
      <alignment horizontal="right" vertical="center"/>
    </xf>
    <xf numFmtId="10" fontId="5" fillId="0" borderId="19" xfId="2" applyNumberFormat="1" applyFont="1" applyFill="1" applyBorder="1" applyAlignment="1">
      <alignment horizontal="right" vertical="center"/>
    </xf>
    <xf numFmtId="10" fontId="5" fillId="0" borderId="37" xfId="2" applyNumberFormat="1" applyFont="1" applyFill="1" applyBorder="1" applyAlignment="1">
      <alignment horizontal="right" vertical="center"/>
    </xf>
    <xf numFmtId="0" fontId="15" fillId="0" borderId="0" xfId="2" applyFont="1" applyFill="1" applyAlignment="1">
      <alignment horizontal="right" vertical="center"/>
    </xf>
    <xf numFmtId="49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wrapText="1"/>
    </xf>
    <xf numFmtId="173" fontId="16" fillId="0" borderId="0" xfId="1" applyNumberFormat="1" applyFont="1" applyFill="1" applyBorder="1" applyAlignment="1"/>
    <xf numFmtId="4" fontId="16" fillId="0" borderId="0" xfId="1" applyNumberFormat="1" applyFont="1" applyFill="1" applyBorder="1" applyAlignment="1"/>
    <xf numFmtId="4" fontId="16" fillId="0" borderId="0" xfId="1" applyNumberFormat="1" applyFont="1" applyFill="1" applyBorder="1"/>
    <xf numFmtId="4" fontId="16" fillId="0" borderId="0" xfId="3" applyNumberFormat="1" applyFont="1" applyFill="1" applyBorder="1"/>
    <xf numFmtId="0" fontId="17" fillId="0" borderId="0" xfId="2" applyFont="1" applyFill="1" applyBorder="1"/>
    <xf numFmtId="0" fontId="17" fillId="0" borderId="0" xfId="2" applyFont="1" applyFill="1"/>
    <xf numFmtId="0" fontId="17" fillId="0" borderId="0" xfId="2" applyFont="1" applyFill="1" applyAlignment="1">
      <alignment horizontal="center" vertical="center"/>
    </xf>
    <xf numFmtId="0" fontId="17" fillId="0" borderId="0" xfId="2" applyFont="1" applyFill="1" applyAlignment="1">
      <alignment wrapText="1"/>
    </xf>
    <xf numFmtId="4" fontId="3" fillId="0" borderId="0" xfId="2" applyNumberFormat="1" applyFont="1" applyFill="1"/>
    <xf numFmtId="0" fontId="9" fillId="2" borderId="12" xfId="0" applyNumberFormat="1" applyFont="1" applyFill="1" applyBorder="1" applyAlignment="1">
      <alignment horizontal="center" wrapText="1" readingOrder="1"/>
    </xf>
    <xf numFmtId="0" fontId="9" fillId="2" borderId="13" xfId="0" applyNumberFormat="1" applyFont="1" applyFill="1" applyBorder="1" applyAlignment="1">
      <alignment horizontal="center" wrapText="1" readingOrder="1"/>
    </xf>
    <xf numFmtId="0" fontId="9" fillId="2" borderId="14" xfId="0" applyNumberFormat="1" applyFont="1" applyFill="1" applyBorder="1" applyAlignment="1">
      <alignment horizontal="center" wrapText="1" readingOrder="1"/>
    </xf>
    <xf numFmtId="0" fontId="10" fillId="0" borderId="15" xfId="0" applyNumberFormat="1" applyFont="1" applyFill="1" applyBorder="1" applyAlignment="1">
      <alignment horizontal="left" vertical="top" wrapText="1" readingOrder="1"/>
    </xf>
    <xf numFmtId="0" fontId="10" fillId="0" borderId="0" xfId="0" applyNumberFormat="1" applyFont="1" applyFill="1" applyBorder="1" applyAlignment="1">
      <alignment horizontal="left" vertical="top" wrapText="1" readingOrder="1"/>
    </xf>
    <xf numFmtId="167" fontId="4" fillId="0" borderId="22" xfId="2" applyNumberFormat="1" applyFont="1" applyFill="1" applyBorder="1" applyAlignment="1">
      <alignment horizontal="center" vertical="center" wrapText="1"/>
    </xf>
    <xf numFmtId="167" fontId="4" fillId="0" borderId="24" xfId="2" applyNumberFormat="1" applyFont="1" applyFill="1" applyBorder="1" applyAlignment="1">
      <alignment horizontal="center" vertical="center" wrapText="1"/>
    </xf>
    <xf numFmtId="167" fontId="4" fillId="0" borderId="26" xfId="2" applyNumberFormat="1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1" fontId="4" fillId="0" borderId="19" xfId="2" applyNumberFormat="1" applyFont="1" applyFill="1" applyBorder="1" applyAlignment="1">
      <alignment horizontal="center" vertical="center"/>
    </xf>
    <xf numFmtId="1" fontId="4" fillId="0" borderId="20" xfId="2" applyNumberFormat="1" applyFont="1" applyFill="1" applyBorder="1" applyAlignment="1">
      <alignment horizontal="center" vertical="center"/>
    </xf>
    <xf numFmtId="1" fontId="4" fillId="0" borderId="21" xfId="2" applyNumberFormat="1" applyFont="1" applyFill="1" applyBorder="1" applyAlignment="1">
      <alignment horizontal="center" vertical="center"/>
    </xf>
    <xf numFmtId="167" fontId="4" fillId="0" borderId="7" xfId="2" applyNumberFormat="1" applyFont="1" applyFill="1" applyBorder="1" applyAlignment="1">
      <alignment horizontal="center" vertical="center" wrapText="1"/>
    </xf>
    <xf numFmtId="167" fontId="4" fillId="0" borderId="8" xfId="2" applyNumberFormat="1" applyFont="1" applyFill="1" applyBorder="1" applyAlignment="1">
      <alignment horizontal="center" vertical="center" wrapText="1"/>
    </xf>
    <xf numFmtId="167" fontId="4" fillId="0" borderId="9" xfId="2" applyNumberFormat="1" applyFont="1" applyFill="1" applyBorder="1" applyAlignment="1">
      <alignment horizontal="center" vertical="center" wrapText="1"/>
    </xf>
    <xf numFmtId="167" fontId="4" fillId="0" borderId="7" xfId="2" applyNumberFormat="1" applyFont="1" applyFill="1" applyBorder="1" applyAlignment="1">
      <alignment horizontal="center" vertical="center"/>
    </xf>
    <xf numFmtId="167" fontId="4" fillId="0" borderId="8" xfId="2" applyNumberFormat="1" applyFont="1" applyFill="1" applyBorder="1" applyAlignment="1">
      <alignment horizontal="center" vertical="center"/>
    </xf>
    <xf numFmtId="167" fontId="4" fillId="0" borderId="9" xfId="2" applyNumberFormat="1" applyFont="1" applyFill="1" applyBorder="1" applyAlignment="1">
      <alignment horizontal="center" vertical="center"/>
    </xf>
    <xf numFmtId="49" fontId="4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9" xfId="2" applyNumberFormat="1" applyFont="1" applyFill="1" applyBorder="1" applyAlignment="1">
      <alignment horizontal="center" vertical="center" wrapText="1"/>
    </xf>
    <xf numFmtId="49" fontId="12" fillId="0" borderId="8" xfId="2" applyNumberFormat="1" applyFont="1" applyFill="1" applyBorder="1" applyAlignment="1">
      <alignment horizontal="center" vertical="center"/>
    </xf>
    <xf numFmtId="49" fontId="12" fillId="0" borderId="9" xfId="2" applyNumberFormat="1" applyFont="1" applyFill="1" applyBorder="1" applyAlignment="1">
      <alignment horizontal="center" vertical="center"/>
    </xf>
    <xf numFmtId="1" fontId="12" fillId="0" borderId="8" xfId="2" applyNumberFormat="1" applyFont="1" applyFill="1" applyBorder="1" applyAlignment="1">
      <alignment horizontal="center" vertical="center"/>
    </xf>
    <xf numFmtId="1" fontId="12" fillId="0" borderId="9" xfId="2" applyNumberFormat="1" applyFont="1" applyFill="1" applyBorder="1" applyAlignment="1">
      <alignment horizontal="center" vertical="center"/>
    </xf>
    <xf numFmtId="49" fontId="12" fillId="0" borderId="4" xfId="2" applyNumberFormat="1" applyFont="1" applyFill="1" applyBorder="1" applyAlignment="1">
      <alignment horizontal="center" vertical="center"/>
    </xf>
    <xf numFmtId="49" fontId="12" fillId="0" borderId="6" xfId="2" applyNumberFormat="1" applyFont="1" applyFill="1" applyBorder="1" applyAlignment="1">
      <alignment horizontal="center" vertical="center"/>
    </xf>
    <xf numFmtId="49" fontId="5" fillId="0" borderId="28" xfId="2" applyNumberFormat="1" applyFont="1" applyFill="1" applyBorder="1" applyAlignment="1">
      <alignment horizontal="center" vertical="center" wrapText="1"/>
    </xf>
    <xf numFmtId="49" fontId="5" fillId="0" borderId="29" xfId="2" applyNumberFormat="1" applyFont="1" applyFill="1" applyBorder="1" applyAlignment="1">
      <alignment horizontal="center" vertical="center" wrapText="1"/>
    </xf>
    <xf numFmtId="49" fontId="5" fillId="0" borderId="30" xfId="2" applyNumberFormat="1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5" fillId="0" borderId="36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4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7" fillId="0" borderId="2" xfId="2" applyFont="1" applyFill="1" applyBorder="1"/>
  </cellXfs>
  <cellStyles count="9">
    <cellStyle name="Millares" xfId="1" builtinId="3"/>
    <cellStyle name="Millares 2" xfId="5"/>
    <cellStyle name="Millares 3" xfId="6"/>
    <cellStyle name="Normal" xfId="0" builtinId="0"/>
    <cellStyle name="Normal 2" xfId="2"/>
    <cellStyle name="Normal 3" xfId="4"/>
    <cellStyle name="Normal 4" xfId="7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266700</xdr:colOff>
      <xdr:row>7</xdr:row>
      <xdr:rowOff>114300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1504950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765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8765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8765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8765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8765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8765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8765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8765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9183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9183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9183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9183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9183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9183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9183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9183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zoomScale="130" zoomScaleNormal="130" workbookViewId="0">
      <selection activeCell="J20" sqref="J20"/>
    </sheetView>
  </sheetViews>
  <sheetFormatPr baseColWidth="10" defaultColWidth="11.42578125" defaultRowHeight="15" x14ac:dyDescent="0.25"/>
  <cols>
    <col min="1" max="1" width="4" style="2" customWidth="1"/>
    <col min="2" max="3" width="3.28515625" style="2" customWidth="1"/>
    <col min="4" max="5" width="4" style="2" customWidth="1"/>
    <col min="6" max="6" width="4.28515625" style="2" bestFit="1" customWidth="1"/>
    <col min="7" max="7" width="4.7109375" style="2" bestFit="1" customWidth="1"/>
    <col min="8" max="9" width="4.140625" style="2" bestFit="1" customWidth="1"/>
    <col min="10" max="10" width="16.28515625" style="2" bestFit="1" customWidth="1"/>
    <col min="11" max="11" width="20.42578125" style="2" bestFit="1" customWidth="1"/>
    <col min="12" max="12" width="16" style="2" bestFit="1" customWidth="1"/>
    <col min="13" max="14" width="15" style="2" bestFit="1" customWidth="1"/>
    <col min="15" max="15" width="13.85546875" style="2" bestFit="1" customWidth="1"/>
    <col min="16" max="16" width="15" style="2" bestFit="1" customWidth="1"/>
    <col min="17" max="17" width="12" style="2" bestFit="1" customWidth="1"/>
    <col min="18" max="18" width="0" style="2" hidden="1" customWidth="1"/>
    <col min="19" max="19" width="13" style="2" customWidth="1"/>
    <col min="20" max="16384" width="11.42578125" style="2"/>
  </cols>
  <sheetData>
    <row r="1" spans="1:19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1" customHeight="1" x14ac:dyDescent="0.25">
      <c r="O2" s="3"/>
      <c r="P2" s="3"/>
      <c r="Q2" s="3"/>
      <c r="S2" s="3"/>
    </row>
    <row r="3" spans="1:19" ht="0" hidden="1" customHeight="1" x14ac:dyDescent="0.25"/>
    <row r="4" spans="1:19" ht="14.1" customHeight="1" x14ac:dyDescent="0.25">
      <c r="O4" s="3"/>
      <c r="P4" s="3"/>
      <c r="Q4" s="3"/>
      <c r="S4" s="3"/>
    </row>
    <row r="5" spans="1:19" ht="14.1" customHeight="1" x14ac:dyDescent="0.25">
      <c r="O5" s="3"/>
      <c r="P5" s="3"/>
      <c r="Q5" s="3"/>
      <c r="R5" s="3"/>
      <c r="S5" s="3"/>
    </row>
    <row r="6" spans="1:19" ht="0" hidden="1" customHeight="1" x14ac:dyDescent="0.25"/>
    <row r="7" spans="1:19" ht="4.3499999999999996" customHeight="1" x14ac:dyDescent="0.25"/>
    <row r="8" spans="1:19" ht="10.15" customHeight="1" x14ac:dyDescent="0.25"/>
    <row r="9" spans="1:19" ht="11.4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0.15" customHeight="1" x14ac:dyDescent="0.25"/>
    <row r="11" spans="1:19" ht="16.5" customHeight="1" x14ac:dyDescent="0.25">
      <c r="A11" s="111" t="s">
        <v>2</v>
      </c>
      <c r="B11" s="112"/>
      <c r="C11" s="112"/>
      <c r="D11" s="112"/>
      <c r="E11" s="113"/>
      <c r="F11" s="114">
        <v>2017</v>
      </c>
      <c r="G11" s="115"/>
      <c r="H11" s="115"/>
      <c r="I11" s="5" t="s">
        <v>1</v>
      </c>
      <c r="J11" s="6" t="s">
        <v>3</v>
      </c>
      <c r="K11" s="7" t="s">
        <v>4</v>
      </c>
      <c r="M11" s="8"/>
      <c r="O11" s="5" t="s">
        <v>1</v>
      </c>
      <c r="P11" s="5" t="s">
        <v>1</v>
      </c>
      <c r="Q11" s="5" t="s">
        <v>1</v>
      </c>
      <c r="R11" s="3"/>
      <c r="S11" s="5" t="s">
        <v>1</v>
      </c>
    </row>
    <row r="12" spans="1:19" ht="18" customHeight="1" x14ac:dyDescent="0.25">
      <c r="A12" s="111" t="s">
        <v>5</v>
      </c>
      <c r="B12" s="112"/>
      <c r="C12" s="112"/>
      <c r="D12" s="112"/>
      <c r="E12" s="113"/>
      <c r="F12" s="114" t="s">
        <v>49</v>
      </c>
      <c r="G12" s="115"/>
      <c r="H12" s="115"/>
      <c r="J12" s="7" t="s">
        <v>50</v>
      </c>
      <c r="K12" s="9"/>
      <c r="M12" s="7"/>
      <c r="N12" s="5" t="s">
        <v>1</v>
      </c>
      <c r="O12" s="5" t="s">
        <v>1</v>
      </c>
      <c r="P12" s="5" t="s">
        <v>1</v>
      </c>
      <c r="Q12" s="5" t="s">
        <v>1</v>
      </c>
      <c r="R12" s="3"/>
      <c r="S12" s="5" t="s">
        <v>1</v>
      </c>
    </row>
    <row r="13" spans="1:19" ht="18" customHeight="1" x14ac:dyDescent="0.25">
      <c r="A13" s="111" t="s">
        <v>6</v>
      </c>
      <c r="B13" s="112"/>
      <c r="C13" s="112"/>
      <c r="D13" s="112"/>
      <c r="E13" s="113"/>
      <c r="F13" s="114" t="s">
        <v>7</v>
      </c>
      <c r="G13" s="115"/>
      <c r="H13" s="115"/>
      <c r="M13" s="7"/>
    </row>
    <row r="14" spans="1:19" ht="18" customHeight="1" x14ac:dyDescent="0.25">
      <c r="A14" s="111" t="s">
        <v>8</v>
      </c>
      <c r="B14" s="112"/>
      <c r="C14" s="112"/>
      <c r="D14" s="112"/>
      <c r="E14" s="113"/>
      <c r="F14" s="114" t="s">
        <v>9</v>
      </c>
      <c r="G14" s="115"/>
      <c r="H14" s="115"/>
      <c r="M14" s="7"/>
    </row>
    <row r="15" spans="1:19" ht="16.5" customHeight="1" x14ac:dyDescent="0.25">
      <c r="A15" s="111" t="s">
        <v>10</v>
      </c>
      <c r="B15" s="112"/>
      <c r="C15" s="112"/>
      <c r="D15" s="112"/>
      <c r="E15" s="113"/>
      <c r="F15" s="114" t="s">
        <v>11</v>
      </c>
      <c r="G15" s="115"/>
      <c r="H15" s="115"/>
      <c r="J15" s="6" t="s">
        <v>12</v>
      </c>
      <c r="K15" s="7" t="s">
        <v>13</v>
      </c>
      <c r="M15" s="7"/>
      <c r="N15" s="7" t="s">
        <v>1</v>
      </c>
      <c r="O15" s="7" t="s">
        <v>1</v>
      </c>
      <c r="P15" s="10"/>
      <c r="Q15" s="7"/>
      <c r="R15" s="3"/>
      <c r="S15" s="7" t="s">
        <v>1</v>
      </c>
    </row>
    <row r="16" spans="1:19" x14ac:dyDescent="0.25">
      <c r="A16" s="5" t="s">
        <v>1</v>
      </c>
      <c r="B16" s="5" t="s">
        <v>1</v>
      </c>
      <c r="C16" s="5" t="s">
        <v>1</v>
      </c>
      <c r="D16" s="5" t="s">
        <v>1</v>
      </c>
      <c r="E16" s="5" t="s">
        <v>1</v>
      </c>
      <c r="F16" s="5" t="s">
        <v>1</v>
      </c>
      <c r="G16" s="5" t="s">
        <v>1</v>
      </c>
      <c r="H16" s="5" t="s">
        <v>1</v>
      </c>
      <c r="I16" s="5" t="s">
        <v>1</v>
      </c>
      <c r="J16" s="5" t="s">
        <v>1</v>
      </c>
      <c r="K16" s="5" t="s">
        <v>1</v>
      </c>
      <c r="L16" s="5" t="s">
        <v>1</v>
      </c>
      <c r="M16" s="5" t="s">
        <v>1</v>
      </c>
      <c r="N16" s="11" t="s">
        <v>1</v>
      </c>
      <c r="O16" s="5" t="s">
        <v>1</v>
      </c>
      <c r="P16" s="12"/>
      <c r="Q16" s="13"/>
      <c r="R16" s="14"/>
      <c r="S16" s="5" t="s">
        <v>1</v>
      </c>
    </row>
    <row r="17" spans="1:19" ht="37.700000000000003" customHeight="1" x14ac:dyDescent="0.25">
      <c r="A17" s="15" t="s">
        <v>14</v>
      </c>
      <c r="B17" s="15" t="s">
        <v>15</v>
      </c>
      <c r="C17" s="15" t="s">
        <v>16</v>
      </c>
      <c r="D17" s="15" t="s">
        <v>17</v>
      </c>
      <c r="E17" s="15" t="s">
        <v>18</v>
      </c>
      <c r="F17" s="15" t="s">
        <v>19</v>
      </c>
      <c r="G17" s="16" t="s">
        <v>20</v>
      </c>
      <c r="H17" s="15" t="s">
        <v>21</v>
      </c>
      <c r="I17" s="15" t="s">
        <v>22</v>
      </c>
      <c r="J17" s="15" t="s">
        <v>23</v>
      </c>
      <c r="K17" s="15" t="s">
        <v>24</v>
      </c>
      <c r="L17" s="15" t="s">
        <v>25</v>
      </c>
      <c r="M17" s="15" t="s">
        <v>26</v>
      </c>
      <c r="N17" s="16" t="s">
        <v>27</v>
      </c>
      <c r="O17" s="15" t="s">
        <v>28</v>
      </c>
      <c r="P17" s="16" t="s">
        <v>29</v>
      </c>
      <c r="Q17" s="16" t="s">
        <v>30</v>
      </c>
      <c r="R17" s="15" t="s">
        <v>31</v>
      </c>
      <c r="S17" s="16" t="s">
        <v>32</v>
      </c>
    </row>
    <row r="18" spans="1:19" ht="27" x14ac:dyDescent="0.25">
      <c r="A18" s="7">
        <v>3</v>
      </c>
      <c r="B18" s="7"/>
      <c r="C18" s="7"/>
      <c r="D18" s="7"/>
      <c r="E18" s="7"/>
      <c r="F18" s="7"/>
      <c r="G18" s="17"/>
      <c r="H18" s="7"/>
      <c r="I18" s="7"/>
      <c r="J18" s="7"/>
      <c r="K18" s="7" t="s">
        <v>33</v>
      </c>
      <c r="L18" s="18">
        <v>424279092000</v>
      </c>
      <c r="M18" s="19">
        <v>0</v>
      </c>
      <c r="N18" s="20">
        <v>424279092000</v>
      </c>
      <c r="O18" s="21">
        <v>616442897438.95996</v>
      </c>
      <c r="P18" s="20">
        <v>616442897438.95996</v>
      </c>
      <c r="Q18" s="25">
        <v>0</v>
      </c>
      <c r="R18" s="21">
        <v>616442897438.95996</v>
      </c>
      <c r="S18" s="22">
        <v>-192163805438.95999</v>
      </c>
    </row>
    <row r="19" spans="1:19" ht="18" x14ac:dyDescent="0.25">
      <c r="A19" s="7">
        <v>3</v>
      </c>
      <c r="B19" s="7">
        <v>1</v>
      </c>
      <c r="C19" s="7"/>
      <c r="D19" s="7"/>
      <c r="E19" s="7"/>
      <c r="F19" s="7"/>
      <c r="G19" s="7"/>
      <c r="H19" s="7"/>
      <c r="I19" s="7"/>
      <c r="J19" s="7"/>
      <c r="K19" s="7" t="s">
        <v>34</v>
      </c>
      <c r="L19" s="18">
        <v>87246092000</v>
      </c>
      <c r="M19" s="19">
        <v>0</v>
      </c>
      <c r="N19" s="23">
        <v>87246092000</v>
      </c>
      <c r="O19" s="21">
        <v>5006411491.6700001</v>
      </c>
      <c r="P19" s="23">
        <v>5006411491.6700001</v>
      </c>
      <c r="Q19" s="27">
        <v>0</v>
      </c>
      <c r="R19" s="21">
        <v>5006411491.6700001</v>
      </c>
      <c r="S19" s="19">
        <v>82239680508.330002</v>
      </c>
    </row>
    <row r="20" spans="1:19" x14ac:dyDescent="0.25">
      <c r="A20" s="7">
        <v>3</v>
      </c>
      <c r="B20" s="7">
        <v>1</v>
      </c>
      <c r="C20" s="7">
        <v>2</v>
      </c>
      <c r="D20" s="7"/>
      <c r="E20" s="7"/>
      <c r="F20" s="7"/>
      <c r="G20" s="7"/>
      <c r="H20" s="7"/>
      <c r="I20" s="7"/>
      <c r="J20" s="7"/>
      <c r="K20" s="7" t="s">
        <v>35</v>
      </c>
      <c r="L20" s="18">
        <v>87246092000</v>
      </c>
      <c r="M20" s="19">
        <v>0</v>
      </c>
      <c r="N20" s="23">
        <v>87246092000</v>
      </c>
      <c r="O20" s="21">
        <v>5006411491.6700001</v>
      </c>
      <c r="P20" s="23">
        <v>5006411491.6700001</v>
      </c>
      <c r="Q20" s="27">
        <v>0</v>
      </c>
      <c r="R20" s="21">
        <v>5006411491.6700001</v>
      </c>
      <c r="S20" s="19">
        <v>82239680508.330002</v>
      </c>
    </row>
    <row r="21" spans="1:19" ht="18" x14ac:dyDescent="0.25">
      <c r="A21" s="7">
        <v>3</v>
      </c>
      <c r="B21" s="7">
        <v>1</v>
      </c>
      <c r="C21" s="7">
        <v>2</v>
      </c>
      <c r="D21" s="7">
        <v>7</v>
      </c>
      <c r="E21" s="7"/>
      <c r="F21" s="7"/>
      <c r="G21" s="7"/>
      <c r="H21" s="7"/>
      <c r="I21" s="7"/>
      <c r="J21" s="7"/>
      <c r="K21" s="7" t="s">
        <v>36</v>
      </c>
      <c r="L21" s="18">
        <v>87246092000</v>
      </c>
      <c r="M21" s="19">
        <v>0</v>
      </c>
      <c r="N21" s="23">
        <v>87246092000</v>
      </c>
      <c r="O21" s="21">
        <v>4996334680.6700001</v>
      </c>
      <c r="P21" s="23">
        <v>4996334680.6700001</v>
      </c>
      <c r="Q21" s="27">
        <v>0</v>
      </c>
      <c r="R21" s="21">
        <v>4996334680.6700001</v>
      </c>
      <c r="S21" s="19">
        <v>82249757319.330002</v>
      </c>
    </row>
    <row r="22" spans="1:19" x14ac:dyDescent="0.25">
      <c r="A22" s="7">
        <v>3</v>
      </c>
      <c r="B22" s="7">
        <v>1</v>
      </c>
      <c r="C22" s="7">
        <v>2</v>
      </c>
      <c r="D22" s="7">
        <v>7</v>
      </c>
      <c r="E22" s="7">
        <v>1</v>
      </c>
      <c r="F22" s="7"/>
      <c r="G22" s="7"/>
      <c r="H22" s="7"/>
      <c r="I22" s="7"/>
      <c r="J22" s="7"/>
      <c r="K22" s="7" t="s">
        <v>37</v>
      </c>
      <c r="L22" s="18">
        <v>87246092000</v>
      </c>
      <c r="M22" s="19">
        <v>0</v>
      </c>
      <c r="N22" s="23">
        <v>87246092000</v>
      </c>
      <c r="O22" s="26">
        <v>4996334680.6700001</v>
      </c>
      <c r="P22" s="27">
        <v>4996334680.6700001</v>
      </c>
      <c r="Q22" s="27">
        <v>0</v>
      </c>
      <c r="R22" s="26">
        <v>4996334680.6700001</v>
      </c>
      <c r="S22" s="19">
        <v>82249757319.330002</v>
      </c>
    </row>
    <row r="23" spans="1:19" ht="18" x14ac:dyDescent="0.25">
      <c r="A23" s="7">
        <v>3</v>
      </c>
      <c r="B23" s="7">
        <v>1</v>
      </c>
      <c r="C23" s="7">
        <v>2</v>
      </c>
      <c r="D23" s="7">
        <v>7</v>
      </c>
      <c r="E23" s="7">
        <v>1</v>
      </c>
      <c r="F23" s="7">
        <v>18</v>
      </c>
      <c r="G23" s="7"/>
      <c r="H23" s="7"/>
      <c r="I23" s="7"/>
      <c r="J23" s="7"/>
      <c r="K23" s="7" t="s">
        <v>38</v>
      </c>
      <c r="L23" s="24">
        <v>87246092000</v>
      </c>
      <c r="M23" s="19">
        <v>0</v>
      </c>
      <c r="N23" s="27">
        <v>87246092000</v>
      </c>
      <c r="O23" s="21">
        <v>4996334680.6700001</v>
      </c>
      <c r="P23" s="23">
        <v>4996334680.6700001</v>
      </c>
      <c r="Q23" s="27">
        <v>0</v>
      </c>
      <c r="R23" s="21">
        <v>4996334680.6700001</v>
      </c>
      <c r="S23" s="19">
        <v>82249757319.330002</v>
      </c>
    </row>
    <row r="24" spans="1:19" x14ac:dyDescent="0.25">
      <c r="A24" s="7">
        <v>3</v>
      </c>
      <c r="B24" s="7">
        <v>1</v>
      </c>
      <c r="C24" s="7">
        <v>2</v>
      </c>
      <c r="D24" s="7">
        <v>8</v>
      </c>
      <c r="E24" s="7"/>
      <c r="F24" s="7"/>
      <c r="G24" s="7"/>
      <c r="H24" s="7"/>
      <c r="I24" s="7"/>
      <c r="J24" s="7"/>
      <c r="K24" s="7" t="s">
        <v>39</v>
      </c>
      <c r="L24" s="24">
        <v>0</v>
      </c>
      <c r="M24" s="19">
        <v>0</v>
      </c>
      <c r="N24" s="27">
        <v>0</v>
      </c>
      <c r="O24" s="21">
        <v>10076811</v>
      </c>
      <c r="P24" s="23">
        <v>10076811</v>
      </c>
      <c r="Q24" s="27">
        <v>0</v>
      </c>
      <c r="R24" s="21">
        <v>10076811</v>
      </c>
      <c r="S24" s="19">
        <v>-10076811</v>
      </c>
    </row>
    <row r="25" spans="1:19" x14ac:dyDescent="0.25">
      <c r="A25" s="7">
        <v>3</v>
      </c>
      <c r="B25" s="7">
        <v>1</v>
      </c>
      <c r="C25" s="7">
        <v>2</v>
      </c>
      <c r="D25" s="7">
        <v>8</v>
      </c>
      <c r="E25" s="7">
        <v>2</v>
      </c>
      <c r="F25" s="7"/>
      <c r="G25" s="7"/>
      <c r="H25" s="7"/>
      <c r="I25" s="7"/>
      <c r="J25" s="7"/>
      <c r="K25" s="7" t="s">
        <v>40</v>
      </c>
      <c r="L25" s="24">
        <v>0</v>
      </c>
      <c r="M25" s="19">
        <v>0</v>
      </c>
      <c r="N25" s="27">
        <v>0</v>
      </c>
      <c r="O25" s="21">
        <v>10076811</v>
      </c>
      <c r="P25" s="23">
        <v>10076811</v>
      </c>
      <c r="Q25" s="27">
        <v>0</v>
      </c>
      <c r="R25" s="21">
        <v>10076811</v>
      </c>
      <c r="S25" s="19">
        <v>-10076811</v>
      </c>
    </row>
    <row r="26" spans="1:19" x14ac:dyDescent="0.25">
      <c r="A26" s="7">
        <v>3</v>
      </c>
      <c r="B26" s="7">
        <v>1</v>
      </c>
      <c r="C26" s="7">
        <v>2</v>
      </c>
      <c r="D26" s="7">
        <v>8</v>
      </c>
      <c r="E26" s="7">
        <v>2</v>
      </c>
      <c r="F26" s="7">
        <v>1</v>
      </c>
      <c r="G26" s="7"/>
      <c r="H26" s="7"/>
      <c r="I26" s="7"/>
      <c r="J26" s="7"/>
      <c r="K26" s="7" t="s">
        <v>41</v>
      </c>
      <c r="L26" s="18">
        <v>0</v>
      </c>
      <c r="M26" s="19">
        <v>0</v>
      </c>
      <c r="N26" s="23">
        <v>0</v>
      </c>
      <c r="O26" s="21">
        <v>10076811</v>
      </c>
      <c r="P26" s="23">
        <v>10076811</v>
      </c>
      <c r="Q26" s="27">
        <v>0</v>
      </c>
      <c r="R26" s="21">
        <v>10076811</v>
      </c>
      <c r="S26" s="19">
        <v>-10076811</v>
      </c>
    </row>
    <row r="27" spans="1:19" ht="18" x14ac:dyDescent="0.25">
      <c r="A27" s="7">
        <v>3</v>
      </c>
      <c r="B27" s="7">
        <v>2</v>
      </c>
      <c r="C27" s="7"/>
      <c r="D27" s="7"/>
      <c r="E27" s="7"/>
      <c r="F27" s="7"/>
      <c r="G27" s="7"/>
      <c r="H27" s="7"/>
      <c r="I27" s="7"/>
      <c r="J27" s="7"/>
      <c r="K27" s="7" t="s">
        <v>42</v>
      </c>
      <c r="L27" s="18">
        <v>337033000000</v>
      </c>
      <c r="M27" s="19">
        <v>0</v>
      </c>
      <c r="N27" s="23">
        <v>337033000000</v>
      </c>
      <c r="O27" s="21">
        <v>611436485947.29004</v>
      </c>
      <c r="P27" s="23">
        <v>611436485947.29004</v>
      </c>
      <c r="Q27" s="27">
        <v>0</v>
      </c>
      <c r="R27" s="21">
        <v>611436485947.29004</v>
      </c>
      <c r="S27" s="19">
        <v>-274403485947.29001</v>
      </c>
    </row>
    <row r="28" spans="1:19" ht="18" x14ac:dyDescent="0.25">
      <c r="A28" s="7">
        <v>3</v>
      </c>
      <c r="B28" s="7">
        <v>2</v>
      </c>
      <c r="C28" s="7">
        <v>3</v>
      </c>
      <c r="D28" s="7"/>
      <c r="E28" s="7"/>
      <c r="F28" s="7"/>
      <c r="G28" s="7"/>
      <c r="H28" s="7"/>
      <c r="I28" s="7"/>
      <c r="J28" s="7"/>
      <c r="K28" s="7" t="s">
        <v>43</v>
      </c>
      <c r="L28" s="24">
        <v>0</v>
      </c>
      <c r="M28" s="19">
        <v>0</v>
      </c>
      <c r="N28" s="27">
        <v>0</v>
      </c>
      <c r="O28" s="21">
        <v>16480306.77</v>
      </c>
      <c r="P28" s="23">
        <v>16480306.77</v>
      </c>
      <c r="Q28" s="27">
        <v>0</v>
      </c>
      <c r="R28" s="21">
        <v>16480306.77</v>
      </c>
      <c r="S28" s="19">
        <v>-16480306.77</v>
      </c>
    </row>
    <row r="29" spans="1:19" ht="18" x14ac:dyDescent="0.25">
      <c r="A29" s="7">
        <v>3</v>
      </c>
      <c r="B29" s="7">
        <v>2</v>
      </c>
      <c r="C29" s="7">
        <v>3</v>
      </c>
      <c r="D29" s="7">
        <v>0</v>
      </c>
      <c r="E29" s="7"/>
      <c r="F29" s="7"/>
      <c r="G29" s="7"/>
      <c r="H29" s="7"/>
      <c r="I29" s="7"/>
      <c r="J29" s="7"/>
      <c r="K29" s="7" t="s">
        <v>43</v>
      </c>
      <c r="L29" s="18">
        <v>0</v>
      </c>
      <c r="M29" s="19">
        <v>0</v>
      </c>
      <c r="N29" s="23">
        <v>0</v>
      </c>
      <c r="O29" s="21">
        <v>16480306.77</v>
      </c>
      <c r="P29" s="23">
        <v>16480306.77</v>
      </c>
      <c r="Q29" s="27">
        <v>0</v>
      </c>
      <c r="R29" s="21">
        <v>16480306.77</v>
      </c>
      <c r="S29" s="19">
        <v>-16480306.77</v>
      </c>
    </row>
    <row r="30" spans="1:19" ht="27" x14ac:dyDescent="0.25">
      <c r="A30" s="7">
        <v>3</v>
      </c>
      <c r="B30" s="7">
        <v>2</v>
      </c>
      <c r="C30" s="7">
        <v>3</v>
      </c>
      <c r="D30" s="7">
        <v>0</v>
      </c>
      <c r="E30" s="7">
        <v>3</v>
      </c>
      <c r="F30" s="7"/>
      <c r="G30" s="7"/>
      <c r="H30" s="7"/>
      <c r="I30" s="7"/>
      <c r="J30" s="7"/>
      <c r="K30" s="7" t="s">
        <v>44</v>
      </c>
      <c r="L30" s="18">
        <v>0</v>
      </c>
      <c r="M30" s="19">
        <v>0</v>
      </c>
      <c r="N30" s="23">
        <v>0</v>
      </c>
      <c r="O30" s="26">
        <v>16480306.77</v>
      </c>
      <c r="P30" s="27">
        <v>16480306.77</v>
      </c>
      <c r="Q30" s="27">
        <v>0</v>
      </c>
      <c r="R30" s="26">
        <v>16480306.77</v>
      </c>
      <c r="S30" s="19">
        <v>-16480306.77</v>
      </c>
    </row>
    <row r="31" spans="1:19" ht="18" x14ac:dyDescent="0.25">
      <c r="A31" s="7">
        <v>3</v>
      </c>
      <c r="B31" s="7">
        <v>2</v>
      </c>
      <c r="C31" s="7">
        <v>5</v>
      </c>
      <c r="D31" s="7"/>
      <c r="E31" s="7"/>
      <c r="F31" s="7"/>
      <c r="G31" s="7"/>
      <c r="H31" s="7"/>
      <c r="I31" s="7"/>
      <c r="J31" s="7"/>
      <c r="K31" s="7" t="s">
        <v>45</v>
      </c>
      <c r="L31" s="24">
        <v>337033000000</v>
      </c>
      <c r="M31" s="19">
        <v>0</v>
      </c>
      <c r="N31" s="27">
        <v>337033000000</v>
      </c>
      <c r="O31" s="21">
        <v>611420005640.52002</v>
      </c>
      <c r="P31" s="23">
        <v>611420005640.52002</v>
      </c>
      <c r="Q31" s="27">
        <v>0</v>
      </c>
      <c r="R31" s="21">
        <v>611420005640.52002</v>
      </c>
      <c r="S31" s="19">
        <v>-274387005640.51999</v>
      </c>
    </row>
    <row r="32" spans="1:19" ht="18" x14ac:dyDescent="0.25">
      <c r="A32" s="7">
        <v>3</v>
      </c>
      <c r="B32" s="7">
        <v>2</v>
      </c>
      <c r="C32" s="7">
        <v>5</v>
      </c>
      <c r="D32" s="7">
        <v>2</v>
      </c>
      <c r="E32" s="7"/>
      <c r="F32" s="7"/>
      <c r="G32" s="7"/>
      <c r="H32" s="7"/>
      <c r="I32" s="7"/>
      <c r="J32" s="7"/>
      <c r="K32" s="7" t="s">
        <v>46</v>
      </c>
      <c r="L32" s="24">
        <v>337033000000</v>
      </c>
      <c r="M32" s="19">
        <v>0</v>
      </c>
      <c r="N32" s="27">
        <v>337033000000</v>
      </c>
      <c r="O32" s="21">
        <v>611420000000</v>
      </c>
      <c r="P32" s="23">
        <v>611420000000</v>
      </c>
      <c r="Q32" s="27">
        <v>0</v>
      </c>
      <c r="R32" s="21">
        <v>611420000000</v>
      </c>
      <c r="S32" s="19">
        <v>-274387000000</v>
      </c>
    </row>
    <row r="33" spans="1:19" ht="18" x14ac:dyDescent="0.25">
      <c r="A33" s="7">
        <v>3</v>
      </c>
      <c r="B33" s="7">
        <v>2</v>
      </c>
      <c r="C33" s="7">
        <v>5</v>
      </c>
      <c r="D33" s="7">
        <v>2</v>
      </c>
      <c r="E33" s="7">
        <v>1</v>
      </c>
      <c r="F33" s="7"/>
      <c r="G33" s="7"/>
      <c r="H33" s="7"/>
      <c r="I33" s="7"/>
      <c r="J33" s="7"/>
      <c r="K33" s="7" t="s">
        <v>46</v>
      </c>
      <c r="L33" s="24">
        <v>337033000000</v>
      </c>
      <c r="M33" s="19">
        <v>0</v>
      </c>
      <c r="N33" s="27">
        <v>337033000000</v>
      </c>
      <c r="O33" s="21">
        <v>611420000000</v>
      </c>
      <c r="P33" s="23">
        <v>611420000000</v>
      </c>
      <c r="Q33" s="27">
        <v>0</v>
      </c>
      <c r="R33" s="21">
        <v>611420000000</v>
      </c>
      <c r="S33" s="19">
        <v>-274387000000</v>
      </c>
    </row>
    <row r="34" spans="1:19" ht="18" x14ac:dyDescent="0.25">
      <c r="A34" s="7">
        <v>3</v>
      </c>
      <c r="B34" s="7">
        <v>2</v>
      </c>
      <c r="C34" s="7">
        <v>5</v>
      </c>
      <c r="D34" s="7">
        <v>5</v>
      </c>
      <c r="E34" s="7"/>
      <c r="F34" s="7"/>
      <c r="G34" s="7"/>
      <c r="H34" s="7"/>
      <c r="I34" s="7"/>
      <c r="J34" s="7"/>
      <c r="K34" s="7" t="s">
        <v>47</v>
      </c>
      <c r="L34" s="24">
        <v>0</v>
      </c>
      <c r="M34" s="19">
        <v>0</v>
      </c>
      <c r="N34" s="27">
        <v>0</v>
      </c>
      <c r="O34" s="21">
        <v>5640.52</v>
      </c>
      <c r="P34" s="23">
        <v>5640.52</v>
      </c>
      <c r="Q34" s="27">
        <v>0</v>
      </c>
      <c r="R34" s="21">
        <v>5640.52</v>
      </c>
      <c r="S34" s="19">
        <v>-5640.52</v>
      </c>
    </row>
    <row r="35" spans="1:19" x14ac:dyDescent="0.25">
      <c r="A35" s="7">
        <v>3</v>
      </c>
      <c r="B35" s="7">
        <v>2</v>
      </c>
      <c r="C35" s="7">
        <v>5</v>
      </c>
      <c r="D35" s="7">
        <v>5</v>
      </c>
      <c r="E35" s="7">
        <v>2</v>
      </c>
      <c r="F35" s="7"/>
      <c r="G35" s="7"/>
      <c r="H35" s="7"/>
      <c r="I35" s="7"/>
      <c r="J35" s="7"/>
      <c r="K35" s="7" t="s">
        <v>48</v>
      </c>
      <c r="L35" s="18">
        <v>0</v>
      </c>
      <c r="M35" s="19">
        <v>0</v>
      </c>
      <c r="N35" s="23">
        <v>0</v>
      </c>
      <c r="O35" s="21">
        <v>5640.52</v>
      </c>
      <c r="P35" s="23">
        <v>5640.52</v>
      </c>
      <c r="Q35" s="27">
        <v>0</v>
      </c>
      <c r="R35" s="21">
        <v>5640.52</v>
      </c>
      <c r="S35" s="19">
        <v>-5640.52</v>
      </c>
    </row>
  </sheetData>
  <mergeCells count="10">
    <mergeCell ref="A14:E14"/>
    <mergeCell ref="F14:H14"/>
    <mergeCell ref="A15:E15"/>
    <mergeCell ref="F15:H15"/>
    <mergeCell ref="A11:E11"/>
    <mergeCell ref="F11:H11"/>
    <mergeCell ref="A12:E12"/>
    <mergeCell ref="F12:H12"/>
    <mergeCell ref="A13:E13"/>
    <mergeCell ref="F13:H13"/>
  </mergeCells>
  <pageMargins left="0.98425196850393704" right="3.9370078740157501E-2" top="0.78740157480314998" bottom="0.74678346456692901" header="0.78740157480314998" footer="0.39370078740157499"/>
  <pageSetup orientation="landscape" horizontalDpi="300" verticalDpi="300" r:id="rId1"/>
  <headerFooter alignWithMargins="0">
    <oddFooter>&amp;R&amp;"Arial,Regular"&amp;8&amp;P 
&amp;"-,Regular"de 
&amp;"-,Regular"&amp;N 
&amp;"-,Regular"Página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44"/>
  <sheetViews>
    <sheetView showGridLines="0" tabSelected="1" zoomScaleNormal="100" workbookViewId="0">
      <pane xSplit="8" ySplit="7" topLeftCell="I8" activePane="bottomRight" state="frozen"/>
      <selection activeCell="N7" sqref="N7"/>
      <selection pane="topRight" activeCell="N7" sqref="N7"/>
      <selection pane="bottomLeft" activeCell="N7" sqref="N7"/>
      <selection pane="bottomRight" activeCell="I8" sqref="I8"/>
    </sheetView>
  </sheetViews>
  <sheetFormatPr baseColWidth="10" defaultColWidth="11.42578125" defaultRowHeight="15" x14ac:dyDescent="0.2"/>
  <cols>
    <col min="1" max="1" width="4.7109375" style="108" customWidth="1"/>
    <col min="2" max="2" width="5.28515625" style="108" customWidth="1"/>
    <col min="3" max="3" width="2.85546875" style="108" customWidth="1"/>
    <col min="4" max="4" width="3.7109375" style="108" customWidth="1"/>
    <col min="5" max="5" width="6" style="108" customWidth="1"/>
    <col min="6" max="6" width="4" style="108" customWidth="1"/>
    <col min="7" max="7" width="16.28515625" style="108" customWidth="1"/>
    <col min="8" max="8" width="42" style="109" customWidth="1"/>
    <col min="9" max="9" width="18.42578125" style="107" customWidth="1"/>
    <col min="10" max="10" width="15.42578125" style="107" hidden="1" customWidth="1"/>
    <col min="11" max="11" width="17.140625" style="107" customWidth="1"/>
    <col min="12" max="12" width="17.28515625" style="107" hidden="1" customWidth="1"/>
    <col min="13" max="13" width="16.42578125" style="107" customWidth="1"/>
    <col min="14" max="14" width="20.140625" style="107" hidden="1" customWidth="1"/>
    <col min="15" max="15" width="16.28515625" style="107" customWidth="1"/>
    <col min="16" max="16" width="15.7109375" style="107" hidden="1" customWidth="1"/>
    <col min="17" max="17" width="16.28515625" style="107" customWidth="1"/>
    <col min="18" max="18" width="12.85546875" style="107" customWidth="1"/>
    <col min="19" max="20" width="12.7109375" style="107" customWidth="1"/>
    <col min="21" max="16384" width="11.42578125" style="107"/>
  </cols>
  <sheetData>
    <row r="1" spans="1:20" s="29" customForma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  <c r="T1" s="28"/>
    </row>
    <row r="2" spans="1:20" s="29" customFormat="1" x14ac:dyDescent="0.2">
      <c r="A2" s="152" t="s">
        <v>286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4"/>
      <c r="T2" s="28"/>
    </row>
    <row r="3" spans="1:20" s="29" customFormat="1" ht="15.75" thickBot="1" x14ac:dyDescent="0.25">
      <c r="A3" s="155" t="s">
        <v>51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4"/>
      <c r="T3" s="28"/>
    </row>
    <row r="4" spans="1:20" s="29" customFormat="1" ht="16.149999999999999" customHeight="1" thickBot="1" x14ac:dyDescent="0.25">
      <c r="A4" s="122" t="s">
        <v>52</v>
      </c>
      <c r="B4" s="123"/>
      <c r="C4" s="123"/>
      <c r="D4" s="123"/>
      <c r="E4" s="123"/>
      <c r="F4" s="123"/>
      <c r="G4" s="123"/>
      <c r="H4" s="124"/>
      <c r="I4" s="125" t="s">
        <v>53</v>
      </c>
      <c r="J4" s="128" t="s">
        <v>54</v>
      </c>
      <c r="K4" s="125" t="s">
        <v>55</v>
      </c>
      <c r="L4" s="125" t="s">
        <v>56</v>
      </c>
      <c r="M4" s="125" t="s">
        <v>57</v>
      </c>
      <c r="N4" s="125" t="s">
        <v>58</v>
      </c>
      <c r="O4" s="125" t="s">
        <v>59</v>
      </c>
      <c r="P4" s="128" t="s">
        <v>60</v>
      </c>
      <c r="Q4" s="116" t="s">
        <v>61</v>
      </c>
      <c r="R4" s="116" t="s">
        <v>62</v>
      </c>
      <c r="S4" s="119" t="s">
        <v>63</v>
      </c>
      <c r="T4" s="30"/>
    </row>
    <row r="5" spans="1:20" s="36" customFormat="1" x14ac:dyDescent="0.2">
      <c r="A5" s="31" t="s">
        <v>64</v>
      </c>
      <c r="B5" s="32" t="s">
        <v>65</v>
      </c>
      <c r="C5" s="31" t="s">
        <v>66</v>
      </c>
      <c r="D5" s="33" t="s">
        <v>67</v>
      </c>
      <c r="E5" s="34" t="s">
        <v>68</v>
      </c>
      <c r="F5" s="35" t="s">
        <v>69</v>
      </c>
      <c r="G5" s="35"/>
      <c r="H5" s="131" t="s">
        <v>70</v>
      </c>
      <c r="I5" s="126"/>
      <c r="J5" s="129"/>
      <c r="K5" s="126"/>
      <c r="L5" s="126"/>
      <c r="M5" s="126"/>
      <c r="N5" s="126"/>
      <c r="O5" s="126"/>
      <c r="P5" s="129"/>
      <c r="Q5" s="117"/>
      <c r="R5" s="117"/>
      <c r="S5" s="120"/>
      <c r="T5" s="30"/>
    </row>
    <row r="6" spans="1:20" s="36" customFormat="1" x14ac:dyDescent="0.2">
      <c r="A6" s="134" t="s">
        <v>71</v>
      </c>
      <c r="B6" s="136" t="s">
        <v>72</v>
      </c>
      <c r="C6" s="134" t="s">
        <v>73</v>
      </c>
      <c r="D6" s="138" t="s">
        <v>74</v>
      </c>
      <c r="E6" s="37"/>
      <c r="F6" s="38" t="s">
        <v>75</v>
      </c>
      <c r="G6" s="38"/>
      <c r="H6" s="132"/>
      <c r="I6" s="126"/>
      <c r="J6" s="129"/>
      <c r="K6" s="126"/>
      <c r="L6" s="126"/>
      <c r="M6" s="126"/>
      <c r="N6" s="126"/>
      <c r="O6" s="126"/>
      <c r="P6" s="129"/>
      <c r="Q6" s="117"/>
      <c r="R6" s="117"/>
      <c r="S6" s="120"/>
      <c r="T6" s="30"/>
    </row>
    <row r="7" spans="1:20" s="36" customFormat="1" ht="15.75" thickBot="1" x14ac:dyDescent="0.25">
      <c r="A7" s="135"/>
      <c r="B7" s="137"/>
      <c r="C7" s="135"/>
      <c r="D7" s="139"/>
      <c r="E7" s="39"/>
      <c r="F7" s="40" t="s">
        <v>76</v>
      </c>
      <c r="G7" s="40"/>
      <c r="H7" s="133"/>
      <c r="I7" s="127"/>
      <c r="J7" s="130"/>
      <c r="K7" s="127"/>
      <c r="L7" s="127"/>
      <c r="M7" s="127"/>
      <c r="N7" s="127"/>
      <c r="O7" s="127"/>
      <c r="P7" s="130"/>
      <c r="Q7" s="118"/>
      <c r="R7" s="118"/>
      <c r="S7" s="121"/>
      <c r="T7" s="30"/>
    </row>
    <row r="8" spans="1:20" s="45" customFormat="1" ht="30" customHeight="1" x14ac:dyDescent="0.2">
      <c r="A8" s="140" t="s">
        <v>77</v>
      </c>
      <c r="B8" s="141"/>
      <c r="C8" s="141"/>
      <c r="D8" s="141"/>
      <c r="E8" s="141"/>
      <c r="F8" s="141"/>
      <c r="G8" s="141"/>
      <c r="H8" s="142"/>
      <c r="I8" s="41">
        <f t="shared" ref="I8:Q8" si="0">+I9+I47+I111+I112+I123</f>
        <v>347935092000</v>
      </c>
      <c r="J8" s="41">
        <f t="shared" si="0"/>
        <v>25690745639</v>
      </c>
      <c r="K8" s="41">
        <f t="shared" si="0"/>
        <v>25690745639</v>
      </c>
      <c r="L8" s="41">
        <f t="shared" si="0"/>
        <v>8553792116</v>
      </c>
      <c r="M8" s="41">
        <f t="shared" si="0"/>
        <v>8553792116</v>
      </c>
      <c r="N8" s="41">
        <f t="shared" si="0"/>
        <v>1485153456</v>
      </c>
      <c r="O8" s="41">
        <f t="shared" si="0"/>
        <v>1485153456</v>
      </c>
      <c r="P8" s="41">
        <f t="shared" si="0"/>
        <v>1131824433</v>
      </c>
      <c r="Q8" s="41">
        <f t="shared" si="0"/>
        <v>1131824433</v>
      </c>
      <c r="R8" s="42">
        <f>IFERROR((M8/I8),0)</f>
        <v>2.4584447825688131E-2</v>
      </c>
      <c r="S8" s="43">
        <f>IFERROR((O8/I8),0)</f>
        <v>4.2684784896603644E-3</v>
      </c>
      <c r="T8" s="44"/>
    </row>
    <row r="9" spans="1:20" s="53" customFormat="1" ht="30" customHeight="1" x14ac:dyDescent="0.2">
      <c r="A9" s="46">
        <v>1</v>
      </c>
      <c r="B9" s="47"/>
      <c r="C9" s="47"/>
      <c r="D9" s="48"/>
      <c r="E9" s="48"/>
      <c r="F9" s="48"/>
      <c r="G9" s="48"/>
      <c r="H9" s="49" t="s">
        <v>78</v>
      </c>
      <c r="I9" s="50">
        <f>+I10+I32+I36</f>
        <v>24841932000</v>
      </c>
      <c r="J9" s="50">
        <f t="shared" ref="J9:Q9" si="1">+J10+J32+J36</f>
        <v>18419157644</v>
      </c>
      <c r="K9" s="50">
        <f t="shared" si="1"/>
        <v>18419157644</v>
      </c>
      <c r="L9" s="50">
        <f t="shared" si="1"/>
        <v>2285539934</v>
      </c>
      <c r="M9" s="50">
        <f t="shared" si="1"/>
        <v>2285539934</v>
      </c>
      <c r="N9" s="50">
        <f t="shared" si="1"/>
        <v>1408667914</v>
      </c>
      <c r="O9" s="50">
        <f t="shared" si="1"/>
        <v>1408667914</v>
      </c>
      <c r="P9" s="50">
        <f t="shared" si="1"/>
        <v>1056457729</v>
      </c>
      <c r="Q9" s="50">
        <f t="shared" si="1"/>
        <v>1056457729</v>
      </c>
      <c r="R9" s="51">
        <f t="shared" ref="R9:R72" si="2">IFERROR((M9/I9),0)</f>
        <v>9.2003308518838228E-2</v>
      </c>
      <c r="S9" s="52">
        <f t="shared" ref="S9:S72" si="3">IFERROR((O9/I9),0)</f>
        <v>5.6705247965415893E-2</v>
      </c>
      <c r="T9" s="44"/>
    </row>
    <row r="10" spans="1:20" s="53" customFormat="1" ht="30" customHeight="1" x14ac:dyDescent="0.2">
      <c r="A10" s="46">
        <v>1</v>
      </c>
      <c r="B10" s="47">
        <v>0</v>
      </c>
      <c r="C10" s="47">
        <v>1</v>
      </c>
      <c r="D10" s="48"/>
      <c r="E10" s="48"/>
      <c r="F10" s="48"/>
      <c r="G10" s="48"/>
      <c r="H10" s="54" t="s">
        <v>79</v>
      </c>
      <c r="I10" s="50">
        <f t="shared" ref="I10:Q10" si="4">+I11+I15+I18+I27+I29</f>
        <v>18546626000</v>
      </c>
      <c r="J10" s="50">
        <f t="shared" si="4"/>
        <v>13685580000</v>
      </c>
      <c r="K10" s="50">
        <f t="shared" si="4"/>
        <v>13685580000</v>
      </c>
      <c r="L10" s="50">
        <f t="shared" si="4"/>
        <v>1055387574</v>
      </c>
      <c r="M10" s="50">
        <f t="shared" si="4"/>
        <v>1055387574</v>
      </c>
      <c r="N10" s="50">
        <f t="shared" si="4"/>
        <v>1055387574</v>
      </c>
      <c r="O10" s="50">
        <f t="shared" si="4"/>
        <v>1055387574</v>
      </c>
      <c r="P10" s="50">
        <f t="shared" si="4"/>
        <v>1050393529</v>
      </c>
      <c r="Q10" s="50">
        <f t="shared" si="4"/>
        <v>1050393529</v>
      </c>
      <c r="R10" s="51">
        <f t="shared" si="2"/>
        <v>5.6904559028688025E-2</v>
      </c>
      <c r="S10" s="52">
        <f t="shared" si="3"/>
        <v>5.6904559028688025E-2</v>
      </c>
      <c r="T10" s="44"/>
    </row>
    <row r="11" spans="1:20" s="53" customFormat="1" ht="30" customHeight="1" x14ac:dyDescent="0.2">
      <c r="A11" s="46">
        <v>1</v>
      </c>
      <c r="B11" s="47">
        <v>0</v>
      </c>
      <c r="C11" s="47">
        <v>1</v>
      </c>
      <c r="D11" s="48" t="s">
        <v>80</v>
      </c>
      <c r="E11" s="48"/>
      <c r="F11" s="48"/>
      <c r="G11" s="48"/>
      <c r="H11" s="54" t="s">
        <v>81</v>
      </c>
      <c r="I11" s="50">
        <f t="shared" ref="I11:Q11" si="5">SUM(I12:I14)</f>
        <v>10359111000</v>
      </c>
      <c r="J11" s="50">
        <f t="shared" ref="J11" si="6">SUM(J12:J14)</f>
        <v>8287288800</v>
      </c>
      <c r="K11" s="50">
        <f t="shared" si="5"/>
        <v>8287288800</v>
      </c>
      <c r="L11" s="50">
        <f t="shared" ref="L11" si="7">SUM(L12:L14)</f>
        <v>770926379</v>
      </c>
      <c r="M11" s="50">
        <f t="shared" si="5"/>
        <v>770926379</v>
      </c>
      <c r="N11" s="50">
        <f t="shared" ref="N11" si="8">SUM(N12:N14)</f>
        <v>770926379</v>
      </c>
      <c r="O11" s="50">
        <f t="shared" si="5"/>
        <v>770926379</v>
      </c>
      <c r="P11" s="50">
        <f t="shared" ref="P11" si="9">SUM(P12:P14)</f>
        <v>767132582</v>
      </c>
      <c r="Q11" s="50">
        <f t="shared" si="5"/>
        <v>767132582</v>
      </c>
      <c r="R11" s="51">
        <f t="shared" si="2"/>
        <v>7.44201291983453E-2</v>
      </c>
      <c r="S11" s="52">
        <f t="shared" si="3"/>
        <v>7.44201291983453E-2</v>
      </c>
      <c r="T11" s="44"/>
    </row>
    <row r="12" spans="1:20" s="64" customFormat="1" ht="30" customHeight="1" x14ac:dyDescent="0.2">
      <c r="A12" s="55">
        <v>1</v>
      </c>
      <c r="B12" s="56">
        <v>0</v>
      </c>
      <c r="C12" s="56">
        <v>1</v>
      </c>
      <c r="D12" s="57">
        <v>1</v>
      </c>
      <c r="E12" s="57">
        <v>1</v>
      </c>
      <c r="F12" s="58" t="s">
        <v>82</v>
      </c>
      <c r="G12" s="58" t="s">
        <v>83</v>
      </c>
      <c r="H12" s="59" t="s">
        <v>84</v>
      </c>
      <c r="I12" s="60">
        <v>9012426668</v>
      </c>
      <c r="J12" s="60">
        <v>7209941335</v>
      </c>
      <c r="K12" s="60">
        <v>7209941335</v>
      </c>
      <c r="L12" s="60">
        <v>732404037</v>
      </c>
      <c r="M12" s="60">
        <v>732404037</v>
      </c>
      <c r="N12" s="60">
        <v>732404037</v>
      </c>
      <c r="O12" s="60">
        <v>732404037</v>
      </c>
      <c r="P12" s="60">
        <v>729962385</v>
      </c>
      <c r="Q12" s="60">
        <v>729962385</v>
      </c>
      <c r="R12" s="61">
        <f t="shared" si="2"/>
        <v>8.1266019017997959E-2</v>
      </c>
      <c r="S12" s="62">
        <f t="shared" si="3"/>
        <v>8.1266019017997959E-2</v>
      </c>
      <c r="T12" s="63"/>
    </row>
    <row r="13" spans="1:20" s="64" customFormat="1" ht="30" customHeight="1" x14ac:dyDescent="0.2">
      <c r="A13" s="55">
        <v>1</v>
      </c>
      <c r="B13" s="56">
        <v>0</v>
      </c>
      <c r="C13" s="56">
        <v>1</v>
      </c>
      <c r="D13" s="57">
        <v>1</v>
      </c>
      <c r="E13" s="57">
        <v>2</v>
      </c>
      <c r="F13" s="58" t="s">
        <v>82</v>
      </c>
      <c r="G13" s="58" t="s">
        <v>85</v>
      </c>
      <c r="H13" s="59" t="s">
        <v>86</v>
      </c>
      <c r="I13" s="60">
        <v>1305247999</v>
      </c>
      <c r="J13" s="60">
        <v>1044198399</v>
      </c>
      <c r="K13" s="60">
        <v>1044198399</v>
      </c>
      <c r="L13" s="60">
        <v>30974750</v>
      </c>
      <c r="M13" s="60">
        <v>30974750</v>
      </c>
      <c r="N13" s="60">
        <v>30974750</v>
      </c>
      <c r="O13" s="60">
        <v>30974750</v>
      </c>
      <c r="P13" s="60">
        <v>29622605</v>
      </c>
      <c r="Q13" s="60">
        <v>29622605</v>
      </c>
      <c r="R13" s="61">
        <f t="shared" si="2"/>
        <v>2.3730930845119801E-2</v>
      </c>
      <c r="S13" s="62">
        <f t="shared" si="3"/>
        <v>2.3730930845119801E-2</v>
      </c>
      <c r="T13" s="63"/>
    </row>
    <row r="14" spans="1:20" s="64" customFormat="1" ht="30" customHeight="1" x14ac:dyDescent="0.2">
      <c r="A14" s="55">
        <v>1</v>
      </c>
      <c r="B14" s="56">
        <v>0</v>
      </c>
      <c r="C14" s="56">
        <v>1</v>
      </c>
      <c r="D14" s="57">
        <v>1</v>
      </c>
      <c r="E14" s="57">
        <v>4</v>
      </c>
      <c r="F14" s="58" t="s">
        <v>82</v>
      </c>
      <c r="G14" s="58" t="s">
        <v>87</v>
      </c>
      <c r="H14" s="59" t="s">
        <v>88</v>
      </c>
      <c r="I14" s="60">
        <v>41436333</v>
      </c>
      <c r="J14" s="60">
        <v>33149066</v>
      </c>
      <c r="K14" s="60">
        <v>33149066</v>
      </c>
      <c r="L14" s="60">
        <v>7547592</v>
      </c>
      <c r="M14" s="60">
        <v>7547592</v>
      </c>
      <c r="N14" s="60">
        <v>7547592</v>
      </c>
      <c r="O14" s="60">
        <v>7547592</v>
      </c>
      <c r="P14" s="60">
        <v>7547592</v>
      </c>
      <c r="Q14" s="60">
        <v>7547592</v>
      </c>
      <c r="R14" s="61">
        <f t="shared" si="2"/>
        <v>0.1821491298469872</v>
      </c>
      <c r="S14" s="62">
        <f t="shared" si="3"/>
        <v>0.1821491298469872</v>
      </c>
      <c r="T14" s="63"/>
    </row>
    <row r="15" spans="1:20" s="53" customFormat="1" ht="30" customHeight="1" x14ac:dyDescent="0.2">
      <c r="A15" s="46">
        <v>1</v>
      </c>
      <c r="B15" s="47">
        <v>0</v>
      </c>
      <c r="C15" s="47">
        <v>1</v>
      </c>
      <c r="D15" s="65">
        <v>4</v>
      </c>
      <c r="E15" s="48"/>
      <c r="F15" s="48"/>
      <c r="G15" s="48"/>
      <c r="H15" s="54" t="s">
        <v>89</v>
      </c>
      <c r="I15" s="50">
        <f t="shared" ref="I15:Q15" si="10">SUM(I16:I17)</f>
        <v>3367720000</v>
      </c>
      <c r="J15" s="50">
        <f t="shared" si="10"/>
        <v>2694176000</v>
      </c>
      <c r="K15" s="50">
        <f t="shared" si="10"/>
        <v>2694176000</v>
      </c>
      <c r="L15" s="50">
        <f t="shared" si="10"/>
        <v>124888627</v>
      </c>
      <c r="M15" s="50">
        <f t="shared" si="10"/>
        <v>124888627</v>
      </c>
      <c r="N15" s="50">
        <f t="shared" si="10"/>
        <v>124888627</v>
      </c>
      <c r="O15" s="50">
        <f t="shared" si="10"/>
        <v>124888627</v>
      </c>
      <c r="P15" s="50">
        <f t="shared" si="10"/>
        <v>124888627</v>
      </c>
      <c r="Q15" s="50">
        <f t="shared" si="10"/>
        <v>124888627</v>
      </c>
      <c r="R15" s="66">
        <f t="shared" si="2"/>
        <v>3.7084029254213537E-2</v>
      </c>
      <c r="S15" s="62">
        <f t="shared" si="3"/>
        <v>3.7084029254213537E-2</v>
      </c>
      <c r="T15" s="63"/>
    </row>
    <row r="16" spans="1:20" s="64" customFormat="1" ht="30" customHeight="1" x14ac:dyDescent="0.2">
      <c r="A16" s="55">
        <v>1</v>
      </c>
      <c r="B16" s="56">
        <v>0</v>
      </c>
      <c r="C16" s="56">
        <v>1</v>
      </c>
      <c r="D16" s="57">
        <v>4</v>
      </c>
      <c r="E16" s="57">
        <v>1</v>
      </c>
      <c r="F16" s="58" t="s">
        <v>82</v>
      </c>
      <c r="G16" s="58" t="s">
        <v>90</v>
      </c>
      <c r="H16" s="59" t="s">
        <v>91</v>
      </c>
      <c r="I16" s="60">
        <v>2963593600</v>
      </c>
      <c r="J16" s="60">
        <v>2370874880</v>
      </c>
      <c r="K16" s="60">
        <v>2370874880</v>
      </c>
      <c r="L16" s="60">
        <v>67822795</v>
      </c>
      <c r="M16" s="60">
        <v>67822795</v>
      </c>
      <c r="N16" s="60">
        <v>67822795</v>
      </c>
      <c r="O16" s="60">
        <v>67822795</v>
      </c>
      <c r="P16" s="60">
        <v>67822795</v>
      </c>
      <c r="Q16" s="60">
        <v>67822795</v>
      </c>
      <c r="R16" s="61">
        <f t="shared" si="2"/>
        <v>2.288532240048028E-2</v>
      </c>
      <c r="S16" s="62">
        <f t="shared" si="3"/>
        <v>2.288532240048028E-2</v>
      </c>
      <c r="T16" s="63"/>
    </row>
    <row r="17" spans="1:20" s="64" customFormat="1" ht="30" customHeight="1" x14ac:dyDescent="0.2">
      <c r="A17" s="55">
        <v>1</v>
      </c>
      <c r="B17" s="56">
        <v>0</v>
      </c>
      <c r="C17" s="56">
        <v>1</v>
      </c>
      <c r="D17" s="57">
        <v>4</v>
      </c>
      <c r="E17" s="57">
        <v>2</v>
      </c>
      <c r="F17" s="58" t="s">
        <v>82</v>
      </c>
      <c r="G17" s="58" t="s">
        <v>92</v>
      </c>
      <c r="H17" s="59" t="s">
        <v>93</v>
      </c>
      <c r="I17" s="60">
        <v>404126400</v>
      </c>
      <c r="J17" s="60">
        <v>323301120</v>
      </c>
      <c r="K17" s="60">
        <v>323301120</v>
      </c>
      <c r="L17" s="60">
        <v>57065832</v>
      </c>
      <c r="M17" s="60">
        <v>57065832</v>
      </c>
      <c r="N17" s="60">
        <v>57065832</v>
      </c>
      <c r="O17" s="60">
        <v>57065832</v>
      </c>
      <c r="P17" s="60">
        <v>57065832</v>
      </c>
      <c r="Q17" s="60">
        <v>57065832</v>
      </c>
      <c r="R17" s="61">
        <f t="shared" si="2"/>
        <v>0.14120787951492406</v>
      </c>
      <c r="S17" s="62">
        <f t="shared" si="3"/>
        <v>0.14120787951492406</v>
      </c>
      <c r="T17" s="63"/>
    </row>
    <row r="18" spans="1:20" s="53" customFormat="1" ht="30" customHeight="1" x14ac:dyDescent="0.2">
      <c r="A18" s="46">
        <v>1</v>
      </c>
      <c r="B18" s="47">
        <v>0</v>
      </c>
      <c r="C18" s="47">
        <v>1</v>
      </c>
      <c r="D18" s="65">
        <v>5</v>
      </c>
      <c r="E18" s="48"/>
      <c r="F18" s="48"/>
      <c r="G18" s="48"/>
      <c r="H18" s="49" t="s">
        <v>94</v>
      </c>
      <c r="I18" s="50">
        <f>SUM(I19:I26)</f>
        <v>3270950000</v>
      </c>
      <c r="J18" s="50">
        <f t="shared" ref="J18:Q18" si="11">SUM(J19:J26)</f>
        <v>2616760000</v>
      </c>
      <c r="K18" s="50">
        <f t="shared" si="11"/>
        <v>2616760000</v>
      </c>
      <c r="L18" s="50">
        <f t="shared" si="11"/>
        <v>116976880</v>
      </c>
      <c r="M18" s="50">
        <f t="shared" si="11"/>
        <v>116976880</v>
      </c>
      <c r="N18" s="50">
        <f t="shared" si="11"/>
        <v>116976880</v>
      </c>
      <c r="O18" s="50">
        <f t="shared" si="11"/>
        <v>116976880</v>
      </c>
      <c r="P18" s="50">
        <f t="shared" si="11"/>
        <v>115776632</v>
      </c>
      <c r="Q18" s="50">
        <f t="shared" si="11"/>
        <v>115776632</v>
      </c>
      <c r="R18" s="66">
        <f t="shared" si="2"/>
        <v>3.5762356501933691E-2</v>
      </c>
      <c r="S18" s="52">
        <f t="shared" si="3"/>
        <v>3.5762356501933691E-2</v>
      </c>
      <c r="T18" s="67"/>
    </row>
    <row r="19" spans="1:20" s="64" customFormat="1" ht="30" customHeight="1" x14ac:dyDescent="0.2">
      <c r="A19" s="55">
        <v>1</v>
      </c>
      <c r="B19" s="56">
        <v>0</v>
      </c>
      <c r="C19" s="56">
        <v>1</v>
      </c>
      <c r="D19" s="57">
        <v>5</v>
      </c>
      <c r="E19" s="57">
        <v>2</v>
      </c>
      <c r="F19" s="58" t="s">
        <v>82</v>
      </c>
      <c r="G19" s="58" t="s">
        <v>95</v>
      </c>
      <c r="H19" s="68" t="s">
        <v>96</v>
      </c>
      <c r="I19" s="60">
        <v>392514000</v>
      </c>
      <c r="J19" s="60">
        <v>314011200</v>
      </c>
      <c r="K19" s="60">
        <v>314011200</v>
      </c>
      <c r="L19" s="60">
        <v>54743267</v>
      </c>
      <c r="M19" s="60">
        <v>54743267</v>
      </c>
      <c r="N19" s="60">
        <v>54743267</v>
      </c>
      <c r="O19" s="60">
        <v>54743267</v>
      </c>
      <c r="P19" s="60">
        <v>54743267</v>
      </c>
      <c r="Q19" s="60">
        <v>54743267</v>
      </c>
      <c r="R19" s="61">
        <f t="shared" si="2"/>
        <v>0.13946831705365922</v>
      </c>
      <c r="S19" s="62">
        <f t="shared" si="3"/>
        <v>0.13946831705365922</v>
      </c>
      <c r="T19" s="63"/>
    </row>
    <row r="20" spans="1:20" s="64" customFormat="1" ht="30" customHeight="1" x14ac:dyDescent="0.2">
      <c r="A20" s="55">
        <v>1</v>
      </c>
      <c r="B20" s="56">
        <v>0</v>
      </c>
      <c r="C20" s="56">
        <v>1</v>
      </c>
      <c r="D20" s="57">
        <v>5</v>
      </c>
      <c r="E20" s="57">
        <v>5</v>
      </c>
      <c r="F20" s="58" t="s">
        <v>82</v>
      </c>
      <c r="G20" s="58" t="s">
        <v>97</v>
      </c>
      <c r="H20" s="68" t="s">
        <v>98</v>
      </c>
      <c r="I20" s="60">
        <v>65419000</v>
      </c>
      <c r="J20" s="60">
        <v>52335200</v>
      </c>
      <c r="K20" s="60">
        <v>52335200</v>
      </c>
      <c r="L20" s="60">
        <v>6171789</v>
      </c>
      <c r="M20" s="60">
        <v>6171789</v>
      </c>
      <c r="N20" s="60">
        <v>6171789</v>
      </c>
      <c r="O20" s="60">
        <v>6171789</v>
      </c>
      <c r="P20" s="60">
        <v>6039024</v>
      </c>
      <c r="Q20" s="60">
        <v>6039024</v>
      </c>
      <c r="R20" s="61">
        <f t="shared" si="2"/>
        <v>9.4342454027117509E-2</v>
      </c>
      <c r="S20" s="62">
        <f t="shared" si="3"/>
        <v>9.4342454027117509E-2</v>
      </c>
      <c r="T20" s="63"/>
    </row>
    <row r="21" spans="1:20" s="64" customFormat="1" ht="30" customHeight="1" x14ac:dyDescent="0.2">
      <c r="A21" s="55">
        <v>1</v>
      </c>
      <c r="B21" s="56">
        <v>0</v>
      </c>
      <c r="C21" s="56">
        <v>1</v>
      </c>
      <c r="D21" s="57">
        <v>5</v>
      </c>
      <c r="E21" s="57">
        <v>12</v>
      </c>
      <c r="F21" s="58" t="s">
        <v>82</v>
      </c>
      <c r="G21" s="58"/>
      <c r="H21" s="68" t="s">
        <v>99</v>
      </c>
      <c r="I21" s="60">
        <v>0</v>
      </c>
      <c r="J21" s="60"/>
      <c r="K21" s="60"/>
      <c r="L21" s="60"/>
      <c r="M21" s="60"/>
      <c r="N21" s="60"/>
      <c r="O21" s="60"/>
      <c r="P21" s="60"/>
      <c r="Q21" s="60"/>
      <c r="R21" s="61">
        <f t="shared" si="2"/>
        <v>0</v>
      </c>
      <c r="S21" s="62">
        <f t="shared" si="3"/>
        <v>0</v>
      </c>
      <c r="T21" s="63"/>
    </row>
    <row r="22" spans="1:20" s="64" customFormat="1" ht="30" customHeight="1" x14ac:dyDescent="0.2">
      <c r="A22" s="55">
        <v>1</v>
      </c>
      <c r="B22" s="56">
        <v>0</v>
      </c>
      <c r="C22" s="56">
        <v>1</v>
      </c>
      <c r="D22" s="57">
        <v>5</v>
      </c>
      <c r="E22" s="57">
        <v>14</v>
      </c>
      <c r="F22" s="58" t="s">
        <v>82</v>
      </c>
      <c r="G22" s="58" t="s">
        <v>100</v>
      </c>
      <c r="H22" s="68" t="s">
        <v>101</v>
      </c>
      <c r="I22" s="60">
        <v>588771000</v>
      </c>
      <c r="J22" s="60">
        <v>471016800</v>
      </c>
      <c r="K22" s="60">
        <v>471016800</v>
      </c>
      <c r="L22" s="60">
        <v>6295997</v>
      </c>
      <c r="M22" s="60">
        <v>6295997</v>
      </c>
      <c r="N22" s="60">
        <v>6295997</v>
      </c>
      <c r="O22" s="60">
        <v>6295997</v>
      </c>
      <c r="P22" s="60">
        <v>6295997</v>
      </c>
      <c r="Q22" s="60">
        <v>6295997</v>
      </c>
      <c r="R22" s="61">
        <f t="shared" si="2"/>
        <v>1.0693456369284492E-2</v>
      </c>
      <c r="S22" s="62">
        <f t="shared" si="3"/>
        <v>1.0693456369284492E-2</v>
      </c>
      <c r="T22" s="63"/>
    </row>
    <row r="23" spans="1:20" s="64" customFormat="1" ht="30" customHeight="1" x14ac:dyDescent="0.2">
      <c r="A23" s="55">
        <v>1</v>
      </c>
      <c r="B23" s="56">
        <v>0</v>
      </c>
      <c r="C23" s="56">
        <v>1</v>
      </c>
      <c r="D23" s="57">
        <v>5</v>
      </c>
      <c r="E23" s="57">
        <v>15</v>
      </c>
      <c r="F23" s="58" t="s">
        <v>82</v>
      </c>
      <c r="G23" s="58" t="s">
        <v>102</v>
      </c>
      <c r="H23" s="68" t="s">
        <v>103</v>
      </c>
      <c r="I23" s="60">
        <v>621480500</v>
      </c>
      <c r="J23" s="60">
        <v>497184400</v>
      </c>
      <c r="K23" s="60">
        <v>497184400</v>
      </c>
      <c r="L23" s="60">
        <v>49511745</v>
      </c>
      <c r="M23" s="60">
        <v>49511745</v>
      </c>
      <c r="N23" s="60">
        <v>49511745</v>
      </c>
      <c r="O23" s="60">
        <v>49511745</v>
      </c>
      <c r="P23" s="60">
        <v>48444262</v>
      </c>
      <c r="Q23" s="60">
        <v>48444262</v>
      </c>
      <c r="R23" s="61">
        <f t="shared" si="2"/>
        <v>7.9667415148182444E-2</v>
      </c>
      <c r="S23" s="62">
        <f t="shared" si="3"/>
        <v>7.9667415148182444E-2</v>
      </c>
      <c r="T23" s="63"/>
    </row>
    <row r="24" spans="1:20" s="64" customFormat="1" ht="30" customHeight="1" x14ac:dyDescent="0.2">
      <c r="A24" s="55">
        <v>1</v>
      </c>
      <c r="B24" s="56">
        <v>0</v>
      </c>
      <c r="C24" s="56">
        <v>1</v>
      </c>
      <c r="D24" s="57">
        <v>5</v>
      </c>
      <c r="E24" s="57">
        <v>16</v>
      </c>
      <c r="F24" s="58" t="s">
        <v>82</v>
      </c>
      <c r="G24" s="58" t="s">
        <v>104</v>
      </c>
      <c r="H24" s="68" t="s">
        <v>105</v>
      </c>
      <c r="I24" s="60">
        <v>1308380000</v>
      </c>
      <c r="J24" s="60">
        <v>1046704000</v>
      </c>
      <c r="K24" s="60">
        <v>1046704000</v>
      </c>
      <c r="L24" s="60">
        <v>254082</v>
      </c>
      <c r="M24" s="60">
        <v>254082</v>
      </c>
      <c r="N24" s="60">
        <v>254082</v>
      </c>
      <c r="O24" s="60">
        <v>254082</v>
      </c>
      <c r="P24" s="60">
        <v>254082</v>
      </c>
      <c r="Q24" s="60">
        <v>254082</v>
      </c>
      <c r="R24" s="61">
        <f t="shared" si="2"/>
        <v>1.9419587581589448E-4</v>
      </c>
      <c r="S24" s="62">
        <f t="shared" si="3"/>
        <v>1.9419587581589448E-4</v>
      </c>
      <c r="T24" s="63"/>
    </row>
    <row r="25" spans="1:20" s="64" customFormat="1" ht="30" customHeight="1" x14ac:dyDescent="0.2">
      <c r="A25" s="55">
        <v>1</v>
      </c>
      <c r="B25" s="56">
        <v>0</v>
      </c>
      <c r="C25" s="56">
        <v>1</v>
      </c>
      <c r="D25" s="57">
        <v>5</v>
      </c>
      <c r="E25" s="57">
        <v>47</v>
      </c>
      <c r="F25" s="58" t="s">
        <v>82</v>
      </c>
      <c r="G25" s="58" t="s">
        <v>106</v>
      </c>
      <c r="H25" s="68" t="s">
        <v>107</v>
      </c>
      <c r="I25" s="60">
        <v>228966500</v>
      </c>
      <c r="J25" s="60">
        <v>183173200</v>
      </c>
      <c r="K25" s="60">
        <v>183173200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1">
        <f t="shared" si="2"/>
        <v>0</v>
      </c>
      <c r="S25" s="62">
        <f t="shared" si="3"/>
        <v>0</v>
      </c>
      <c r="T25" s="63"/>
    </row>
    <row r="26" spans="1:20" s="64" customFormat="1" ht="30" customHeight="1" x14ac:dyDescent="0.2">
      <c r="A26" s="55">
        <v>1</v>
      </c>
      <c r="B26" s="56">
        <v>0</v>
      </c>
      <c r="C26" s="56">
        <v>1</v>
      </c>
      <c r="D26" s="57">
        <v>5</v>
      </c>
      <c r="E26" s="57">
        <v>92</v>
      </c>
      <c r="F26" s="58" t="s">
        <v>82</v>
      </c>
      <c r="G26" s="58" t="s">
        <v>108</v>
      </c>
      <c r="H26" s="68" t="s">
        <v>109</v>
      </c>
      <c r="I26" s="60">
        <v>65419000</v>
      </c>
      <c r="J26" s="60">
        <v>52335200</v>
      </c>
      <c r="K26" s="60">
        <v>52335200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1">
        <f t="shared" si="2"/>
        <v>0</v>
      </c>
      <c r="S26" s="62">
        <f t="shared" si="3"/>
        <v>0</v>
      </c>
      <c r="T26" s="63"/>
    </row>
    <row r="27" spans="1:20" s="71" customFormat="1" ht="30" customHeight="1" x14ac:dyDescent="0.25">
      <c r="A27" s="46">
        <v>1</v>
      </c>
      <c r="B27" s="47">
        <v>0</v>
      </c>
      <c r="C27" s="47">
        <v>1</v>
      </c>
      <c r="D27" s="65">
        <v>0</v>
      </c>
      <c r="E27" s="48"/>
      <c r="F27" s="48"/>
      <c r="G27" s="48" t="s">
        <v>110</v>
      </c>
      <c r="H27" s="49" t="s">
        <v>111</v>
      </c>
      <c r="I27" s="50">
        <f>+I28</f>
        <v>1439651000</v>
      </c>
      <c r="J27" s="50">
        <f t="shared" ref="J27:Q27" si="12">+J28</f>
        <v>0</v>
      </c>
      <c r="K27" s="50">
        <f t="shared" si="12"/>
        <v>0</v>
      </c>
      <c r="L27" s="50">
        <f t="shared" si="12"/>
        <v>0</v>
      </c>
      <c r="M27" s="50">
        <f t="shared" si="12"/>
        <v>0</v>
      </c>
      <c r="N27" s="50">
        <f t="shared" si="12"/>
        <v>0</v>
      </c>
      <c r="O27" s="50">
        <f t="shared" si="12"/>
        <v>0</v>
      </c>
      <c r="P27" s="50">
        <f t="shared" si="12"/>
        <v>0</v>
      </c>
      <c r="Q27" s="50">
        <f t="shared" si="12"/>
        <v>0</v>
      </c>
      <c r="R27" s="66">
        <f t="shared" si="2"/>
        <v>0</v>
      </c>
      <c r="S27" s="69">
        <f t="shared" si="3"/>
        <v>0</v>
      </c>
      <c r="T27" s="70"/>
    </row>
    <row r="28" spans="1:20" s="64" customFormat="1" ht="30" customHeight="1" x14ac:dyDescent="0.2">
      <c r="A28" s="55">
        <v>1</v>
      </c>
      <c r="B28" s="56">
        <v>0</v>
      </c>
      <c r="C28" s="56">
        <v>1</v>
      </c>
      <c r="D28" s="57">
        <v>0</v>
      </c>
      <c r="E28" s="57"/>
      <c r="F28" s="58" t="s">
        <v>82</v>
      </c>
      <c r="G28" s="58" t="s">
        <v>110</v>
      </c>
      <c r="H28" s="68" t="s">
        <v>112</v>
      </c>
      <c r="I28" s="60">
        <v>1439651000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50">
        <v>0</v>
      </c>
      <c r="R28" s="61">
        <f t="shared" si="2"/>
        <v>0</v>
      </c>
      <c r="S28" s="72">
        <f t="shared" si="3"/>
        <v>0</v>
      </c>
      <c r="T28" s="63"/>
    </row>
    <row r="29" spans="1:20" s="71" customFormat="1" ht="30" customHeight="1" x14ac:dyDescent="0.25">
      <c r="A29" s="46">
        <v>1</v>
      </c>
      <c r="B29" s="47">
        <v>0</v>
      </c>
      <c r="C29" s="47">
        <v>1</v>
      </c>
      <c r="D29" s="65">
        <v>9</v>
      </c>
      <c r="E29" s="48"/>
      <c r="F29" s="48"/>
      <c r="G29" s="48"/>
      <c r="H29" s="49" t="s">
        <v>113</v>
      </c>
      <c r="I29" s="50">
        <f t="shared" ref="I29:Q29" si="13">SUM(I30:I31)</f>
        <v>109194000</v>
      </c>
      <c r="J29" s="50">
        <f t="shared" si="13"/>
        <v>87355200</v>
      </c>
      <c r="K29" s="50">
        <f t="shared" si="13"/>
        <v>87355200</v>
      </c>
      <c r="L29" s="50">
        <f t="shared" si="13"/>
        <v>42595688</v>
      </c>
      <c r="M29" s="50">
        <f t="shared" si="13"/>
        <v>42595688</v>
      </c>
      <c r="N29" s="50">
        <f t="shared" si="13"/>
        <v>42595688</v>
      </c>
      <c r="O29" s="50">
        <f t="shared" si="13"/>
        <v>42595688</v>
      </c>
      <c r="P29" s="50">
        <f t="shared" si="13"/>
        <v>42595688</v>
      </c>
      <c r="Q29" s="50">
        <f t="shared" si="13"/>
        <v>42595688</v>
      </c>
      <c r="R29" s="66">
        <f t="shared" si="2"/>
        <v>0.39009183654779567</v>
      </c>
      <c r="S29" s="52">
        <f t="shared" si="3"/>
        <v>0.39009183654779567</v>
      </c>
      <c r="T29" s="73"/>
    </row>
    <row r="30" spans="1:20" s="64" customFormat="1" ht="30" customHeight="1" x14ac:dyDescent="0.2">
      <c r="A30" s="55">
        <v>1</v>
      </c>
      <c r="B30" s="56">
        <v>0</v>
      </c>
      <c r="C30" s="56">
        <v>1</v>
      </c>
      <c r="D30" s="57">
        <v>9</v>
      </c>
      <c r="E30" s="57">
        <v>1</v>
      </c>
      <c r="F30" s="58" t="s">
        <v>82</v>
      </c>
      <c r="G30" s="58" t="s">
        <v>114</v>
      </c>
      <c r="H30" s="59" t="s">
        <v>115</v>
      </c>
      <c r="I30" s="60">
        <v>24022680</v>
      </c>
      <c r="J30" s="60">
        <v>19218144</v>
      </c>
      <c r="K30" s="60">
        <v>19218144</v>
      </c>
      <c r="L30" s="60">
        <v>5180447</v>
      </c>
      <c r="M30" s="60">
        <v>5180447</v>
      </c>
      <c r="N30" s="60">
        <v>5180447</v>
      </c>
      <c r="O30" s="60">
        <v>5180447</v>
      </c>
      <c r="P30" s="60">
        <v>5180447</v>
      </c>
      <c r="Q30" s="60">
        <v>5180447</v>
      </c>
      <c r="R30" s="61">
        <f t="shared" si="2"/>
        <v>0.21564817081191606</v>
      </c>
      <c r="S30" s="62">
        <f t="shared" si="3"/>
        <v>0.21564817081191606</v>
      </c>
      <c r="T30" s="63"/>
    </row>
    <row r="31" spans="1:20" s="64" customFormat="1" ht="30" customHeight="1" x14ac:dyDescent="0.2">
      <c r="A31" s="55">
        <v>1</v>
      </c>
      <c r="B31" s="56">
        <v>0</v>
      </c>
      <c r="C31" s="56">
        <v>1</v>
      </c>
      <c r="D31" s="57">
        <v>9</v>
      </c>
      <c r="E31" s="57">
        <v>3</v>
      </c>
      <c r="F31" s="58" t="s">
        <v>82</v>
      </c>
      <c r="G31" s="58" t="s">
        <v>116</v>
      </c>
      <c r="H31" s="59" t="s">
        <v>117</v>
      </c>
      <c r="I31" s="60">
        <v>85171320</v>
      </c>
      <c r="J31" s="60">
        <v>68137056</v>
      </c>
      <c r="K31" s="60">
        <v>68137056</v>
      </c>
      <c r="L31" s="60">
        <v>37415241</v>
      </c>
      <c r="M31" s="60">
        <v>37415241</v>
      </c>
      <c r="N31" s="60">
        <v>37415241</v>
      </c>
      <c r="O31" s="60">
        <v>37415241</v>
      </c>
      <c r="P31" s="60">
        <v>37415241</v>
      </c>
      <c r="Q31" s="60">
        <v>37415241</v>
      </c>
      <c r="R31" s="61">
        <f t="shared" si="2"/>
        <v>0.43929389611432579</v>
      </c>
      <c r="S31" s="62">
        <f t="shared" si="3"/>
        <v>0.43929389611432579</v>
      </c>
      <c r="T31" s="63"/>
    </row>
    <row r="32" spans="1:20" s="53" customFormat="1" ht="30" customHeight="1" x14ac:dyDescent="0.2">
      <c r="A32" s="46">
        <v>1</v>
      </c>
      <c r="B32" s="47">
        <v>0</v>
      </c>
      <c r="C32" s="47">
        <v>2</v>
      </c>
      <c r="D32" s="48"/>
      <c r="E32" s="48"/>
      <c r="F32" s="65">
        <v>20</v>
      </c>
      <c r="G32" s="65"/>
      <c r="H32" s="54" t="s">
        <v>118</v>
      </c>
      <c r="I32" s="50">
        <f>SUM(I33:I35)</f>
        <v>1573836000</v>
      </c>
      <c r="J32" s="50">
        <f t="shared" ref="J32:Q32" si="14">SUM(J33:J35)</f>
        <v>956401644</v>
      </c>
      <c r="K32" s="50">
        <f t="shared" si="14"/>
        <v>956401644</v>
      </c>
      <c r="L32" s="50">
        <f t="shared" si="14"/>
        <v>876872020</v>
      </c>
      <c r="M32" s="50">
        <f t="shared" si="14"/>
        <v>876872020</v>
      </c>
      <c r="N32" s="50">
        <f t="shared" si="14"/>
        <v>0</v>
      </c>
      <c r="O32" s="50">
        <f t="shared" si="14"/>
        <v>0</v>
      </c>
      <c r="P32" s="50">
        <f t="shared" si="14"/>
        <v>0</v>
      </c>
      <c r="Q32" s="50">
        <f t="shared" si="14"/>
        <v>0</v>
      </c>
      <c r="R32" s="66">
        <f t="shared" si="2"/>
        <v>0.55715590442714491</v>
      </c>
      <c r="S32" s="52">
        <f t="shared" si="3"/>
        <v>0</v>
      </c>
      <c r="T32" s="67"/>
    </row>
    <row r="33" spans="1:20" s="64" customFormat="1" ht="30" customHeight="1" x14ac:dyDescent="0.2">
      <c r="A33" s="55">
        <v>1</v>
      </c>
      <c r="B33" s="56">
        <v>0</v>
      </c>
      <c r="C33" s="56">
        <v>2</v>
      </c>
      <c r="D33" s="57">
        <v>12</v>
      </c>
      <c r="E33" s="58"/>
      <c r="F33" s="57">
        <v>20</v>
      </c>
      <c r="G33" s="57" t="s">
        <v>119</v>
      </c>
      <c r="H33" s="59" t="s">
        <v>120</v>
      </c>
      <c r="I33" s="60">
        <v>1538686400</v>
      </c>
      <c r="J33" s="60">
        <v>922260747</v>
      </c>
      <c r="K33" s="60">
        <v>922260747</v>
      </c>
      <c r="L33" s="60">
        <v>876872020</v>
      </c>
      <c r="M33" s="60">
        <v>876872020</v>
      </c>
      <c r="N33" s="60">
        <v>0</v>
      </c>
      <c r="O33" s="60">
        <v>0</v>
      </c>
      <c r="P33" s="60">
        <v>0</v>
      </c>
      <c r="Q33" s="60">
        <v>0</v>
      </c>
      <c r="R33" s="61">
        <f t="shared" si="2"/>
        <v>0.56988351882488852</v>
      </c>
      <c r="S33" s="62">
        <f t="shared" si="3"/>
        <v>0</v>
      </c>
      <c r="T33" s="63"/>
    </row>
    <row r="34" spans="1:20" s="64" customFormat="1" ht="30" customHeight="1" x14ac:dyDescent="0.2">
      <c r="A34" s="55">
        <v>1</v>
      </c>
      <c r="B34" s="56">
        <v>0</v>
      </c>
      <c r="C34" s="56">
        <v>2</v>
      </c>
      <c r="D34" s="57">
        <v>14</v>
      </c>
      <c r="E34" s="58"/>
      <c r="F34" s="57">
        <v>20</v>
      </c>
      <c r="G34" s="57" t="s">
        <v>121</v>
      </c>
      <c r="H34" s="59" t="s">
        <v>122</v>
      </c>
      <c r="I34" s="60">
        <v>34149600</v>
      </c>
      <c r="J34" s="60">
        <v>34140897</v>
      </c>
      <c r="K34" s="60">
        <v>34140897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1">
        <f t="shared" si="2"/>
        <v>0</v>
      </c>
      <c r="S34" s="62">
        <f t="shared" si="3"/>
        <v>0</v>
      </c>
      <c r="T34" s="63"/>
    </row>
    <row r="35" spans="1:20" s="64" customFormat="1" ht="30" customHeight="1" x14ac:dyDescent="0.2">
      <c r="A35" s="55">
        <v>1</v>
      </c>
      <c r="B35" s="56">
        <v>0</v>
      </c>
      <c r="C35" s="56">
        <v>2</v>
      </c>
      <c r="D35" s="57">
        <v>100</v>
      </c>
      <c r="E35" s="58"/>
      <c r="F35" s="57">
        <v>20</v>
      </c>
      <c r="G35" s="57" t="s">
        <v>123</v>
      </c>
      <c r="H35" s="59" t="s">
        <v>124</v>
      </c>
      <c r="I35" s="60">
        <v>1000000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1">
        <f t="shared" si="2"/>
        <v>0</v>
      </c>
      <c r="S35" s="62">
        <f t="shared" si="3"/>
        <v>0</v>
      </c>
      <c r="T35" s="63"/>
    </row>
    <row r="36" spans="1:20" s="71" customFormat="1" ht="30" customHeight="1" x14ac:dyDescent="0.25">
      <c r="A36" s="46">
        <v>1</v>
      </c>
      <c r="B36" s="47">
        <v>0</v>
      </c>
      <c r="C36" s="47">
        <v>5</v>
      </c>
      <c r="D36" s="48"/>
      <c r="E36" s="48"/>
      <c r="F36" s="48"/>
      <c r="G36" s="48"/>
      <c r="H36" s="54" t="s">
        <v>125</v>
      </c>
      <c r="I36" s="50">
        <f t="shared" ref="I36:Q36" si="15">I37+I42+I45+I46</f>
        <v>4721470000</v>
      </c>
      <c r="J36" s="50">
        <f t="shared" si="15"/>
        <v>3777176000</v>
      </c>
      <c r="K36" s="50">
        <f t="shared" si="15"/>
        <v>3777176000</v>
      </c>
      <c r="L36" s="50">
        <f t="shared" si="15"/>
        <v>353280340</v>
      </c>
      <c r="M36" s="50">
        <f t="shared" si="15"/>
        <v>353280340</v>
      </c>
      <c r="N36" s="50">
        <f t="shared" si="15"/>
        <v>353280340</v>
      </c>
      <c r="O36" s="50">
        <f t="shared" si="15"/>
        <v>353280340</v>
      </c>
      <c r="P36" s="50">
        <f t="shared" si="15"/>
        <v>6064200</v>
      </c>
      <c r="Q36" s="50">
        <f t="shared" si="15"/>
        <v>6064200</v>
      </c>
      <c r="R36" s="66">
        <f t="shared" si="2"/>
        <v>7.4824226353233214E-2</v>
      </c>
      <c r="S36" s="52">
        <f t="shared" si="3"/>
        <v>7.4824226353233214E-2</v>
      </c>
      <c r="T36" s="73"/>
    </row>
    <row r="37" spans="1:20" s="53" customFormat="1" ht="30" customHeight="1" x14ac:dyDescent="0.2">
      <c r="A37" s="46">
        <v>1</v>
      </c>
      <c r="B37" s="47">
        <v>0</v>
      </c>
      <c r="C37" s="47">
        <v>5</v>
      </c>
      <c r="D37" s="65">
        <v>1</v>
      </c>
      <c r="E37" s="48"/>
      <c r="F37" s="48"/>
      <c r="G37" s="48"/>
      <c r="H37" s="54" t="s">
        <v>126</v>
      </c>
      <c r="I37" s="50">
        <f t="shared" ref="I37" si="16">SUM(I38:I41)</f>
        <v>2360735000</v>
      </c>
      <c r="J37" s="50">
        <f t="shared" ref="J37:Q37" si="17">SUM(J38:J41)</f>
        <v>1888588000</v>
      </c>
      <c r="K37" s="50">
        <f t="shared" si="17"/>
        <v>1888588000</v>
      </c>
      <c r="L37" s="50">
        <f t="shared" si="17"/>
        <v>186230519</v>
      </c>
      <c r="M37" s="50">
        <f t="shared" si="17"/>
        <v>186230519</v>
      </c>
      <c r="N37" s="50">
        <f t="shared" si="17"/>
        <v>186230519</v>
      </c>
      <c r="O37" s="50">
        <f t="shared" si="17"/>
        <v>186230519</v>
      </c>
      <c r="P37" s="50">
        <f t="shared" si="17"/>
        <v>4651400</v>
      </c>
      <c r="Q37" s="50">
        <f t="shared" si="17"/>
        <v>4651400</v>
      </c>
      <c r="R37" s="66">
        <f t="shared" si="2"/>
        <v>7.8886668346934322E-2</v>
      </c>
      <c r="S37" s="52">
        <f t="shared" si="3"/>
        <v>7.8886668346934322E-2</v>
      </c>
      <c r="T37" s="67"/>
    </row>
    <row r="38" spans="1:20" s="64" customFormat="1" ht="30" customHeight="1" x14ac:dyDescent="0.2">
      <c r="A38" s="55">
        <v>1</v>
      </c>
      <c r="B38" s="56">
        <v>0</v>
      </c>
      <c r="C38" s="56">
        <v>5</v>
      </c>
      <c r="D38" s="57">
        <v>1</v>
      </c>
      <c r="E38" s="57">
        <v>1</v>
      </c>
      <c r="F38" s="57">
        <v>20</v>
      </c>
      <c r="G38" s="57" t="s">
        <v>127</v>
      </c>
      <c r="H38" s="59" t="s">
        <v>128</v>
      </c>
      <c r="I38" s="60">
        <v>424932300</v>
      </c>
      <c r="J38" s="60">
        <v>339945840</v>
      </c>
      <c r="K38" s="60">
        <v>339945840</v>
      </c>
      <c r="L38" s="60">
        <v>37848140</v>
      </c>
      <c r="M38" s="60">
        <v>37848140</v>
      </c>
      <c r="N38" s="60">
        <v>37848140</v>
      </c>
      <c r="O38" s="60">
        <v>37848140</v>
      </c>
      <c r="P38" s="60">
        <v>628700</v>
      </c>
      <c r="Q38" s="60">
        <v>628700</v>
      </c>
      <c r="R38" s="61">
        <f t="shared" si="2"/>
        <v>8.9068635168472715E-2</v>
      </c>
      <c r="S38" s="62">
        <f t="shared" si="3"/>
        <v>8.9068635168472715E-2</v>
      </c>
      <c r="T38" s="63"/>
    </row>
    <row r="39" spans="1:20" s="64" customFormat="1" ht="30" customHeight="1" x14ac:dyDescent="0.2">
      <c r="A39" s="55">
        <v>1</v>
      </c>
      <c r="B39" s="56">
        <v>0</v>
      </c>
      <c r="C39" s="56">
        <v>5</v>
      </c>
      <c r="D39" s="57">
        <v>1</v>
      </c>
      <c r="E39" s="57">
        <v>3</v>
      </c>
      <c r="F39" s="57">
        <v>20</v>
      </c>
      <c r="G39" s="57" t="s">
        <v>129</v>
      </c>
      <c r="H39" s="59" t="s">
        <v>130</v>
      </c>
      <c r="I39" s="60">
        <v>755435200</v>
      </c>
      <c r="J39" s="60">
        <v>604348160</v>
      </c>
      <c r="K39" s="60">
        <v>604348160</v>
      </c>
      <c r="L39" s="60">
        <v>55814626</v>
      </c>
      <c r="M39" s="60">
        <v>55814626</v>
      </c>
      <c r="N39" s="60">
        <v>55814626</v>
      </c>
      <c r="O39" s="60">
        <v>55814626</v>
      </c>
      <c r="P39" s="60">
        <v>1976300</v>
      </c>
      <c r="Q39" s="60">
        <v>1976300</v>
      </c>
      <c r="R39" s="61">
        <f t="shared" si="2"/>
        <v>7.3884068415133425E-2</v>
      </c>
      <c r="S39" s="62">
        <f t="shared" si="3"/>
        <v>7.3884068415133425E-2</v>
      </c>
      <c r="T39" s="63"/>
    </row>
    <row r="40" spans="1:20" s="64" customFormat="1" ht="30" customHeight="1" x14ac:dyDescent="0.2">
      <c r="A40" s="55">
        <v>1</v>
      </c>
      <c r="B40" s="56">
        <v>0</v>
      </c>
      <c r="C40" s="56">
        <v>5</v>
      </c>
      <c r="D40" s="57">
        <v>1</v>
      </c>
      <c r="E40" s="57">
        <v>4</v>
      </c>
      <c r="F40" s="57">
        <v>20</v>
      </c>
      <c r="G40" s="57" t="s">
        <v>131</v>
      </c>
      <c r="H40" s="59" t="s">
        <v>132</v>
      </c>
      <c r="I40" s="60">
        <v>944294000</v>
      </c>
      <c r="J40" s="60">
        <v>755435200</v>
      </c>
      <c r="K40" s="60">
        <v>755435200</v>
      </c>
      <c r="L40" s="60">
        <v>72604958</v>
      </c>
      <c r="M40" s="60">
        <v>72604958</v>
      </c>
      <c r="N40" s="60">
        <v>72604958</v>
      </c>
      <c r="O40" s="60">
        <v>72604958</v>
      </c>
      <c r="P40" s="60">
        <v>1964400</v>
      </c>
      <c r="Q40" s="60">
        <v>1964400</v>
      </c>
      <c r="R40" s="61">
        <f t="shared" si="2"/>
        <v>7.6888085702122438E-2</v>
      </c>
      <c r="S40" s="62">
        <f t="shared" si="3"/>
        <v>7.6888085702122438E-2</v>
      </c>
      <c r="T40" s="63"/>
    </row>
    <row r="41" spans="1:20" s="64" customFormat="1" ht="30" customHeight="1" x14ac:dyDescent="0.2">
      <c r="A41" s="55">
        <v>1</v>
      </c>
      <c r="B41" s="56">
        <v>0</v>
      </c>
      <c r="C41" s="56">
        <v>5</v>
      </c>
      <c r="D41" s="57">
        <v>1</v>
      </c>
      <c r="E41" s="57">
        <v>5</v>
      </c>
      <c r="F41" s="57">
        <v>20</v>
      </c>
      <c r="G41" s="57" t="s">
        <v>133</v>
      </c>
      <c r="H41" s="59" t="s">
        <v>134</v>
      </c>
      <c r="I41" s="60">
        <v>236073500</v>
      </c>
      <c r="J41" s="60">
        <v>188858800</v>
      </c>
      <c r="K41" s="60">
        <v>188858800</v>
      </c>
      <c r="L41" s="60">
        <v>19962795</v>
      </c>
      <c r="M41" s="60">
        <v>19962795</v>
      </c>
      <c r="N41" s="60">
        <v>19962795</v>
      </c>
      <c r="O41" s="60">
        <v>19962795</v>
      </c>
      <c r="P41" s="60">
        <v>82000</v>
      </c>
      <c r="Q41" s="60">
        <v>82000</v>
      </c>
      <c r="R41" s="61">
        <f t="shared" si="2"/>
        <v>8.4561778429175657E-2</v>
      </c>
      <c r="S41" s="62">
        <f t="shared" si="3"/>
        <v>8.4561778429175657E-2</v>
      </c>
      <c r="T41" s="63"/>
    </row>
    <row r="42" spans="1:20" s="53" customFormat="1" ht="30" customHeight="1" x14ac:dyDescent="0.2">
      <c r="A42" s="46">
        <v>1</v>
      </c>
      <c r="B42" s="47">
        <v>0</v>
      </c>
      <c r="C42" s="47">
        <v>5</v>
      </c>
      <c r="D42" s="65">
        <v>2</v>
      </c>
      <c r="E42" s="48"/>
      <c r="F42" s="48"/>
      <c r="G42" s="48"/>
      <c r="H42" s="54" t="s">
        <v>135</v>
      </c>
      <c r="I42" s="50">
        <f>+I43+I44</f>
        <v>1746943900</v>
      </c>
      <c r="J42" s="50">
        <f t="shared" ref="J42:Q42" si="18">+J43+J44</f>
        <v>1397555120</v>
      </c>
      <c r="K42" s="50">
        <f t="shared" si="18"/>
        <v>1397555120</v>
      </c>
      <c r="L42" s="50">
        <f t="shared" si="18"/>
        <v>119740641</v>
      </c>
      <c r="M42" s="50">
        <f t="shared" si="18"/>
        <v>119740641</v>
      </c>
      <c r="N42" s="50">
        <f t="shared" si="18"/>
        <v>119740641</v>
      </c>
      <c r="O42" s="50">
        <f t="shared" si="18"/>
        <v>119740641</v>
      </c>
      <c r="P42" s="50">
        <f t="shared" si="18"/>
        <v>627000</v>
      </c>
      <c r="Q42" s="50">
        <f t="shared" si="18"/>
        <v>627000</v>
      </c>
      <c r="R42" s="66">
        <f t="shared" si="2"/>
        <v>6.8542922872337222E-2</v>
      </c>
      <c r="S42" s="52">
        <f t="shared" si="3"/>
        <v>6.8542922872337222E-2</v>
      </c>
      <c r="T42" s="67"/>
    </row>
    <row r="43" spans="1:20" s="64" customFormat="1" ht="30" customHeight="1" x14ac:dyDescent="0.2">
      <c r="A43" s="55">
        <v>1</v>
      </c>
      <c r="B43" s="56">
        <v>0</v>
      </c>
      <c r="C43" s="56">
        <v>5</v>
      </c>
      <c r="D43" s="57">
        <v>2</v>
      </c>
      <c r="E43" s="57">
        <v>2</v>
      </c>
      <c r="F43" s="57">
        <v>20</v>
      </c>
      <c r="G43" s="57" t="s">
        <v>136</v>
      </c>
      <c r="H43" s="59" t="s">
        <v>137</v>
      </c>
      <c r="I43" s="60">
        <v>1133152800</v>
      </c>
      <c r="J43" s="60">
        <v>906522240</v>
      </c>
      <c r="K43" s="60">
        <v>906522240</v>
      </c>
      <c r="L43" s="60">
        <v>67506447</v>
      </c>
      <c r="M43" s="60">
        <v>67506447</v>
      </c>
      <c r="N43" s="60">
        <v>67506447</v>
      </c>
      <c r="O43" s="60">
        <v>67506447</v>
      </c>
      <c r="P43" s="60">
        <v>0</v>
      </c>
      <c r="Q43" s="60">
        <v>0</v>
      </c>
      <c r="R43" s="61">
        <f t="shared" si="2"/>
        <v>5.9574001846882434E-2</v>
      </c>
      <c r="S43" s="62">
        <f t="shared" si="3"/>
        <v>5.9574001846882434E-2</v>
      </c>
      <c r="T43" s="63"/>
    </row>
    <row r="44" spans="1:20" s="64" customFormat="1" ht="30" customHeight="1" x14ac:dyDescent="0.2">
      <c r="A44" s="55">
        <v>1</v>
      </c>
      <c r="B44" s="56">
        <v>0</v>
      </c>
      <c r="C44" s="56">
        <v>5</v>
      </c>
      <c r="D44" s="57">
        <v>2</v>
      </c>
      <c r="E44" s="57">
        <v>3</v>
      </c>
      <c r="F44" s="57">
        <v>20</v>
      </c>
      <c r="G44" s="57" t="s">
        <v>138</v>
      </c>
      <c r="H44" s="59" t="s">
        <v>139</v>
      </c>
      <c r="I44" s="60">
        <v>613791100</v>
      </c>
      <c r="J44" s="60">
        <v>491032880</v>
      </c>
      <c r="K44" s="60">
        <v>491032880</v>
      </c>
      <c r="L44" s="60">
        <v>52234194</v>
      </c>
      <c r="M44" s="60">
        <v>52234194</v>
      </c>
      <c r="N44" s="60">
        <v>52234194</v>
      </c>
      <c r="O44" s="60">
        <v>52234194</v>
      </c>
      <c r="P44" s="60">
        <v>627000</v>
      </c>
      <c r="Q44" s="60">
        <v>627000</v>
      </c>
      <c r="R44" s="61">
        <f t="shared" si="2"/>
        <v>8.51009309193307E-2</v>
      </c>
      <c r="S44" s="62">
        <f t="shared" si="3"/>
        <v>8.51009309193307E-2</v>
      </c>
      <c r="T44" s="63"/>
    </row>
    <row r="45" spans="1:20" s="53" customFormat="1" ht="30" customHeight="1" x14ac:dyDescent="0.2">
      <c r="A45" s="46">
        <v>1</v>
      </c>
      <c r="B45" s="47">
        <v>0</v>
      </c>
      <c r="C45" s="47">
        <v>5</v>
      </c>
      <c r="D45" s="65">
        <v>6</v>
      </c>
      <c r="E45" s="48"/>
      <c r="F45" s="65">
        <v>20</v>
      </c>
      <c r="G45" s="65" t="s">
        <v>140</v>
      </c>
      <c r="H45" s="54" t="s">
        <v>141</v>
      </c>
      <c r="I45" s="50">
        <v>377717600</v>
      </c>
      <c r="J45" s="50">
        <v>302174080</v>
      </c>
      <c r="K45" s="50">
        <v>302174080</v>
      </c>
      <c r="L45" s="50">
        <v>28385280</v>
      </c>
      <c r="M45" s="50">
        <v>28385280</v>
      </c>
      <c r="N45" s="50">
        <v>28385280</v>
      </c>
      <c r="O45" s="50">
        <v>28385280</v>
      </c>
      <c r="P45" s="50">
        <v>471500</v>
      </c>
      <c r="Q45" s="50">
        <v>471500</v>
      </c>
      <c r="R45" s="66">
        <f t="shared" si="2"/>
        <v>7.5149476751943778E-2</v>
      </c>
      <c r="S45" s="52">
        <f t="shared" si="3"/>
        <v>7.5149476751943778E-2</v>
      </c>
      <c r="T45" s="44"/>
    </row>
    <row r="46" spans="1:20" s="53" customFormat="1" ht="30" customHeight="1" x14ac:dyDescent="0.2">
      <c r="A46" s="46">
        <v>1</v>
      </c>
      <c r="B46" s="47">
        <v>0</v>
      </c>
      <c r="C46" s="47">
        <v>5</v>
      </c>
      <c r="D46" s="65">
        <v>7</v>
      </c>
      <c r="E46" s="48"/>
      <c r="F46" s="65">
        <v>20</v>
      </c>
      <c r="G46" s="65" t="s">
        <v>142</v>
      </c>
      <c r="H46" s="54" t="s">
        <v>143</v>
      </c>
      <c r="I46" s="50">
        <v>236073500</v>
      </c>
      <c r="J46" s="50">
        <v>188858800</v>
      </c>
      <c r="K46" s="50">
        <v>188858800</v>
      </c>
      <c r="L46" s="50">
        <v>18923900</v>
      </c>
      <c r="M46" s="50">
        <v>18923900</v>
      </c>
      <c r="N46" s="50">
        <v>18923900</v>
      </c>
      <c r="O46" s="50">
        <v>18923900</v>
      </c>
      <c r="P46" s="50">
        <v>314300</v>
      </c>
      <c r="Q46" s="50">
        <v>314300</v>
      </c>
      <c r="R46" s="66">
        <f t="shared" si="2"/>
        <v>8.0161051536915412E-2</v>
      </c>
      <c r="S46" s="52">
        <f t="shared" si="3"/>
        <v>8.0161051536915412E-2</v>
      </c>
      <c r="T46" s="44"/>
    </row>
    <row r="47" spans="1:20" s="53" customFormat="1" ht="30" customHeight="1" x14ac:dyDescent="0.2">
      <c r="A47" s="46">
        <v>2</v>
      </c>
      <c r="B47" s="47"/>
      <c r="C47" s="47"/>
      <c r="D47" s="48"/>
      <c r="E47" s="48"/>
      <c r="F47" s="48"/>
      <c r="G47" s="48"/>
      <c r="H47" s="54" t="s">
        <v>144</v>
      </c>
      <c r="I47" s="50">
        <f>I48+I56</f>
        <v>8304732000</v>
      </c>
      <c r="J47" s="50">
        <f t="shared" ref="J47:Q47" si="19">J48+J56</f>
        <v>4022311984</v>
      </c>
      <c r="K47" s="50">
        <f t="shared" si="19"/>
        <v>4022311984</v>
      </c>
      <c r="L47" s="50">
        <f t="shared" si="19"/>
        <v>3894863171</v>
      </c>
      <c r="M47" s="50">
        <f t="shared" si="19"/>
        <v>3894863171</v>
      </c>
      <c r="N47" s="50">
        <f t="shared" si="19"/>
        <v>76485542</v>
      </c>
      <c r="O47" s="50">
        <f t="shared" si="19"/>
        <v>76485542</v>
      </c>
      <c r="P47" s="50">
        <f t="shared" si="19"/>
        <v>75366704</v>
      </c>
      <c r="Q47" s="50">
        <f t="shared" si="19"/>
        <v>75366704</v>
      </c>
      <c r="R47" s="51">
        <f t="shared" si="2"/>
        <v>0.46899324035983342</v>
      </c>
      <c r="S47" s="52">
        <f t="shared" si="3"/>
        <v>9.2098748039069773E-3</v>
      </c>
      <c r="T47" s="67"/>
    </row>
    <row r="48" spans="1:20" s="53" customFormat="1" ht="30" customHeight="1" x14ac:dyDescent="0.2">
      <c r="A48" s="46">
        <v>2</v>
      </c>
      <c r="B48" s="47">
        <v>0</v>
      </c>
      <c r="C48" s="47">
        <v>3</v>
      </c>
      <c r="D48" s="48"/>
      <c r="E48" s="48"/>
      <c r="F48" s="48"/>
      <c r="G48" s="48"/>
      <c r="H48" s="54" t="s">
        <v>145</v>
      </c>
      <c r="I48" s="50">
        <f>+I49+I54</f>
        <v>886066000</v>
      </c>
      <c r="J48" s="50">
        <f t="shared" ref="J48:Q48" si="20">+J49+J54</f>
        <v>110603000</v>
      </c>
      <c r="K48" s="50">
        <f t="shared" si="20"/>
        <v>110603000</v>
      </c>
      <c r="L48" s="50">
        <f t="shared" si="20"/>
        <v>110253000</v>
      </c>
      <c r="M48" s="50">
        <f t="shared" si="20"/>
        <v>110253000</v>
      </c>
      <c r="N48" s="50">
        <f t="shared" si="20"/>
        <v>2135086</v>
      </c>
      <c r="O48" s="50">
        <f t="shared" si="20"/>
        <v>2135086</v>
      </c>
      <c r="P48" s="50">
        <f t="shared" si="20"/>
        <v>1016248</v>
      </c>
      <c r="Q48" s="50">
        <f t="shared" si="20"/>
        <v>1016248</v>
      </c>
      <c r="R48" s="51">
        <f t="shared" si="2"/>
        <v>0.12442978288299066</v>
      </c>
      <c r="S48" s="52">
        <f t="shared" si="3"/>
        <v>2.4096241137793349E-3</v>
      </c>
      <c r="T48" s="67"/>
    </row>
    <row r="49" spans="1:20" s="53" customFormat="1" ht="30" customHeight="1" x14ac:dyDescent="0.2">
      <c r="A49" s="46">
        <v>2</v>
      </c>
      <c r="B49" s="47">
        <v>0</v>
      </c>
      <c r="C49" s="47">
        <v>3</v>
      </c>
      <c r="D49" s="65">
        <v>50</v>
      </c>
      <c r="E49" s="48"/>
      <c r="F49" s="48"/>
      <c r="G49" s="48"/>
      <c r="H49" s="54" t="s">
        <v>146</v>
      </c>
      <c r="I49" s="50">
        <f t="shared" ref="I49:Q49" si="21">SUM(I50:I53)</f>
        <v>877205340</v>
      </c>
      <c r="J49" s="50">
        <f t="shared" si="21"/>
        <v>110603000</v>
      </c>
      <c r="K49" s="50">
        <f t="shared" si="21"/>
        <v>110603000</v>
      </c>
      <c r="L49" s="50">
        <f t="shared" si="21"/>
        <v>110253000</v>
      </c>
      <c r="M49" s="50">
        <f t="shared" si="21"/>
        <v>110253000</v>
      </c>
      <c r="N49" s="50">
        <f t="shared" si="21"/>
        <v>2135086</v>
      </c>
      <c r="O49" s="50">
        <f t="shared" si="21"/>
        <v>2135086</v>
      </c>
      <c r="P49" s="50">
        <f t="shared" si="21"/>
        <v>1016248</v>
      </c>
      <c r="Q49" s="50">
        <f t="shared" si="21"/>
        <v>1016248</v>
      </c>
      <c r="R49" s="51">
        <f t="shared" si="2"/>
        <v>0.12568664937675825</v>
      </c>
      <c r="S49" s="52">
        <f t="shared" si="3"/>
        <v>2.4339637512922575E-3</v>
      </c>
      <c r="T49" s="67"/>
    </row>
    <row r="50" spans="1:20" s="64" customFormat="1" ht="30" customHeight="1" x14ac:dyDescent="0.2">
      <c r="A50" s="55">
        <v>2</v>
      </c>
      <c r="B50" s="56">
        <v>0</v>
      </c>
      <c r="C50" s="56">
        <v>3</v>
      </c>
      <c r="D50" s="57">
        <v>50</v>
      </c>
      <c r="E50" s="57">
        <v>2</v>
      </c>
      <c r="F50" s="57">
        <v>20</v>
      </c>
      <c r="G50" s="57" t="s">
        <v>147</v>
      </c>
      <c r="H50" s="59" t="s">
        <v>148</v>
      </c>
      <c r="I50" s="60">
        <v>8860660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1">
        <f t="shared" si="2"/>
        <v>0</v>
      </c>
      <c r="S50" s="62">
        <f t="shared" si="3"/>
        <v>0</v>
      </c>
      <c r="T50" s="63"/>
    </row>
    <row r="51" spans="1:20" s="64" customFormat="1" ht="30" customHeight="1" x14ac:dyDescent="0.2">
      <c r="A51" s="55">
        <v>2</v>
      </c>
      <c r="B51" s="56">
        <v>0</v>
      </c>
      <c r="C51" s="56">
        <v>3</v>
      </c>
      <c r="D51" s="57">
        <v>50</v>
      </c>
      <c r="E51" s="57">
        <v>3</v>
      </c>
      <c r="F51" s="57">
        <v>20</v>
      </c>
      <c r="G51" s="57" t="s">
        <v>149</v>
      </c>
      <c r="H51" s="59" t="s">
        <v>150</v>
      </c>
      <c r="I51" s="60">
        <v>407590360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1">
        <f t="shared" si="2"/>
        <v>0</v>
      </c>
      <c r="S51" s="62">
        <f t="shared" si="3"/>
        <v>0</v>
      </c>
      <c r="T51" s="63"/>
    </row>
    <row r="52" spans="1:20" s="64" customFormat="1" ht="30" customHeight="1" x14ac:dyDescent="0.2">
      <c r="A52" s="55">
        <v>2</v>
      </c>
      <c r="B52" s="56">
        <v>0</v>
      </c>
      <c r="C52" s="56">
        <v>3</v>
      </c>
      <c r="D52" s="57">
        <v>50</v>
      </c>
      <c r="E52" s="57">
        <v>8</v>
      </c>
      <c r="F52" s="57">
        <v>20</v>
      </c>
      <c r="G52" s="57" t="s">
        <v>151</v>
      </c>
      <c r="H52" s="59" t="s">
        <v>152</v>
      </c>
      <c r="I52" s="60">
        <v>8860660</v>
      </c>
      <c r="J52" s="60">
        <v>150000</v>
      </c>
      <c r="K52" s="60">
        <v>150000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1">
        <f t="shared" si="2"/>
        <v>0</v>
      </c>
      <c r="S52" s="62">
        <f t="shared" si="3"/>
        <v>0</v>
      </c>
      <c r="T52" s="63"/>
    </row>
    <row r="53" spans="1:20" s="64" customFormat="1" ht="30" customHeight="1" x14ac:dyDescent="0.2">
      <c r="A53" s="55">
        <v>2</v>
      </c>
      <c r="B53" s="56">
        <v>0</v>
      </c>
      <c r="C53" s="56">
        <v>3</v>
      </c>
      <c r="D53" s="57">
        <v>50</v>
      </c>
      <c r="E53" s="57">
        <v>90</v>
      </c>
      <c r="F53" s="57">
        <v>20</v>
      </c>
      <c r="G53" s="57" t="s">
        <v>153</v>
      </c>
      <c r="H53" s="59" t="s">
        <v>154</v>
      </c>
      <c r="I53" s="60">
        <v>451893660</v>
      </c>
      <c r="J53" s="60">
        <v>110453000</v>
      </c>
      <c r="K53" s="60">
        <v>110453000</v>
      </c>
      <c r="L53" s="60">
        <v>110253000</v>
      </c>
      <c r="M53" s="60">
        <v>110253000</v>
      </c>
      <c r="N53" s="60">
        <v>2135086</v>
      </c>
      <c r="O53" s="60">
        <v>2135086</v>
      </c>
      <c r="P53" s="60">
        <v>1016248</v>
      </c>
      <c r="Q53" s="60">
        <v>1016248</v>
      </c>
      <c r="R53" s="61">
        <f t="shared" si="2"/>
        <v>0.24397996643723657</v>
      </c>
      <c r="S53" s="62">
        <f t="shared" si="3"/>
        <v>4.7247531642732052E-3</v>
      </c>
      <c r="T53" s="63"/>
    </row>
    <row r="54" spans="1:20" s="53" customFormat="1" ht="30" customHeight="1" x14ac:dyDescent="0.2">
      <c r="A54" s="46">
        <v>2</v>
      </c>
      <c r="B54" s="47">
        <v>0</v>
      </c>
      <c r="C54" s="47">
        <v>3</v>
      </c>
      <c r="D54" s="65">
        <v>51</v>
      </c>
      <c r="E54" s="48"/>
      <c r="F54" s="48"/>
      <c r="G54" s="48"/>
      <c r="H54" s="54" t="s">
        <v>155</v>
      </c>
      <c r="I54" s="50">
        <f>+I55</f>
        <v>8860660</v>
      </c>
      <c r="J54" s="50">
        <f t="shared" ref="J54:Q54" si="22">+J55</f>
        <v>0</v>
      </c>
      <c r="K54" s="50">
        <f t="shared" si="22"/>
        <v>0</v>
      </c>
      <c r="L54" s="50">
        <f t="shared" si="22"/>
        <v>0</v>
      </c>
      <c r="M54" s="50">
        <f t="shared" si="22"/>
        <v>0</v>
      </c>
      <c r="N54" s="50">
        <f t="shared" si="22"/>
        <v>0</v>
      </c>
      <c r="O54" s="50">
        <f t="shared" si="22"/>
        <v>0</v>
      </c>
      <c r="P54" s="50">
        <f t="shared" si="22"/>
        <v>0</v>
      </c>
      <c r="Q54" s="50">
        <f t="shared" si="22"/>
        <v>0</v>
      </c>
      <c r="R54" s="51">
        <f t="shared" si="2"/>
        <v>0</v>
      </c>
      <c r="S54" s="52">
        <f t="shared" si="3"/>
        <v>0</v>
      </c>
      <c r="T54" s="67"/>
    </row>
    <row r="55" spans="1:20" s="64" customFormat="1" ht="30" customHeight="1" x14ac:dyDescent="0.2">
      <c r="A55" s="55">
        <v>2</v>
      </c>
      <c r="B55" s="56">
        <v>0</v>
      </c>
      <c r="C55" s="56">
        <v>3</v>
      </c>
      <c r="D55" s="57">
        <v>51</v>
      </c>
      <c r="E55" s="57">
        <v>1</v>
      </c>
      <c r="F55" s="57">
        <v>20</v>
      </c>
      <c r="G55" s="57" t="s">
        <v>156</v>
      </c>
      <c r="H55" s="59" t="s">
        <v>157</v>
      </c>
      <c r="I55" s="60">
        <v>8860660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1">
        <f t="shared" si="2"/>
        <v>0</v>
      </c>
      <c r="S55" s="62">
        <f t="shared" si="3"/>
        <v>0</v>
      </c>
      <c r="T55" s="63"/>
    </row>
    <row r="56" spans="1:20" s="53" customFormat="1" ht="30" customHeight="1" x14ac:dyDescent="0.2">
      <c r="A56" s="46">
        <v>2</v>
      </c>
      <c r="B56" s="47">
        <v>0</v>
      </c>
      <c r="C56" s="47">
        <v>4</v>
      </c>
      <c r="D56" s="48"/>
      <c r="E56" s="48"/>
      <c r="F56" s="48"/>
      <c r="G56" s="48"/>
      <c r="H56" s="54" t="s">
        <v>158</v>
      </c>
      <c r="I56" s="50">
        <f>I57+I59+I61+I67+I75+I81+I84+I90+I93+I96+I102+I107+I109+I99</f>
        <v>7418666000</v>
      </c>
      <c r="J56" s="50">
        <f t="shared" ref="J56:Q56" si="23">J57+J59+J61+J67+J75+J81+J84+J90+J93+J96+J102+J107+J109+J99</f>
        <v>3911708984</v>
      </c>
      <c r="K56" s="50">
        <f t="shared" si="23"/>
        <v>3911708984</v>
      </c>
      <c r="L56" s="50">
        <f t="shared" si="23"/>
        <v>3784610171</v>
      </c>
      <c r="M56" s="50">
        <f t="shared" si="23"/>
        <v>3784610171</v>
      </c>
      <c r="N56" s="50">
        <f t="shared" si="23"/>
        <v>74350456</v>
      </c>
      <c r="O56" s="50">
        <f t="shared" si="23"/>
        <v>74350456</v>
      </c>
      <c r="P56" s="50">
        <f t="shared" si="23"/>
        <v>74350456</v>
      </c>
      <c r="Q56" s="50">
        <f t="shared" si="23"/>
        <v>74350456</v>
      </c>
      <c r="R56" s="51">
        <f t="shared" si="2"/>
        <v>0.5101469955649709</v>
      </c>
      <c r="S56" s="52">
        <f t="shared" si="3"/>
        <v>1.0022078902055975E-2</v>
      </c>
      <c r="T56" s="67"/>
    </row>
    <row r="57" spans="1:20" s="53" customFormat="1" ht="30" customHeight="1" x14ac:dyDescent="0.2">
      <c r="A57" s="46">
        <v>2</v>
      </c>
      <c r="B57" s="47">
        <v>0</v>
      </c>
      <c r="C57" s="47">
        <v>4</v>
      </c>
      <c r="D57" s="65">
        <v>1</v>
      </c>
      <c r="E57" s="48"/>
      <c r="F57" s="48"/>
      <c r="G57" s="48"/>
      <c r="H57" s="54" t="s">
        <v>159</v>
      </c>
      <c r="I57" s="50">
        <f t="shared" ref="I57:Q57" si="24">SUM(I58:I58)</f>
        <v>22255998</v>
      </c>
      <c r="J57" s="50">
        <f t="shared" si="24"/>
        <v>500000</v>
      </c>
      <c r="K57" s="50">
        <f t="shared" si="24"/>
        <v>500000</v>
      </c>
      <c r="L57" s="50">
        <f t="shared" si="24"/>
        <v>0</v>
      </c>
      <c r="M57" s="50">
        <f t="shared" si="24"/>
        <v>0</v>
      </c>
      <c r="N57" s="50">
        <f t="shared" si="24"/>
        <v>0</v>
      </c>
      <c r="O57" s="50">
        <f t="shared" si="24"/>
        <v>0</v>
      </c>
      <c r="P57" s="50">
        <f t="shared" si="24"/>
        <v>0</v>
      </c>
      <c r="Q57" s="50">
        <f t="shared" si="24"/>
        <v>0</v>
      </c>
      <c r="R57" s="51">
        <f t="shared" si="2"/>
        <v>0</v>
      </c>
      <c r="S57" s="52">
        <f t="shared" si="3"/>
        <v>0</v>
      </c>
      <c r="T57" s="67"/>
    </row>
    <row r="58" spans="1:20" s="64" customFormat="1" ht="30" customHeight="1" x14ac:dyDescent="0.2">
      <c r="A58" s="55">
        <v>2</v>
      </c>
      <c r="B58" s="56">
        <v>0</v>
      </c>
      <c r="C58" s="56">
        <v>4</v>
      </c>
      <c r="D58" s="57">
        <v>1</v>
      </c>
      <c r="E58" s="57">
        <v>25</v>
      </c>
      <c r="F58" s="57">
        <v>20</v>
      </c>
      <c r="G58" s="57" t="s">
        <v>160</v>
      </c>
      <c r="H58" s="59" t="s">
        <v>161</v>
      </c>
      <c r="I58" s="60">
        <v>22255998</v>
      </c>
      <c r="J58" s="60">
        <v>500000</v>
      </c>
      <c r="K58" s="60">
        <v>500000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1">
        <f t="shared" si="2"/>
        <v>0</v>
      </c>
      <c r="S58" s="72">
        <f t="shared" si="3"/>
        <v>0</v>
      </c>
      <c r="T58" s="63"/>
    </row>
    <row r="59" spans="1:20" s="53" customFormat="1" ht="30" customHeight="1" x14ac:dyDescent="0.2">
      <c r="A59" s="46">
        <v>2</v>
      </c>
      <c r="B59" s="47">
        <v>0</v>
      </c>
      <c r="C59" s="47">
        <v>4</v>
      </c>
      <c r="D59" s="65">
        <v>2</v>
      </c>
      <c r="E59" s="48"/>
      <c r="F59" s="48"/>
      <c r="G59" s="48"/>
      <c r="H59" s="54" t="s">
        <v>162</v>
      </c>
      <c r="I59" s="50">
        <f>SUM(I60:I60)</f>
        <v>37093330</v>
      </c>
      <c r="J59" s="50">
        <f t="shared" ref="J59:Q59" si="25">SUM(J60:J60)</f>
        <v>0</v>
      </c>
      <c r="K59" s="50">
        <f t="shared" si="25"/>
        <v>0</v>
      </c>
      <c r="L59" s="50">
        <f t="shared" si="25"/>
        <v>0</v>
      </c>
      <c r="M59" s="50">
        <f t="shared" si="25"/>
        <v>0</v>
      </c>
      <c r="N59" s="50">
        <f t="shared" si="25"/>
        <v>0</v>
      </c>
      <c r="O59" s="50">
        <f t="shared" si="25"/>
        <v>0</v>
      </c>
      <c r="P59" s="50">
        <f t="shared" si="25"/>
        <v>0</v>
      </c>
      <c r="Q59" s="50">
        <f t="shared" si="25"/>
        <v>0</v>
      </c>
      <c r="R59" s="51">
        <f t="shared" si="2"/>
        <v>0</v>
      </c>
      <c r="S59" s="52">
        <f t="shared" si="3"/>
        <v>0</v>
      </c>
      <c r="T59" s="67"/>
    </row>
    <row r="60" spans="1:20" s="64" customFormat="1" ht="30" customHeight="1" x14ac:dyDescent="0.2">
      <c r="A60" s="55">
        <v>2</v>
      </c>
      <c r="B60" s="56">
        <v>0</v>
      </c>
      <c r="C60" s="56">
        <v>4</v>
      </c>
      <c r="D60" s="57">
        <v>2</v>
      </c>
      <c r="E60" s="57">
        <v>2</v>
      </c>
      <c r="F60" s="57">
        <v>20</v>
      </c>
      <c r="G60" s="57" t="s">
        <v>163</v>
      </c>
      <c r="H60" s="59" t="s">
        <v>164</v>
      </c>
      <c r="I60" s="60">
        <v>37093330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1">
        <f t="shared" si="2"/>
        <v>0</v>
      </c>
      <c r="S60" s="62">
        <f t="shared" si="3"/>
        <v>0</v>
      </c>
      <c r="T60" s="63"/>
    </row>
    <row r="61" spans="1:20" s="53" customFormat="1" ht="30" customHeight="1" x14ac:dyDescent="0.2">
      <c r="A61" s="46">
        <v>2</v>
      </c>
      <c r="B61" s="47">
        <v>0</v>
      </c>
      <c r="C61" s="47">
        <v>4</v>
      </c>
      <c r="D61" s="65">
        <v>4</v>
      </c>
      <c r="E61" s="48"/>
      <c r="F61" s="48"/>
      <c r="G61" s="48"/>
      <c r="H61" s="54" t="s">
        <v>165</v>
      </c>
      <c r="I61" s="50">
        <f>SUM(I62:I66)</f>
        <v>363514634</v>
      </c>
      <c r="J61" s="50">
        <f t="shared" ref="J61:Q61" si="26">SUM(J62:J66)</f>
        <v>14130063</v>
      </c>
      <c r="K61" s="50">
        <f t="shared" si="26"/>
        <v>14130063</v>
      </c>
      <c r="L61" s="50">
        <f t="shared" si="26"/>
        <v>11630063</v>
      </c>
      <c r="M61" s="50">
        <f t="shared" si="26"/>
        <v>11630063</v>
      </c>
      <c r="N61" s="50">
        <f t="shared" si="26"/>
        <v>0</v>
      </c>
      <c r="O61" s="50">
        <f t="shared" si="26"/>
        <v>0</v>
      </c>
      <c r="P61" s="50">
        <f t="shared" si="26"/>
        <v>0</v>
      </c>
      <c r="Q61" s="50">
        <f t="shared" si="26"/>
        <v>0</v>
      </c>
      <c r="R61" s="51">
        <f t="shared" si="2"/>
        <v>3.1993383242997588E-2</v>
      </c>
      <c r="S61" s="52">
        <f t="shared" si="3"/>
        <v>0</v>
      </c>
      <c r="T61" s="67"/>
    </row>
    <row r="62" spans="1:20" s="64" customFormat="1" ht="30" customHeight="1" x14ac:dyDescent="0.2">
      <c r="A62" s="55">
        <v>2</v>
      </c>
      <c r="B62" s="56">
        <v>0</v>
      </c>
      <c r="C62" s="56">
        <v>4</v>
      </c>
      <c r="D62" s="57">
        <v>4</v>
      </c>
      <c r="E62" s="57">
        <v>1</v>
      </c>
      <c r="F62" s="57">
        <v>20</v>
      </c>
      <c r="G62" s="57" t="s">
        <v>166</v>
      </c>
      <c r="H62" s="59" t="s">
        <v>167</v>
      </c>
      <c r="I62" s="60">
        <v>44511996</v>
      </c>
      <c r="J62" s="60">
        <v>11830063</v>
      </c>
      <c r="K62" s="60">
        <v>11830063</v>
      </c>
      <c r="L62" s="60">
        <v>11630063</v>
      </c>
      <c r="M62" s="60">
        <v>11630063</v>
      </c>
      <c r="N62" s="60">
        <v>0</v>
      </c>
      <c r="O62" s="60">
        <v>0</v>
      </c>
      <c r="P62" s="60">
        <v>0</v>
      </c>
      <c r="Q62" s="60">
        <v>0</v>
      </c>
      <c r="R62" s="61">
        <f t="shared" si="2"/>
        <v>0.26127929648448028</v>
      </c>
      <c r="S62" s="62">
        <f t="shared" si="3"/>
        <v>0</v>
      </c>
      <c r="T62" s="63"/>
    </row>
    <row r="63" spans="1:20" s="64" customFormat="1" ht="30" customHeight="1" x14ac:dyDescent="0.2">
      <c r="A63" s="55">
        <v>2</v>
      </c>
      <c r="B63" s="56">
        <v>0</v>
      </c>
      <c r="C63" s="56">
        <v>4</v>
      </c>
      <c r="D63" s="57">
        <v>4</v>
      </c>
      <c r="E63" s="57">
        <v>15</v>
      </c>
      <c r="F63" s="57">
        <v>20</v>
      </c>
      <c r="G63" s="57" t="s">
        <v>168</v>
      </c>
      <c r="H63" s="59" t="s">
        <v>169</v>
      </c>
      <c r="I63" s="60">
        <v>148373320</v>
      </c>
      <c r="J63" s="60">
        <v>400000</v>
      </c>
      <c r="K63" s="60">
        <v>400000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1">
        <f t="shared" si="2"/>
        <v>0</v>
      </c>
      <c r="S63" s="62">
        <f t="shared" si="3"/>
        <v>0</v>
      </c>
      <c r="T63" s="63"/>
    </row>
    <row r="64" spans="1:20" s="64" customFormat="1" ht="30" customHeight="1" x14ac:dyDescent="0.2">
      <c r="A64" s="55">
        <v>2</v>
      </c>
      <c r="B64" s="56">
        <v>0</v>
      </c>
      <c r="C64" s="56">
        <v>4</v>
      </c>
      <c r="D64" s="57">
        <v>4</v>
      </c>
      <c r="E64" s="57">
        <v>17</v>
      </c>
      <c r="F64" s="57">
        <v>20</v>
      </c>
      <c r="G64" s="57" t="s">
        <v>170</v>
      </c>
      <c r="H64" s="59" t="s">
        <v>171</v>
      </c>
      <c r="I64" s="60">
        <v>74186660</v>
      </c>
      <c r="J64" s="60">
        <v>200000</v>
      </c>
      <c r="K64" s="60">
        <v>200000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1">
        <f t="shared" si="2"/>
        <v>0</v>
      </c>
      <c r="S64" s="62">
        <f t="shared" si="3"/>
        <v>0</v>
      </c>
      <c r="T64" s="63"/>
    </row>
    <row r="65" spans="1:20" s="64" customFormat="1" ht="30" customHeight="1" x14ac:dyDescent="0.2">
      <c r="A65" s="55">
        <v>2</v>
      </c>
      <c r="B65" s="56">
        <v>0</v>
      </c>
      <c r="C65" s="56">
        <v>4</v>
      </c>
      <c r="D65" s="57">
        <v>4</v>
      </c>
      <c r="E65" s="57">
        <v>18</v>
      </c>
      <c r="F65" s="57">
        <v>20</v>
      </c>
      <c r="G65" s="57" t="s">
        <v>172</v>
      </c>
      <c r="H65" s="59" t="s">
        <v>173</v>
      </c>
      <c r="I65" s="60">
        <v>74186660</v>
      </c>
      <c r="J65" s="60">
        <v>200000</v>
      </c>
      <c r="K65" s="60">
        <v>200000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1">
        <f t="shared" si="2"/>
        <v>0</v>
      </c>
      <c r="S65" s="62">
        <f t="shared" si="3"/>
        <v>0</v>
      </c>
      <c r="T65" s="63"/>
    </row>
    <row r="66" spans="1:20" s="64" customFormat="1" ht="30" customHeight="1" x14ac:dyDescent="0.2">
      <c r="A66" s="55">
        <v>2</v>
      </c>
      <c r="B66" s="56">
        <v>0</v>
      </c>
      <c r="C66" s="56">
        <v>4</v>
      </c>
      <c r="D66" s="57">
        <v>4</v>
      </c>
      <c r="E66" s="57">
        <v>23</v>
      </c>
      <c r="F66" s="57">
        <v>20</v>
      </c>
      <c r="G66" s="57" t="s">
        <v>174</v>
      </c>
      <c r="H66" s="59" t="s">
        <v>175</v>
      </c>
      <c r="I66" s="60">
        <v>22255998</v>
      </c>
      <c r="J66" s="60">
        <v>1500000</v>
      </c>
      <c r="K66" s="60">
        <v>1500000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1">
        <f t="shared" si="2"/>
        <v>0</v>
      </c>
      <c r="S66" s="62">
        <f t="shared" si="3"/>
        <v>0</v>
      </c>
      <c r="T66" s="63"/>
    </row>
    <row r="67" spans="1:20" s="53" customFormat="1" ht="30" customHeight="1" x14ac:dyDescent="0.2">
      <c r="A67" s="46">
        <v>2</v>
      </c>
      <c r="B67" s="47">
        <v>0</v>
      </c>
      <c r="C67" s="47">
        <v>4</v>
      </c>
      <c r="D67" s="65">
        <v>5</v>
      </c>
      <c r="E67" s="48"/>
      <c r="F67" s="48"/>
      <c r="G67" s="48"/>
      <c r="H67" s="54" t="s">
        <v>176</v>
      </c>
      <c r="I67" s="50">
        <f t="shared" ref="I67:Q67" si="27">SUM(I68:I74)</f>
        <v>1246335888</v>
      </c>
      <c r="J67" s="50">
        <f t="shared" si="27"/>
        <v>761215302</v>
      </c>
      <c r="K67" s="50">
        <f t="shared" si="27"/>
        <v>761215302</v>
      </c>
      <c r="L67" s="50">
        <f t="shared" si="27"/>
        <v>757865302</v>
      </c>
      <c r="M67" s="50">
        <f t="shared" si="27"/>
        <v>757865302</v>
      </c>
      <c r="N67" s="50">
        <f t="shared" si="27"/>
        <v>38896469</v>
      </c>
      <c r="O67" s="50">
        <f t="shared" si="27"/>
        <v>38896469</v>
      </c>
      <c r="P67" s="50">
        <f t="shared" si="27"/>
        <v>38896469</v>
      </c>
      <c r="Q67" s="50">
        <f t="shared" si="27"/>
        <v>38896469</v>
      </c>
      <c r="R67" s="51">
        <f t="shared" si="2"/>
        <v>0.60807468459898828</v>
      </c>
      <c r="S67" s="52">
        <f t="shared" si="3"/>
        <v>3.1208656811140465E-2</v>
      </c>
      <c r="T67" s="67"/>
    </row>
    <row r="68" spans="1:20" s="64" customFormat="1" ht="30" customHeight="1" x14ac:dyDescent="0.2">
      <c r="A68" s="55">
        <v>2</v>
      </c>
      <c r="B68" s="56">
        <v>0</v>
      </c>
      <c r="C68" s="56">
        <v>4</v>
      </c>
      <c r="D68" s="57">
        <v>5</v>
      </c>
      <c r="E68" s="57">
        <v>1</v>
      </c>
      <c r="F68" s="57">
        <v>20</v>
      </c>
      <c r="G68" s="57" t="s">
        <v>177</v>
      </c>
      <c r="H68" s="74" t="s">
        <v>178</v>
      </c>
      <c r="I68" s="60">
        <v>534143952</v>
      </c>
      <c r="J68" s="60">
        <v>519506620</v>
      </c>
      <c r="K68" s="60">
        <v>519506620</v>
      </c>
      <c r="L68" s="60">
        <v>519306620</v>
      </c>
      <c r="M68" s="60">
        <v>519306620</v>
      </c>
      <c r="N68" s="60">
        <v>38896469</v>
      </c>
      <c r="O68" s="60">
        <v>38896469</v>
      </c>
      <c r="P68" s="60">
        <v>38896469</v>
      </c>
      <c r="Q68" s="60">
        <v>38896469</v>
      </c>
      <c r="R68" s="61">
        <f t="shared" si="2"/>
        <v>0.97222222222222221</v>
      </c>
      <c r="S68" s="62">
        <f t="shared" si="3"/>
        <v>7.282019922599442E-2</v>
      </c>
      <c r="T68" s="63"/>
    </row>
    <row r="69" spans="1:20" s="64" customFormat="1" ht="30" customHeight="1" x14ac:dyDescent="0.2">
      <c r="A69" s="55">
        <v>2</v>
      </c>
      <c r="B69" s="56">
        <v>0</v>
      </c>
      <c r="C69" s="56">
        <v>4</v>
      </c>
      <c r="D69" s="57">
        <v>5</v>
      </c>
      <c r="E69" s="57">
        <v>2</v>
      </c>
      <c r="F69" s="57">
        <v>20</v>
      </c>
      <c r="G69" s="57" t="s">
        <v>179</v>
      </c>
      <c r="H69" s="74" t="s">
        <v>180</v>
      </c>
      <c r="I69" s="60">
        <v>148373320</v>
      </c>
      <c r="J69" s="60">
        <v>2200000</v>
      </c>
      <c r="K69" s="60">
        <v>2200000</v>
      </c>
      <c r="L69" s="60">
        <v>2000000</v>
      </c>
      <c r="M69" s="60">
        <v>2000000</v>
      </c>
      <c r="N69" s="60">
        <v>0</v>
      </c>
      <c r="O69" s="60">
        <v>0</v>
      </c>
      <c r="P69" s="60">
        <v>0</v>
      </c>
      <c r="Q69" s="60">
        <v>0</v>
      </c>
      <c r="R69" s="61">
        <f t="shared" si="2"/>
        <v>1.3479512354377459E-2</v>
      </c>
      <c r="S69" s="62">
        <f t="shared" si="3"/>
        <v>0</v>
      </c>
      <c r="T69" s="63"/>
    </row>
    <row r="70" spans="1:20" s="64" customFormat="1" ht="30" customHeight="1" x14ac:dyDescent="0.2">
      <c r="A70" s="55">
        <v>2</v>
      </c>
      <c r="B70" s="56">
        <v>0</v>
      </c>
      <c r="C70" s="56">
        <v>4</v>
      </c>
      <c r="D70" s="57">
        <v>5</v>
      </c>
      <c r="E70" s="57">
        <v>6</v>
      </c>
      <c r="F70" s="57">
        <v>20</v>
      </c>
      <c r="G70" s="57" t="s">
        <v>181</v>
      </c>
      <c r="H70" s="74" t="s">
        <v>182</v>
      </c>
      <c r="I70" s="60">
        <v>37093330</v>
      </c>
      <c r="J70" s="60">
        <v>200000</v>
      </c>
      <c r="K70" s="60">
        <v>200000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1">
        <f t="shared" si="2"/>
        <v>0</v>
      </c>
      <c r="S70" s="62">
        <f t="shared" si="3"/>
        <v>0</v>
      </c>
      <c r="T70" s="63"/>
    </row>
    <row r="71" spans="1:20" s="64" customFormat="1" ht="30" customHeight="1" x14ac:dyDescent="0.2">
      <c r="A71" s="55">
        <v>2</v>
      </c>
      <c r="B71" s="56">
        <v>0</v>
      </c>
      <c r="C71" s="56">
        <v>4</v>
      </c>
      <c r="D71" s="57">
        <v>5</v>
      </c>
      <c r="E71" s="57">
        <v>8</v>
      </c>
      <c r="F71" s="57">
        <v>20</v>
      </c>
      <c r="G71" s="57" t="s">
        <v>183</v>
      </c>
      <c r="H71" s="74" t="s">
        <v>184</v>
      </c>
      <c r="I71" s="60">
        <v>148373320</v>
      </c>
      <c r="J71" s="60">
        <v>92781928</v>
      </c>
      <c r="K71" s="60">
        <v>92781928</v>
      </c>
      <c r="L71" s="60">
        <v>92781928</v>
      </c>
      <c r="M71" s="60">
        <v>92781928</v>
      </c>
      <c r="N71" s="60">
        <v>0</v>
      </c>
      <c r="O71" s="60">
        <v>0</v>
      </c>
      <c r="P71" s="60">
        <v>0</v>
      </c>
      <c r="Q71" s="60">
        <v>0</v>
      </c>
      <c r="R71" s="61">
        <f t="shared" si="2"/>
        <v>0.62532757236947989</v>
      </c>
      <c r="S71" s="62">
        <f t="shared" si="3"/>
        <v>0</v>
      </c>
      <c r="T71" s="63"/>
    </row>
    <row r="72" spans="1:20" s="64" customFormat="1" ht="30" customHeight="1" x14ac:dyDescent="0.2">
      <c r="A72" s="55">
        <v>2</v>
      </c>
      <c r="B72" s="56">
        <v>0</v>
      </c>
      <c r="C72" s="56">
        <v>4</v>
      </c>
      <c r="D72" s="57">
        <v>5</v>
      </c>
      <c r="E72" s="57">
        <v>9</v>
      </c>
      <c r="F72" s="57">
        <v>20</v>
      </c>
      <c r="G72" s="57" t="s">
        <v>185</v>
      </c>
      <c r="H72" s="74" t="s">
        <v>186</v>
      </c>
      <c r="I72" s="60">
        <v>59349328</v>
      </c>
      <c r="J72" s="60">
        <v>28240086</v>
      </c>
      <c r="K72" s="60">
        <v>28240086</v>
      </c>
      <c r="L72" s="60">
        <v>25740086</v>
      </c>
      <c r="M72" s="60">
        <v>25740086</v>
      </c>
      <c r="N72" s="60">
        <v>0</v>
      </c>
      <c r="O72" s="60">
        <v>0</v>
      </c>
      <c r="P72" s="60">
        <v>0</v>
      </c>
      <c r="Q72" s="60">
        <v>0</v>
      </c>
      <c r="R72" s="61">
        <f t="shared" si="2"/>
        <v>0.43370475904967282</v>
      </c>
      <c r="S72" s="62">
        <f t="shared" si="3"/>
        <v>0</v>
      </c>
      <c r="T72" s="63"/>
    </row>
    <row r="73" spans="1:20" s="64" customFormat="1" ht="30" customHeight="1" x14ac:dyDescent="0.2">
      <c r="A73" s="55">
        <v>2</v>
      </c>
      <c r="B73" s="56">
        <v>0</v>
      </c>
      <c r="C73" s="56">
        <v>4</v>
      </c>
      <c r="D73" s="57">
        <v>5</v>
      </c>
      <c r="E73" s="57">
        <v>10</v>
      </c>
      <c r="F73" s="57">
        <v>20</v>
      </c>
      <c r="G73" s="57" t="s">
        <v>187</v>
      </c>
      <c r="H73" s="74" t="s">
        <v>188</v>
      </c>
      <c r="I73" s="60">
        <v>296746640</v>
      </c>
      <c r="J73" s="60">
        <v>118036668</v>
      </c>
      <c r="K73" s="60">
        <v>118036668</v>
      </c>
      <c r="L73" s="60">
        <v>118036668</v>
      </c>
      <c r="M73" s="60">
        <v>118036668</v>
      </c>
      <c r="N73" s="60">
        <v>0</v>
      </c>
      <c r="O73" s="60">
        <v>0</v>
      </c>
      <c r="P73" s="60">
        <v>0</v>
      </c>
      <c r="Q73" s="60">
        <v>0</v>
      </c>
      <c r="R73" s="61">
        <f t="shared" ref="R73:R136" si="28">IFERROR((M73/I73),0)</f>
        <v>0.3977691811438876</v>
      </c>
      <c r="S73" s="62">
        <f t="shared" ref="S73:S136" si="29">IFERROR((O73/I73),0)</f>
        <v>0</v>
      </c>
      <c r="T73" s="63"/>
    </row>
    <row r="74" spans="1:20" s="64" customFormat="1" ht="30" customHeight="1" x14ac:dyDescent="0.2">
      <c r="A74" s="55">
        <v>2</v>
      </c>
      <c r="B74" s="56">
        <v>0</v>
      </c>
      <c r="C74" s="56">
        <v>4</v>
      </c>
      <c r="D74" s="57">
        <v>5</v>
      </c>
      <c r="E74" s="57">
        <v>12</v>
      </c>
      <c r="F74" s="57">
        <v>20</v>
      </c>
      <c r="G74" s="57" t="s">
        <v>189</v>
      </c>
      <c r="H74" s="74" t="s">
        <v>190</v>
      </c>
      <c r="I74" s="60">
        <v>22255998</v>
      </c>
      <c r="J74" s="60">
        <v>250000</v>
      </c>
      <c r="K74" s="60">
        <v>250000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1">
        <f t="shared" si="28"/>
        <v>0</v>
      </c>
      <c r="S74" s="62">
        <f t="shared" si="29"/>
        <v>0</v>
      </c>
      <c r="T74" s="63"/>
    </row>
    <row r="75" spans="1:20" s="53" customFormat="1" ht="30" customHeight="1" x14ac:dyDescent="0.2">
      <c r="A75" s="46">
        <v>2</v>
      </c>
      <c r="B75" s="47">
        <v>0</v>
      </c>
      <c r="C75" s="47">
        <v>4</v>
      </c>
      <c r="D75" s="65">
        <v>6</v>
      </c>
      <c r="E75" s="48"/>
      <c r="F75" s="48"/>
      <c r="G75" s="48"/>
      <c r="H75" s="54" t="s">
        <v>191</v>
      </c>
      <c r="I75" s="50">
        <f t="shared" ref="I75:J75" si="30">SUM(I76:I80)</f>
        <v>326421304</v>
      </c>
      <c r="J75" s="50">
        <f t="shared" si="30"/>
        <v>68953903</v>
      </c>
      <c r="K75" s="50">
        <f t="shared" ref="K75:Q75" si="31">SUM(K76:K80)</f>
        <v>68953903</v>
      </c>
      <c r="L75" s="50">
        <f t="shared" si="31"/>
        <v>68353903</v>
      </c>
      <c r="M75" s="50">
        <f t="shared" si="31"/>
        <v>68353903</v>
      </c>
      <c r="N75" s="50">
        <f t="shared" si="31"/>
        <v>0</v>
      </c>
      <c r="O75" s="50">
        <f t="shared" si="31"/>
        <v>0</v>
      </c>
      <c r="P75" s="50">
        <f t="shared" si="31"/>
        <v>0</v>
      </c>
      <c r="Q75" s="50">
        <f t="shared" si="31"/>
        <v>0</v>
      </c>
      <c r="R75" s="51">
        <f t="shared" si="28"/>
        <v>0.20940392726327692</v>
      </c>
      <c r="S75" s="52">
        <f t="shared" si="29"/>
        <v>0</v>
      </c>
      <c r="T75" s="67"/>
    </row>
    <row r="76" spans="1:20" s="64" customFormat="1" ht="30" customHeight="1" x14ac:dyDescent="0.2">
      <c r="A76" s="55">
        <v>2</v>
      </c>
      <c r="B76" s="56">
        <v>0</v>
      </c>
      <c r="C76" s="56">
        <v>4</v>
      </c>
      <c r="D76" s="57">
        <v>6</v>
      </c>
      <c r="E76" s="57">
        <v>2</v>
      </c>
      <c r="F76" s="57">
        <v>20</v>
      </c>
      <c r="G76" s="57" t="s">
        <v>192</v>
      </c>
      <c r="H76" s="59" t="s">
        <v>193</v>
      </c>
      <c r="I76" s="60">
        <v>296746640</v>
      </c>
      <c r="J76" s="60">
        <v>68453903</v>
      </c>
      <c r="K76" s="60">
        <v>68453903</v>
      </c>
      <c r="L76" s="60">
        <v>68353903</v>
      </c>
      <c r="M76" s="60">
        <v>68353903</v>
      </c>
      <c r="N76" s="60">
        <v>0</v>
      </c>
      <c r="O76" s="60">
        <v>0</v>
      </c>
      <c r="P76" s="60">
        <v>0</v>
      </c>
      <c r="Q76" s="60">
        <v>0</v>
      </c>
      <c r="R76" s="61">
        <f t="shared" si="28"/>
        <v>0.23034431998960461</v>
      </c>
      <c r="S76" s="62">
        <f t="shared" si="29"/>
        <v>0</v>
      </c>
      <c r="T76" s="63"/>
    </row>
    <row r="77" spans="1:20" s="64" customFormat="1" ht="30" customHeight="1" x14ac:dyDescent="0.2">
      <c r="A77" s="55">
        <v>2</v>
      </c>
      <c r="B77" s="56">
        <v>0</v>
      </c>
      <c r="C77" s="56">
        <v>4</v>
      </c>
      <c r="D77" s="57">
        <v>6</v>
      </c>
      <c r="E77" s="57">
        <v>3</v>
      </c>
      <c r="F77" s="57">
        <v>20</v>
      </c>
      <c r="G77" s="57" t="s">
        <v>194</v>
      </c>
      <c r="H77" s="59" t="s">
        <v>195</v>
      </c>
      <c r="I77" s="60">
        <v>7418666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1">
        <f t="shared" si="28"/>
        <v>0</v>
      </c>
      <c r="S77" s="62">
        <f t="shared" si="29"/>
        <v>0</v>
      </c>
      <c r="T77" s="63"/>
    </row>
    <row r="78" spans="1:20" s="64" customFormat="1" ht="30" customHeight="1" x14ac:dyDescent="0.2">
      <c r="A78" s="55">
        <v>2</v>
      </c>
      <c r="B78" s="56">
        <v>0</v>
      </c>
      <c r="C78" s="56">
        <v>4</v>
      </c>
      <c r="D78" s="57">
        <v>6</v>
      </c>
      <c r="E78" s="57">
        <v>5</v>
      </c>
      <c r="F78" s="57">
        <v>20</v>
      </c>
      <c r="G78" s="57" t="s">
        <v>196</v>
      </c>
      <c r="H78" s="59" t="s">
        <v>197</v>
      </c>
      <c r="I78" s="60"/>
      <c r="J78" s="60"/>
      <c r="K78" s="60"/>
      <c r="L78" s="60">
        <v>0</v>
      </c>
      <c r="M78" s="60">
        <v>0</v>
      </c>
      <c r="N78" s="60">
        <v>0</v>
      </c>
      <c r="O78" s="60">
        <v>0</v>
      </c>
      <c r="P78" s="60"/>
      <c r="Q78" s="60"/>
      <c r="R78" s="61">
        <f t="shared" si="28"/>
        <v>0</v>
      </c>
      <c r="S78" s="62">
        <f t="shared" si="29"/>
        <v>0</v>
      </c>
      <c r="T78" s="63"/>
    </row>
    <row r="79" spans="1:20" s="64" customFormat="1" ht="30" customHeight="1" x14ac:dyDescent="0.2">
      <c r="A79" s="55">
        <v>2</v>
      </c>
      <c r="B79" s="56">
        <v>0</v>
      </c>
      <c r="C79" s="56">
        <v>4</v>
      </c>
      <c r="D79" s="57">
        <v>6</v>
      </c>
      <c r="E79" s="57">
        <v>7</v>
      </c>
      <c r="F79" s="57">
        <v>20</v>
      </c>
      <c r="G79" s="57" t="s">
        <v>198</v>
      </c>
      <c r="H79" s="59" t="s">
        <v>199</v>
      </c>
      <c r="I79" s="60">
        <v>22255998</v>
      </c>
      <c r="J79" s="60">
        <v>500000</v>
      </c>
      <c r="K79" s="60">
        <v>500000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1">
        <f t="shared" si="28"/>
        <v>0</v>
      </c>
      <c r="S79" s="62">
        <f t="shared" si="29"/>
        <v>0</v>
      </c>
      <c r="T79" s="63"/>
    </row>
    <row r="80" spans="1:20" s="64" customFormat="1" ht="30" customHeight="1" x14ac:dyDescent="0.2">
      <c r="A80" s="55">
        <v>2</v>
      </c>
      <c r="B80" s="56">
        <v>0</v>
      </c>
      <c r="C80" s="56">
        <v>4</v>
      </c>
      <c r="D80" s="57">
        <v>6</v>
      </c>
      <c r="E80" s="57">
        <v>8</v>
      </c>
      <c r="F80" s="57">
        <v>20</v>
      </c>
      <c r="G80" s="57" t="s">
        <v>200</v>
      </c>
      <c r="H80" s="59" t="s">
        <v>201</v>
      </c>
      <c r="I80" s="60"/>
      <c r="J80" s="60"/>
      <c r="K80" s="60"/>
      <c r="L80" s="60">
        <v>0</v>
      </c>
      <c r="M80" s="60">
        <v>0</v>
      </c>
      <c r="N80" s="60">
        <v>0</v>
      </c>
      <c r="O80" s="60">
        <v>0</v>
      </c>
      <c r="P80" s="60"/>
      <c r="Q80" s="60"/>
      <c r="R80" s="61">
        <f t="shared" si="28"/>
        <v>0</v>
      </c>
      <c r="S80" s="62">
        <f t="shared" si="29"/>
        <v>0</v>
      </c>
      <c r="T80" s="63"/>
    </row>
    <row r="81" spans="1:20" s="53" customFormat="1" ht="30" customHeight="1" x14ac:dyDescent="0.2">
      <c r="A81" s="46">
        <v>2</v>
      </c>
      <c r="B81" s="47">
        <v>0</v>
      </c>
      <c r="C81" s="47">
        <v>4</v>
      </c>
      <c r="D81" s="65">
        <v>7</v>
      </c>
      <c r="E81" s="48"/>
      <c r="F81" s="48"/>
      <c r="G81" s="48"/>
      <c r="H81" s="54" t="s">
        <v>202</v>
      </c>
      <c r="I81" s="50">
        <f>SUM(I82:I83)</f>
        <v>44511996</v>
      </c>
      <c r="J81" s="50">
        <f t="shared" ref="J81:Q81" si="32">SUM(J82:J83)</f>
        <v>0</v>
      </c>
      <c r="K81" s="50">
        <f t="shared" si="32"/>
        <v>0</v>
      </c>
      <c r="L81" s="50">
        <f t="shared" si="32"/>
        <v>0</v>
      </c>
      <c r="M81" s="50">
        <f t="shared" si="32"/>
        <v>0</v>
      </c>
      <c r="N81" s="50">
        <f t="shared" si="32"/>
        <v>0</v>
      </c>
      <c r="O81" s="50">
        <f t="shared" si="32"/>
        <v>0</v>
      </c>
      <c r="P81" s="50">
        <f t="shared" si="32"/>
        <v>0</v>
      </c>
      <c r="Q81" s="50">
        <f t="shared" si="32"/>
        <v>0</v>
      </c>
      <c r="R81" s="51">
        <f t="shared" si="28"/>
        <v>0</v>
      </c>
      <c r="S81" s="52">
        <f t="shared" si="29"/>
        <v>0</v>
      </c>
      <c r="T81" s="67"/>
    </row>
    <row r="82" spans="1:20" s="64" customFormat="1" ht="30" customHeight="1" x14ac:dyDescent="0.2">
      <c r="A82" s="55">
        <v>2</v>
      </c>
      <c r="B82" s="56">
        <v>0</v>
      </c>
      <c r="C82" s="56">
        <v>4</v>
      </c>
      <c r="D82" s="57">
        <v>7</v>
      </c>
      <c r="E82" s="57">
        <v>5</v>
      </c>
      <c r="F82" s="57">
        <v>20</v>
      </c>
      <c r="G82" s="57" t="s">
        <v>203</v>
      </c>
      <c r="H82" s="59" t="s">
        <v>204</v>
      </c>
      <c r="I82" s="60">
        <v>22255998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  <c r="Q82" s="60">
        <v>0</v>
      </c>
      <c r="R82" s="61">
        <f t="shared" si="28"/>
        <v>0</v>
      </c>
      <c r="S82" s="62">
        <f t="shared" si="29"/>
        <v>0</v>
      </c>
      <c r="T82" s="63"/>
    </row>
    <row r="83" spans="1:20" s="64" customFormat="1" ht="30" customHeight="1" x14ac:dyDescent="0.2">
      <c r="A83" s="55">
        <v>2</v>
      </c>
      <c r="B83" s="56">
        <v>0</v>
      </c>
      <c r="C83" s="56">
        <v>4</v>
      </c>
      <c r="D83" s="57">
        <v>7</v>
      </c>
      <c r="E83" s="57">
        <v>6</v>
      </c>
      <c r="F83" s="57">
        <v>20</v>
      </c>
      <c r="G83" s="57" t="s">
        <v>205</v>
      </c>
      <c r="H83" s="59" t="s">
        <v>206</v>
      </c>
      <c r="I83" s="60">
        <v>22255998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1">
        <f t="shared" si="28"/>
        <v>0</v>
      </c>
      <c r="S83" s="62">
        <f t="shared" si="29"/>
        <v>0</v>
      </c>
      <c r="T83" s="63"/>
    </row>
    <row r="84" spans="1:20" s="53" customFormat="1" ht="30" customHeight="1" x14ac:dyDescent="0.2">
      <c r="A84" s="46">
        <v>2</v>
      </c>
      <c r="B84" s="47">
        <v>0</v>
      </c>
      <c r="C84" s="47">
        <v>4</v>
      </c>
      <c r="D84" s="65">
        <v>8</v>
      </c>
      <c r="E84" s="48"/>
      <c r="F84" s="48"/>
      <c r="G84" s="48"/>
      <c r="H84" s="54" t="s">
        <v>207</v>
      </c>
      <c r="I84" s="50">
        <f t="shared" ref="I84:Q84" si="33">SUM(I85:I89)</f>
        <v>408026630</v>
      </c>
      <c r="J84" s="50">
        <f t="shared" si="33"/>
        <v>368246640</v>
      </c>
      <c r="K84" s="50">
        <f t="shared" si="33"/>
        <v>368246640</v>
      </c>
      <c r="L84" s="50">
        <f t="shared" si="33"/>
        <v>368246640</v>
      </c>
      <c r="M84" s="50">
        <f t="shared" si="33"/>
        <v>368246640</v>
      </c>
      <c r="N84" s="50">
        <f t="shared" si="33"/>
        <v>35204144</v>
      </c>
      <c r="O84" s="50">
        <f t="shared" si="33"/>
        <v>35204144</v>
      </c>
      <c r="P84" s="50">
        <f t="shared" si="33"/>
        <v>35204144</v>
      </c>
      <c r="Q84" s="50">
        <f t="shared" si="33"/>
        <v>35204144</v>
      </c>
      <c r="R84" s="51">
        <f t="shared" si="28"/>
        <v>0.90250638787963422</v>
      </c>
      <c r="S84" s="52">
        <f t="shared" si="29"/>
        <v>8.6279035267869647E-2</v>
      </c>
      <c r="T84" s="67"/>
    </row>
    <row r="85" spans="1:20" s="64" customFormat="1" ht="30" customHeight="1" x14ac:dyDescent="0.2">
      <c r="A85" s="55">
        <v>2</v>
      </c>
      <c r="B85" s="56">
        <v>0</v>
      </c>
      <c r="C85" s="56">
        <v>4</v>
      </c>
      <c r="D85" s="57">
        <v>8</v>
      </c>
      <c r="E85" s="57">
        <v>1</v>
      </c>
      <c r="F85" s="57">
        <v>20</v>
      </c>
      <c r="G85" s="57" t="s">
        <v>208</v>
      </c>
      <c r="H85" s="59" t="s">
        <v>209</v>
      </c>
      <c r="I85" s="60">
        <v>29674664</v>
      </c>
      <c r="J85" s="60">
        <v>25000000</v>
      </c>
      <c r="K85" s="60">
        <v>25000000</v>
      </c>
      <c r="L85" s="60">
        <v>25000000</v>
      </c>
      <c r="M85" s="60">
        <v>25000000</v>
      </c>
      <c r="N85" s="60">
        <v>1762189</v>
      </c>
      <c r="O85" s="60">
        <v>1762189</v>
      </c>
      <c r="P85" s="60">
        <v>1762189</v>
      </c>
      <c r="Q85" s="60">
        <v>1762189</v>
      </c>
      <c r="R85" s="61">
        <f t="shared" si="28"/>
        <v>0.84246952214859117</v>
      </c>
      <c r="S85" s="62">
        <f t="shared" si="29"/>
        <v>5.9383620990620146E-2</v>
      </c>
      <c r="T85" s="63"/>
    </row>
    <row r="86" spans="1:20" s="64" customFormat="1" ht="30" customHeight="1" x14ac:dyDescent="0.2">
      <c r="A86" s="55">
        <v>2</v>
      </c>
      <c r="B86" s="56">
        <v>0</v>
      </c>
      <c r="C86" s="56">
        <v>4</v>
      </c>
      <c r="D86" s="57">
        <v>8</v>
      </c>
      <c r="E86" s="57">
        <v>2</v>
      </c>
      <c r="F86" s="57">
        <v>20</v>
      </c>
      <c r="G86" s="57" t="s">
        <v>210</v>
      </c>
      <c r="H86" s="59" t="s">
        <v>211</v>
      </c>
      <c r="I86" s="60">
        <v>296746640</v>
      </c>
      <c r="J86" s="60">
        <v>296746640</v>
      </c>
      <c r="K86" s="60">
        <v>296746640</v>
      </c>
      <c r="L86" s="60">
        <v>296746640</v>
      </c>
      <c r="M86" s="60">
        <v>296746640</v>
      </c>
      <c r="N86" s="60">
        <v>28535810</v>
      </c>
      <c r="O86" s="60">
        <v>28535810</v>
      </c>
      <c r="P86" s="60">
        <v>28535810</v>
      </c>
      <c r="Q86" s="60">
        <v>28535810</v>
      </c>
      <c r="R86" s="61">
        <f t="shared" si="28"/>
        <v>1</v>
      </c>
      <c r="S86" s="62">
        <f t="shared" si="29"/>
        <v>9.616220085929196E-2</v>
      </c>
      <c r="T86" s="63"/>
    </row>
    <row r="87" spans="1:20" s="64" customFormat="1" ht="30" customHeight="1" x14ac:dyDescent="0.2">
      <c r="A87" s="55" t="s">
        <v>212</v>
      </c>
      <c r="B87" s="56">
        <v>0</v>
      </c>
      <c r="C87" s="56">
        <v>4</v>
      </c>
      <c r="D87" s="57">
        <v>8</v>
      </c>
      <c r="E87" s="57">
        <v>3</v>
      </c>
      <c r="F87" s="57">
        <v>20</v>
      </c>
      <c r="G87" s="57"/>
      <c r="H87" s="59" t="s">
        <v>213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  <c r="R87" s="61">
        <f t="shared" si="28"/>
        <v>0</v>
      </c>
      <c r="S87" s="62">
        <f t="shared" si="29"/>
        <v>0</v>
      </c>
      <c r="T87" s="63"/>
    </row>
    <row r="88" spans="1:20" s="64" customFormat="1" ht="30" customHeight="1" x14ac:dyDescent="0.2">
      <c r="A88" s="55">
        <v>2</v>
      </c>
      <c r="B88" s="56">
        <v>0</v>
      </c>
      <c r="C88" s="56">
        <v>4</v>
      </c>
      <c r="D88" s="57">
        <v>8</v>
      </c>
      <c r="E88" s="57">
        <v>5</v>
      </c>
      <c r="F88" s="57">
        <v>20</v>
      </c>
      <c r="G88" s="57" t="s">
        <v>214</v>
      </c>
      <c r="H88" s="59" t="s">
        <v>215</v>
      </c>
      <c r="I88" s="60">
        <v>37093330</v>
      </c>
      <c r="J88" s="60">
        <v>6500000</v>
      </c>
      <c r="K88" s="60">
        <v>6500000</v>
      </c>
      <c r="L88" s="60">
        <v>6500000</v>
      </c>
      <c r="M88" s="60">
        <v>6500000</v>
      </c>
      <c r="N88" s="60">
        <v>1463988</v>
      </c>
      <c r="O88" s="60">
        <v>1463988</v>
      </c>
      <c r="P88" s="60">
        <v>1463988</v>
      </c>
      <c r="Q88" s="60">
        <v>1463988</v>
      </c>
      <c r="R88" s="61">
        <f t="shared" si="28"/>
        <v>0.17523366060690695</v>
      </c>
      <c r="S88" s="62">
        <f t="shared" si="29"/>
        <v>3.9467688665320695E-2</v>
      </c>
      <c r="T88" s="63"/>
    </row>
    <row r="89" spans="1:20" s="64" customFormat="1" ht="30" customHeight="1" x14ac:dyDescent="0.2">
      <c r="A89" s="55">
        <v>2</v>
      </c>
      <c r="B89" s="56">
        <v>0</v>
      </c>
      <c r="C89" s="56">
        <v>4</v>
      </c>
      <c r="D89" s="57">
        <v>8</v>
      </c>
      <c r="E89" s="57">
        <v>6</v>
      </c>
      <c r="F89" s="57">
        <v>20</v>
      </c>
      <c r="G89" s="57" t="s">
        <v>216</v>
      </c>
      <c r="H89" s="59" t="s">
        <v>217</v>
      </c>
      <c r="I89" s="60">
        <v>44511996</v>
      </c>
      <c r="J89" s="60">
        <v>40000000</v>
      </c>
      <c r="K89" s="60">
        <v>40000000</v>
      </c>
      <c r="L89" s="60">
        <v>40000000</v>
      </c>
      <c r="M89" s="60">
        <v>40000000</v>
      </c>
      <c r="N89" s="60">
        <v>3442157</v>
      </c>
      <c r="O89" s="60">
        <v>3442157</v>
      </c>
      <c r="P89" s="60">
        <v>3442157</v>
      </c>
      <c r="Q89" s="60">
        <v>3442157</v>
      </c>
      <c r="R89" s="61">
        <f t="shared" si="28"/>
        <v>0.89863415695849724</v>
      </c>
      <c r="S89" s="62">
        <f t="shared" si="29"/>
        <v>7.7330996345344752E-2</v>
      </c>
      <c r="T89" s="63"/>
    </row>
    <row r="90" spans="1:20" s="53" customFormat="1" ht="30" customHeight="1" x14ac:dyDescent="0.2">
      <c r="A90" s="46">
        <v>2</v>
      </c>
      <c r="B90" s="47">
        <v>0</v>
      </c>
      <c r="C90" s="47">
        <v>4</v>
      </c>
      <c r="D90" s="65">
        <v>9</v>
      </c>
      <c r="E90" s="48"/>
      <c r="F90" s="48"/>
      <c r="G90" s="48"/>
      <c r="H90" s="54" t="s">
        <v>218</v>
      </c>
      <c r="I90" s="50">
        <f t="shared" ref="I90:Q90" si="34">SUM(I91:I92)</f>
        <v>890239920</v>
      </c>
      <c r="J90" s="50">
        <f t="shared" si="34"/>
        <v>0</v>
      </c>
      <c r="K90" s="50">
        <f t="shared" si="34"/>
        <v>0</v>
      </c>
      <c r="L90" s="50">
        <f t="shared" si="34"/>
        <v>0</v>
      </c>
      <c r="M90" s="50">
        <f t="shared" si="34"/>
        <v>0</v>
      </c>
      <c r="N90" s="50">
        <f t="shared" si="34"/>
        <v>0</v>
      </c>
      <c r="O90" s="50">
        <f t="shared" si="34"/>
        <v>0</v>
      </c>
      <c r="P90" s="50">
        <f t="shared" si="34"/>
        <v>0</v>
      </c>
      <c r="Q90" s="50">
        <f t="shared" si="34"/>
        <v>0</v>
      </c>
      <c r="R90" s="51">
        <f t="shared" si="28"/>
        <v>0</v>
      </c>
      <c r="S90" s="52">
        <f t="shared" si="29"/>
        <v>0</v>
      </c>
      <c r="T90" s="63"/>
    </row>
    <row r="91" spans="1:20" s="64" customFormat="1" ht="30" customHeight="1" x14ac:dyDescent="0.2">
      <c r="A91" s="55">
        <v>2</v>
      </c>
      <c r="B91" s="56">
        <v>0</v>
      </c>
      <c r="C91" s="56">
        <v>4</v>
      </c>
      <c r="D91" s="57">
        <v>9</v>
      </c>
      <c r="E91" s="57">
        <v>5</v>
      </c>
      <c r="F91" s="57">
        <v>20</v>
      </c>
      <c r="G91" s="57" t="s">
        <v>219</v>
      </c>
      <c r="H91" s="59" t="s">
        <v>220</v>
      </c>
      <c r="I91" s="60">
        <v>148373320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  <c r="R91" s="61">
        <f t="shared" si="28"/>
        <v>0</v>
      </c>
      <c r="S91" s="62">
        <f t="shared" si="29"/>
        <v>0</v>
      </c>
      <c r="T91" s="63"/>
    </row>
    <row r="92" spans="1:20" s="64" customFormat="1" ht="30" customHeight="1" x14ac:dyDescent="0.2">
      <c r="A92" s="55">
        <v>2</v>
      </c>
      <c r="B92" s="56">
        <v>0</v>
      </c>
      <c r="C92" s="56">
        <v>4</v>
      </c>
      <c r="D92" s="57">
        <v>9</v>
      </c>
      <c r="E92" s="57">
        <v>13</v>
      </c>
      <c r="F92" s="57">
        <v>20</v>
      </c>
      <c r="G92" s="57" t="s">
        <v>221</v>
      </c>
      <c r="H92" s="59" t="s">
        <v>222</v>
      </c>
      <c r="I92" s="60">
        <v>741866600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61">
        <f t="shared" si="28"/>
        <v>0</v>
      </c>
      <c r="S92" s="62">
        <f t="shared" si="29"/>
        <v>0</v>
      </c>
      <c r="T92" s="63"/>
    </row>
    <row r="93" spans="1:20" s="53" customFormat="1" ht="30" customHeight="1" x14ac:dyDescent="0.2">
      <c r="A93" s="46">
        <v>2</v>
      </c>
      <c r="B93" s="47">
        <v>0</v>
      </c>
      <c r="C93" s="47">
        <v>4</v>
      </c>
      <c r="D93" s="65">
        <v>10</v>
      </c>
      <c r="E93" s="48"/>
      <c r="F93" s="48"/>
      <c r="G93" s="48"/>
      <c r="H93" s="54" t="s">
        <v>223</v>
      </c>
      <c r="I93" s="50">
        <f t="shared" ref="I93:Q93" si="35">SUM(I94:I95)</f>
        <v>0</v>
      </c>
      <c r="J93" s="50">
        <f t="shared" si="35"/>
        <v>0</v>
      </c>
      <c r="K93" s="50">
        <f t="shared" si="35"/>
        <v>0</v>
      </c>
      <c r="L93" s="50">
        <f t="shared" si="35"/>
        <v>0</v>
      </c>
      <c r="M93" s="50">
        <f t="shared" si="35"/>
        <v>0</v>
      </c>
      <c r="N93" s="50">
        <f t="shared" si="35"/>
        <v>0</v>
      </c>
      <c r="O93" s="50">
        <f t="shared" si="35"/>
        <v>0</v>
      </c>
      <c r="P93" s="50">
        <f t="shared" si="35"/>
        <v>0</v>
      </c>
      <c r="Q93" s="50">
        <f t="shared" si="35"/>
        <v>0</v>
      </c>
      <c r="R93" s="51">
        <f t="shared" si="28"/>
        <v>0</v>
      </c>
      <c r="S93" s="52">
        <f t="shared" si="29"/>
        <v>0</v>
      </c>
      <c r="T93" s="67"/>
    </row>
    <row r="94" spans="1:20" s="64" customFormat="1" ht="30" customHeight="1" x14ac:dyDescent="0.2">
      <c r="A94" s="55">
        <v>2</v>
      </c>
      <c r="B94" s="56">
        <v>0</v>
      </c>
      <c r="C94" s="56">
        <v>4</v>
      </c>
      <c r="D94" s="57">
        <v>10</v>
      </c>
      <c r="E94" s="57">
        <v>1</v>
      </c>
      <c r="F94" s="57">
        <v>20</v>
      </c>
      <c r="G94" s="57" t="s">
        <v>224</v>
      </c>
      <c r="H94" s="59" t="s">
        <v>225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  <c r="Q94" s="60">
        <v>0</v>
      </c>
      <c r="R94" s="61">
        <f t="shared" si="28"/>
        <v>0</v>
      </c>
      <c r="S94" s="62">
        <f t="shared" si="29"/>
        <v>0</v>
      </c>
      <c r="T94" s="63"/>
    </row>
    <row r="95" spans="1:20" s="64" customFormat="1" ht="30" customHeight="1" x14ac:dyDescent="0.2">
      <c r="A95" s="55">
        <v>2</v>
      </c>
      <c r="B95" s="56">
        <v>0</v>
      </c>
      <c r="C95" s="56">
        <v>4</v>
      </c>
      <c r="D95" s="57">
        <v>10</v>
      </c>
      <c r="E95" s="57">
        <v>2</v>
      </c>
      <c r="F95" s="57">
        <v>20</v>
      </c>
      <c r="G95" s="57" t="s">
        <v>226</v>
      </c>
      <c r="H95" s="59" t="s">
        <v>227</v>
      </c>
      <c r="I95" s="60"/>
      <c r="J95" s="60"/>
      <c r="K95" s="60"/>
      <c r="L95" s="60">
        <v>0</v>
      </c>
      <c r="M95" s="60">
        <v>0</v>
      </c>
      <c r="N95" s="60">
        <v>0</v>
      </c>
      <c r="O95" s="60">
        <v>0</v>
      </c>
      <c r="P95" s="60"/>
      <c r="Q95" s="60"/>
      <c r="R95" s="61">
        <f t="shared" si="28"/>
        <v>0</v>
      </c>
      <c r="S95" s="62">
        <f t="shared" si="29"/>
        <v>0</v>
      </c>
      <c r="T95" s="63"/>
    </row>
    <row r="96" spans="1:20" s="53" customFormat="1" ht="30" customHeight="1" x14ac:dyDescent="0.2">
      <c r="A96" s="46">
        <v>2</v>
      </c>
      <c r="B96" s="47">
        <v>0</v>
      </c>
      <c r="C96" s="47">
        <v>4</v>
      </c>
      <c r="D96" s="65">
        <v>11</v>
      </c>
      <c r="E96" s="48"/>
      <c r="F96" s="48"/>
      <c r="G96" s="48"/>
      <c r="H96" s="54" t="s">
        <v>228</v>
      </c>
      <c r="I96" s="50">
        <f>SUM(I97:I98)</f>
        <v>118698656</v>
      </c>
      <c r="J96" s="50">
        <f t="shared" ref="J96:Q96" si="36">SUM(J97:J98)</f>
        <v>118698656</v>
      </c>
      <c r="K96" s="50">
        <f t="shared" si="36"/>
        <v>118698656</v>
      </c>
      <c r="L96" s="50">
        <f t="shared" si="36"/>
        <v>249843</v>
      </c>
      <c r="M96" s="50">
        <f t="shared" si="36"/>
        <v>249843</v>
      </c>
      <c r="N96" s="50">
        <f t="shared" si="36"/>
        <v>249843</v>
      </c>
      <c r="O96" s="50">
        <f t="shared" si="36"/>
        <v>249843</v>
      </c>
      <c r="P96" s="50">
        <f t="shared" si="36"/>
        <v>249843</v>
      </c>
      <c r="Q96" s="50">
        <f t="shared" si="36"/>
        <v>249843</v>
      </c>
      <c r="R96" s="51">
        <f t="shared" si="28"/>
        <v>2.1048511282217046E-3</v>
      </c>
      <c r="S96" s="52">
        <f t="shared" si="29"/>
        <v>2.1048511282217046E-3</v>
      </c>
      <c r="T96" s="67"/>
    </row>
    <row r="97" spans="1:20" s="53" customFormat="1" ht="30" customHeight="1" x14ac:dyDescent="0.2">
      <c r="A97" s="55">
        <v>2</v>
      </c>
      <c r="B97" s="56">
        <v>0</v>
      </c>
      <c r="C97" s="56">
        <v>4</v>
      </c>
      <c r="D97" s="57">
        <v>11</v>
      </c>
      <c r="E97" s="57">
        <v>1</v>
      </c>
      <c r="F97" s="57">
        <v>20</v>
      </c>
      <c r="G97" s="57" t="s">
        <v>229</v>
      </c>
      <c r="H97" s="59" t="s">
        <v>230</v>
      </c>
      <c r="I97" s="60">
        <v>66767994</v>
      </c>
      <c r="J97" s="60">
        <v>66767994</v>
      </c>
      <c r="K97" s="60">
        <v>66767994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60">
        <v>0</v>
      </c>
      <c r="R97" s="61">
        <f t="shared" si="28"/>
        <v>0</v>
      </c>
      <c r="S97" s="62">
        <f t="shared" si="29"/>
        <v>0</v>
      </c>
      <c r="T97" s="67"/>
    </row>
    <row r="98" spans="1:20" s="64" customFormat="1" ht="30" customHeight="1" x14ac:dyDescent="0.2">
      <c r="A98" s="55">
        <v>2</v>
      </c>
      <c r="B98" s="56">
        <v>0</v>
      </c>
      <c r="C98" s="56">
        <v>4</v>
      </c>
      <c r="D98" s="57">
        <v>11</v>
      </c>
      <c r="E98" s="57">
        <v>2</v>
      </c>
      <c r="F98" s="57">
        <v>20</v>
      </c>
      <c r="G98" s="57" t="s">
        <v>231</v>
      </c>
      <c r="H98" s="59" t="s">
        <v>232</v>
      </c>
      <c r="I98" s="60">
        <v>51930662</v>
      </c>
      <c r="J98" s="60">
        <v>51930662</v>
      </c>
      <c r="K98" s="60">
        <v>51930662</v>
      </c>
      <c r="L98" s="60">
        <v>249843</v>
      </c>
      <c r="M98" s="60">
        <v>249843</v>
      </c>
      <c r="N98" s="60">
        <v>249843</v>
      </c>
      <c r="O98" s="60">
        <v>249843</v>
      </c>
      <c r="P98" s="60">
        <v>249843</v>
      </c>
      <c r="Q98" s="60">
        <v>249843</v>
      </c>
      <c r="R98" s="61">
        <f t="shared" si="28"/>
        <v>4.8110882930781822E-3</v>
      </c>
      <c r="S98" s="62">
        <f t="shared" si="29"/>
        <v>4.8110882930781822E-3</v>
      </c>
      <c r="T98" s="63"/>
    </row>
    <row r="99" spans="1:20" s="53" customFormat="1" ht="30" customHeight="1" x14ac:dyDescent="0.2">
      <c r="A99" s="46">
        <v>2</v>
      </c>
      <c r="B99" s="47">
        <v>0</v>
      </c>
      <c r="C99" s="47">
        <v>4</v>
      </c>
      <c r="D99" s="65">
        <v>17</v>
      </c>
      <c r="E99" s="48"/>
      <c r="F99" s="48"/>
      <c r="G99" s="48"/>
      <c r="H99" s="54" t="s">
        <v>233</v>
      </c>
      <c r="I99" s="50">
        <f t="shared" ref="I99:Q99" si="37">SUM(I100:I101)</f>
        <v>14837332</v>
      </c>
      <c r="J99" s="50">
        <f t="shared" si="37"/>
        <v>0</v>
      </c>
      <c r="K99" s="50">
        <f t="shared" si="37"/>
        <v>0</v>
      </c>
      <c r="L99" s="50">
        <f t="shared" si="37"/>
        <v>0</v>
      </c>
      <c r="M99" s="50">
        <f t="shared" si="37"/>
        <v>0</v>
      </c>
      <c r="N99" s="50">
        <f t="shared" si="37"/>
        <v>0</v>
      </c>
      <c r="O99" s="50">
        <f t="shared" si="37"/>
        <v>0</v>
      </c>
      <c r="P99" s="50">
        <f t="shared" si="37"/>
        <v>0</v>
      </c>
      <c r="Q99" s="50">
        <f t="shared" si="37"/>
        <v>0</v>
      </c>
      <c r="R99" s="75">
        <f t="shared" si="28"/>
        <v>0</v>
      </c>
      <c r="S99" s="75">
        <f t="shared" si="29"/>
        <v>0</v>
      </c>
      <c r="T99" s="63"/>
    </row>
    <row r="100" spans="1:20" s="64" customFormat="1" ht="30" customHeight="1" x14ac:dyDescent="0.2">
      <c r="A100" s="55">
        <v>2</v>
      </c>
      <c r="B100" s="56">
        <v>0</v>
      </c>
      <c r="C100" s="56">
        <v>4</v>
      </c>
      <c r="D100" s="57">
        <v>17</v>
      </c>
      <c r="E100" s="57">
        <v>1</v>
      </c>
      <c r="F100" s="57">
        <v>20</v>
      </c>
      <c r="G100" s="57" t="s">
        <v>234</v>
      </c>
      <c r="H100" s="59" t="s">
        <v>235</v>
      </c>
      <c r="I100" s="60">
        <v>7418666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1">
        <f t="shared" si="28"/>
        <v>0</v>
      </c>
      <c r="S100" s="62">
        <f t="shared" si="29"/>
        <v>0</v>
      </c>
      <c r="T100" s="63"/>
    </row>
    <row r="101" spans="1:20" s="64" customFormat="1" ht="30" customHeight="1" x14ac:dyDescent="0.2">
      <c r="A101" s="55">
        <v>2</v>
      </c>
      <c r="B101" s="56">
        <v>0</v>
      </c>
      <c r="C101" s="56">
        <v>4</v>
      </c>
      <c r="D101" s="57">
        <v>17</v>
      </c>
      <c r="E101" s="57">
        <v>2</v>
      </c>
      <c r="F101" s="57">
        <v>20</v>
      </c>
      <c r="G101" s="57" t="s">
        <v>236</v>
      </c>
      <c r="H101" s="59" t="s">
        <v>237</v>
      </c>
      <c r="I101" s="60">
        <v>7418666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  <c r="R101" s="61">
        <f t="shared" si="28"/>
        <v>0</v>
      </c>
      <c r="S101" s="62">
        <f t="shared" si="29"/>
        <v>0</v>
      </c>
      <c r="T101" s="63"/>
    </row>
    <row r="102" spans="1:20" s="53" customFormat="1" ht="30" customHeight="1" x14ac:dyDescent="0.2">
      <c r="A102" s="46">
        <v>2</v>
      </c>
      <c r="B102" s="47">
        <v>0</v>
      </c>
      <c r="C102" s="47">
        <v>4</v>
      </c>
      <c r="D102" s="65">
        <v>21</v>
      </c>
      <c r="E102" s="48"/>
      <c r="F102" s="48"/>
      <c r="G102" s="48"/>
      <c r="H102" s="54" t="s">
        <v>238</v>
      </c>
      <c r="I102" s="50">
        <f>SUM(I103:I106)</f>
        <v>943672609</v>
      </c>
      <c r="J102" s="50">
        <f t="shared" ref="J102:Q102" si="38">SUM(J103:J106)</f>
        <v>0</v>
      </c>
      <c r="K102" s="50">
        <f t="shared" si="38"/>
        <v>0</v>
      </c>
      <c r="L102" s="50">
        <f t="shared" si="38"/>
        <v>0</v>
      </c>
      <c r="M102" s="50">
        <f t="shared" si="38"/>
        <v>0</v>
      </c>
      <c r="N102" s="50">
        <f t="shared" si="38"/>
        <v>0</v>
      </c>
      <c r="O102" s="50">
        <f t="shared" si="38"/>
        <v>0</v>
      </c>
      <c r="P102" s="50">
        <f t="shared" si="38"/>
        <v>0</v>
      </c>
      <c r="Q102" s="50">
        <f t="shared" si="38"/>
        <v>0</v>
      </c>
      <c r="R102" s="51">
        <f t="shared" si="28"/>
        <v>0</v>
      </c>
      <c r="S102" s="52">
        <f t="shared" si="29"/>
        <v>0</v>
      </c>
      <c r="T102" s="67"/>
    </row>
    <row r="103" spans="1:20" s="64" customFormat="1" ht="30" customHeight="1" x14ac:dyDescent="0.2">
      <c r="A103" s="55">
        <v>2</v>
      </c>
      <c r="B103" s="56">
        <v>0</v>
      </c>
      <c r="C103" s="56">
        <v>4</v>
      </c>
      <c r="D103" s="57">
        <v>21</v>
      </c>
      <c r="E103" s="57">
        <v>1</v>
      </c>
      <c r="F103" s="57">
        <v>20</v>
      </c>
      <c r="G103" s="57" t="s">
        <v>239</v>
      </c>
      <c r="H103" s="59" t="s">
        <v>240</v>
      </c>
      <c r="I103" s="60">
        <v>29674664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1">
        <f t="shared" si="28"/>
        <v>0</v>
      </c>
      <c r="S103" s="62">
        <f t="shared" si="29"/>
        <v>0</v>
      </c>
      <c r="T103" s="63"/>
    </row>
    <row r="104" spans="1:20" s="64" customFormat="1" ht="30" customHeight="1" x14ac:dyDescent="0.2">
      <c r="A104" s="55">
        <v>2</v>
      </c>
      <c r="B104" s="56">
        <v>0</v>
      </c>
      <c r="C104" s="56">
        <v>4</v>
      </c>
      <c r="D104" s="57">
        <v>21</v>
      </c>
      <c r="E104" s="57">
        <v>4</v>
      </c>
      <c r="F104" s="57">
        <v>20</v>
      </c>
      <c r="G104" s="57" t="s">
        <v>241</v>
      </c>
      <c r="H104" s="59" t="s">
        <v>242</v>
      </c>
      <c r="I104" s="60">
        <v>494092303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  <c r="Q104" s="60">
        <v>0</v>
      </c>
      <c r="R104" s="61">
        <f t="shared" si="28"/>
        <v>0</v>
      </c>
      <c r="S104" s="62">
        <f t="shared" si="29"/>
        <v>0</v>
      </c>
      <c r="T104" s="63"/>
    </row>
    <row r="105" spans="1:20" s="64" customFormat="1" ht="30" customHeight="1" x14ac:dyDescent="0.2">
      <c r="A105" s="55">
        <v>2</v>
      </c>
      <c r="B105" s="56">
        <v>0</v>
      </c>
      <c r="C105" s="56">
        <v>4</v>
      </c>
      <c r="D105" s="57">
        <v>21</v>
      </c>
      <c r="E105" s="57">
        <v>5</v>
      </c>
      <c r="F105" s="57">
        <v>20</v>
      </c>
      <c r="G105" s="57" t="s">
        <v>243</v>
      </c>
      <c r="H105" s="59" t="s">
        <v>244</v>
      </c>
      <c r="I105" s="60">
        <v>419905642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0">
        <v>0</v>
      </c>
      <c r="P105" s="60">
        <v>0</v>
      </c>
      <c r="Q105" s="60">
        <v>0</v>
      </c>
      <c r="R105" s="61">
        <f t="shared" si="28"/>
        <v>0</v>
      </c>
      <c r="S105" s="62">
        <f t="shared" si="29"/>
        <v>0</v>
      </c>
      <c r="T105" s="63"/>
    </row>
    <row r="106" spans="1:20" s="64" customFormat="1" ht="30" customHeight="1" x14ac:dyDescent="0.2">
      <c r="A106" s="55">
        <v>2</v>
      </c>
      <c r="B106" s="56">
        <v>0</v>
      </c>
      <c r="C106" s="56">
        <v>4</v>
      </c>
      <c r="D106" s="57">
        <v>21</v>
      </c>
      <c r="E106" s="57">
        <v>11</v>
      </c>
      <c r="F106" s="57">
        <v>20</v>
      </c>
      <c r="G106" s="57"/>
      <c r="H106" s="59" t="s">
        <v>245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1">
        <f t="shared" si="28"/>
        <v>0</v>
      </c>
      <c r="S106" s="62">
        <f t="shared" si="29"/>
        <v>0</v>
      </c>
      <c r="T106" s="63"/>
    </row>
    <row r="107" spans="1:20" s="53" customFormat="1" ht="30" customHeight="1" x14ac:dyDescent="0.2">
      <c r="A107" s="46">
        <v>2</v>
      </c>
      <c r="B107" s="47">
        <v>0</v>
      </c>
      <c r="C107" s="47">
        <v>4</v>
      </c>
      <c r="D107" s="65">
        <v>40</v>
      </c>
      <c r="E107" s="48"/>
      <c r="F107" s="65">
        <v>20</v>
      </c>
      <c r="G107" s="65" t="s">
        <v>246</v>
      </c>
      <c r="H107" s="54" t="s">
        <v>247</v>
      </c>
      <c r="I107" s="76">
        <f>+I108</f>
        <v>14837332</v>
      </c>
      <c r="J107" s="76">
        <f t="shared" ref="J107:Q107" si="39">+J108</f>
        <v>200000</v>
      </c>
      <c r="K107" s="76">
        <f t="shared" si="39"/>
        <v>200000</v>
      </c>
      <c r="L107" s="76">
        <f t="shared" si="39"/>
        <v>0</v>
      </c>
      <c r="M107" s="76">
        <f t="shared" si="39"/>
        <v>0</v>
      </c>
      <c r="N107" s="76">
        <f t="shared" si="39"/>
        <v>0</v>
      </c>
      <c r="O107" s="76">
        <f t="shared" si="39"/>
        <v>0</v>
      </c>
      <c r="P107" s="76">
        <f t="shared" si="39"/>
        <v>0</v>
      </c>
      <c r="Q107" s="76">
        <f t="shared" si="39"/>
        <v>0</v>
      </c>
      <c r="R107" s="61">
        <f t="shared" si="28"/>
        <v>0</v>
      </c>
      <c r="S107" s="69">
        <f t="shared" si="29"/>
        <v>0</v>
      </c>
      <c r="T107" s="77"/>
    </row>
    <row r="108" spans="1:20" s="64" customFormat="1" ht="30" customHeight="1" x14ac:dyDescent="0.2">
      <c r="A108" s="55">
        <v>2</v>
      </c>
      <c r="B108" s="56">
        <v>0</v>
      </c>
      <c r="C108" s="56">
        <v>4</v>
      </c>
      <c r="D108" s="57">
        <v>40</v>
      </c>
      <c r="E108" s="58" t="s">
        <v>248</v>
      </c>
      <c r="F108" s="57">
        <v>20</v>
      </c>
      <c r="G108" s="57" t="s">
        <v>249</v>
      </c>
      <c r="H108" s="59" t="s">
        <v>247</v>
      </c>
      <c r="I108" s="60">
        <v>14837332</v>
      </c>
      <c r="J108" s="60">
        <v>200000</v>
      </c>
      <c r="K108" s="60">
        <v>200000</v>
      </c>
      <c r="L108" s="60">
        <v>0</v>
      </c>
      <c r="M108" s="60">
        <v>0</v>
      </c>
      <c r="N108" s="60">
        <v>0</v>
      </c>
      <c r="O108" s="60">
        <v>0</v>
      </c>
      <c r="P108" s="60">
        <v>0</v>
      </c>
      <c r="Q108" s="60">
        <v>0</v>
      </c>
      <c r="R108" s="61">
        <f t="shared" si="28"/>
        <v>0</v>
      </c>
      <c r="S108" s="72">
        <f t="shared" si="29"/>
        <v>0</v>
      </c>
      <c r="T108" s="63"/>
    </row>
    <row r="109" spans="1:20" s="53" customFormat="1" ht="30" customHeight="1" x14ac:dyDescent="0.2">
      <c r="A109" s="46">
        <v>2</v>
      </c>
      <c r="B109" s="47">
        <v>0</v>
      </c>
      <c r="C109" s="47">
        <v>4</v>
      </c>
      <c r="D109" s="65">
        <v>41</v>
      </c>
      <c r="E109" s="48"/>
      <c r="F109" s="48"/>
      <c r="G109" s="48"/>
      <c r="H109" s="54" t="s">
        <v>250</v>
      </c>
      <c r="I109" s="50">
        <f t="shared" ref="I109:Q109" si="40">+I110</f>
        <v>2988220371</v>
      </c>
      <c r="J109" s="50">
        <f t="shared" si="40"/>
        <v>2579764420</v>
      </c>
      <c r="K109" s="50">
        <f t="shared" si="40"/>
        <v>2579764420</v>
      </c>
      <c r="L109" s="50">
        <f t="shared" si="40"/>
        <v>2578264420</v>
      </c>
      <c r="M109" s="50">
        <f t="shared" si="40"/>
        <v>2578264420</v>
      </c>
      <c r="N109" s="50">
        <f t="shared" si="40"/>
        <v>0</v>
      </c>
      <c r="O109" s="50">
        <f t="shared" si="40"/>
        <v>0</v>
      </c>
      <c r="P109" s="50">
        <f t="shared" si="40"/>
        <v>0</v>
      </c>
      <c r="Q109" s="50">
        <f t="shared" si="40"/>
        <v>0</v>
      </c>
      <c r="R109" s="51">
        <f t="shared" si="28"/>
        <v>0.86280933127337955</v>
      </c>
      <c r="S109" s="52">
        <f t="shared" si="29"/>
        <v>0</v>
      </c>
      <c r="T109" s="67"/>
    </row>
    <row r="110" spans="1:20" s="64" customFormat="1" ht="30" customHeight="1" x14ac:dyDescent="0.2">
      <c r="A110" s="55">
        <v>2</v>
      </c>
      <c r="B110" s="56">
        <v>0</v>
      </c>
      <c r="C110" s="56">
        <v>4</v>
      </c>
      <c r="D110" s="57">
        <v>41</v>
      </c>
      <c r="E110" s="57">
        <v>13</v>
      </c>
      <c r="F110" s="57">
        <v>20</v>
      </c>
      <c r="G110" s="57" t="s">
        <v>251</v>
      </c>
      <c r="H110" s="59" t="s">
        <v>250</v>
      </c>
      <c r="I110" s="60">
        <v>2988220371</v>
      </c>
      <c r="J110" s="60">
        <v>2579764420</v>
      </c>
      <c r="K110" s="60">
        <v>2579764420</v>
      </c>
      <c r="L110" s="60">
        <v>2578264420</v>
      </c>
      <c r="M110" s="60">
        <v>2578264420</v>
      </c>
      <c r="N110" s="60">
        <v>0</v>
      </c>
      <c r="O110" s="60">
        <v>0</v>
      </c>
      <c r="P110" s="60">
        <v>0</v>
      </c>
      <c r="Q110" s="60">
        <v>0</v>
      </c>
      <c r="R110" s="61">
        <f t="shared" si="28"/>
        <v>0.86280933127337955</v>
      </c>
      <c r="S110" s="72">
        <f t="shared" si="29"/>
        <v>0</v>
      </c>
      <c r="T110" s="63"/>
    </row>
    <row r="111" spans="1:20" s="53" customFormat="1" ht="30" customHeight="1" x14ac:dyDescent="0.2">
      <c r="A111" s="46">
        <v>3</v>
      </c>
      <c r="B111" s="47"/>
      <c r="C111" s="47"/>
      <c r="D111" s="48"/>
      <c r="E111" s="48"/>
      <c r="F111" s="65">
        <v>20</v>
      </c>
      <c r="G111" s="65"/>
      <c r="H111" s="54" t="s">
        <v>252</v>
      </c>
      <c r="I111" s="50">
        <f>+I113+I119</f>
        <v>6387823000</v>
      </c>
      <c r="J111" s="50">
        <f t="shared" ref="J111:Q111" si="41">+J113+J119</f>
        <v>553350000</v>
      </c>
      <c r="K111" s="50">
        <f t="shared" si="41"/>
        <v>553350000</v>
      </c>
      <c r="L111" s="50">
        <f t="shared" si="41"/>
        <v>0</v>
      </c>
      <c r="M111" s="50">
        <f t="shared" si="41"/>
        <v>0</v>
      </c>
      <c r="N111" s="50">
        <f t="shared" si="41"/>
        <v>0</v>
      </c>
      <c r="O111" s="50">
        <f t="shared" si="41"/>
        <v>0</v>
      </c>
      <c r="P111" s="50">
        <f t="shared" si="41"/>
        <v>0</v>
      </c>
      <c r="Q111" s="50">
        <f t="shared" si="41"/>
        <v>0</v>
      </c>
      <c r="R111" s="51">
        <f t="shared" si="28"/>
        <v>0</v>
      </c>
      <c r="S111" s="52">
        <f t="shared" si="29"/>
        <v>0</v>
      </c>
      <c r="T111" s="67"/>
    </row>
    <row r="112" spans="1:20" s="53" customFormat="1" ht="30" customHeight="1" x14ac:dyDescent="0.2">
      <c r="A112" s="46">
        <v>3</v>
      </c>
      <c r="B112" s="47"/>
      <c r="C112" s="47"/>
      <c r="D112" s="48"/>
      <c r="E112" s="48"/>
      <c r="F112" s="65">
        <v>21</v>
      </c>
      <c r="G112" s="65"/>
      <c r="H112" s="54" t="s">
        <v>252</v>
      </c>
      <c r="I112" s="50">
        <f>+I114</f>
        <v>260689000000</v>
      </c>
      <c r="J112" s="50">
        <f t="shared" ref="J112:Q116" si="42">+J114</f>
        <v>0</v>
      </c>
      <c r="K112" s="50">
        <f t="shared" si="42"/>
        <v>0</v>
      </c>
      <c r="L112" s="50">
        <f t="shared" si="42"/>
        <v>0</v>
      </c>
      <c r="M112" s="50">
        <f t="shared" si="42"/>
        <v>0</v>
      </c>
      <c r="N112" s="50">
        <f t="shared" si="42"/>
        <v>0</v>
      </c>
      <c r="O112" s="50">
        <f t="shared" si="42"/>
        <v>0</v>
      </c>
      <c r="P112" s="50">
        <f t="shared" si="42"/>
        <v>0</v>
      </c>
      <c r="Q112" s="50">
        <f t="shared" si="42"/>
        <v>0</v>
      </c>
      <c r="R112" s="51">
        <f t="shared" si="28"/>
        <v>0</v>
      </c>
      <c r="S112" s="52">
        <f t="shared" si="29"/>
        <v>0</v>
      </c>
      <c r="T112" s="67"/>
    </row>
    <row r="113" spans="1:20" s="53" customFormat="1" ht="30" customHeight="1" x14ac:dyDescent="0.2">
      <c r="A113" s="46">
        <v>3</v>
      </c>
      <c r="B113" s="47">
        <v>2</v>
      </c>
      <c r="C113" s="47"/>
      <c r="D113" s="48"/>
      <c r="E113" s="48"/>
      <c r="F113" s="78">
        <v>20</v>
      </c>
      <c r="G113" s="78"/>
      <c r="H113" s="54" t="s">
        <v>253</v>
      </c>
      <c r="I113" s="50">
        <f>+I115</f>
        <v>2623440000</v>
      </c>
      <c r="J113" s="50">
        <f t="shared" si="42"/>
        <v>0</v>
      </c>
      <c r="K113" s="50">
        <f t="shared" si="42"/>
        <v>0</v>
      </c>
      <c r="L113" s="50">
        <f t="shared" si="42"/>
        <v>0</v>
      </c>
      <c r="M113" s="50">
        <f t="shared" si="42"/>
        <v>0</v>
      </c>
      <c r="N113" s="50">
        <f t="shared" si="42"/>
        <v>0</v>
      </c>
      <c r="O113" s="50">
        <f t="shared" si="42"/>
        <v>0</v>
      </c>
      <c r="P113" s="50">
        <f t="shared" si="42"/>
        <v>0</v>
      </c>
      <c r="Q113" s="50">
        <f t="shared" si="42"/>
        <v>0</v>
      </c>
      <c r="R113" s="51">
        <f t="shared" si="28"/>
        <v>0</v>
      </c>
      <c r="S113" s="52">
        <f t="shared" si="29"/>
        <v>0</v>
      </c>
      <c r="T113" s="67"/>
    </row>
    <row r="114" spans="1:20" s="53" customFormat="1" ht="30" customHeight="1" x14ac:dyDescent="0.2">
      <c r="A114" s="46">
        <v>3</v>
      </c>
      <c r="B114" s="47">
        <v>2</v>
      </c>
      <c r="C114" s="47"/>
      <c r="D114" s="48"/>
      <c r="E114" s="48"/>
      <c r="F114" s="78">
        <v>21</v>
      </c>
      <c r="G114" s="78"/>
      <c r="H114" s="54" t="s">
        <v>253</v>
      </c>
      <c r="I114" s="50">
        <f>+I116</f>
        <v>260689000000</v>
      </c>
      <c r="J114" s="50">
        <f t="shared" si="42"/>
        <v>0</v>
      </c>
      <c r="K114" s="50">
        <f t="shared" si="42"/>
        <v>0</v>
      </c>
      <c r="L114" s="50">
        <f t="shared" si="42"/>
        <v>0</v>
      </c>
      <c r="M114" s="50">
        <f t="shared" si="42"/>
        <v>0</v>
      </c>
      <c r="N114" s="50">
        <f t="shared" si="42"/>
        <v>0</v>
      </c>
      <c r="O114" s="50">
        <f t="shared" si="42"/>
        <v>0</v>
      </c>
      <c r="P114" s="50">
        <f t="shared" si="42"/>
        <v>0</v>
      </c>
      <c r="Q114" s="50">
        <f t="shared" si="42"/>
        <v>0</v>
      </c>
      <c r="R114" s="51">
        <f t="shared" si="28"/>
        <v>0</v>
      </c>
      <c r="S114" s="52">
        <f t="shared" si="29"/>
        <v>0</v>
      </c>
      <c r="T114" s="67"/>
    </row>
    <row r="115" spans="1:20" s="53" customFormat="1" ht="30" customHeight="1" x14ac:dyDescent="0.2">
      <c r="A115" s="46">
        <v>3</v>
      </c>
      <c r="B115" s="47">
        <v>2</v>
      </c>
      <c r="C115" s="47">
        <v>1</v>
      </c>
      <c r="D115" s="79"/>
      <c r="E115" s="79"/>
      <c r="F115" s="78">
        <v>20</v>
      </c>
      <c r="G115" s="78"/>
      <c r="H115" s="80" t="s">
        <v>254</v>
      </c>
      <c r="I115" s="50">
        <f>+I117</f>
        <v>2623440000</v>
      </c>
      <c r="J115" s="50">
        <f t="shared" si="42"/>
        <v>0</v>
      </c>
      <c r="K115" s="50">
        <f t="shared" si="42"/>
        <v>0</v>
      </c>
      <c r="L115" s="50">
        <f t="shared" si="42"/>
        <v>0</v>
      </c>
      <c r="M115" s="50">
        <f t="shared" si="42"/>
        <v>0</v>
      </c>
      <c r="N115" s="50">
        <f t="shared" si="42"/>
        <v>0</v>
      </c>
      <c r="O115" s="50">
        <f t="shared" si="42"/>
        <v>0</v>
      </c>
      <c r="P115" s="50">
        <f t="shared" si="42"/>
        <v>0</v>
      </c>
      <c r="Q115" s="50">
        <f t="shared" si="42"/>
        <v>0</v>
      </c>
      <c r="R115" s="51">
        <f t="shared" si="28"/>
        <v>0</v>
      </c>
      <c r="S115" s="52">
        <f t="shared" si="29"/>
        <v>0</v>
      </c>
      <c r="T115" s="67"/>
    </row>
    <row r="116" spans="1:20" s="53" customFormat="1" ht="30" customHeight="1" x14ac:dyDescent="0.2">
      <c r="A116" s="46">
        <v>3</v>
      </c>
      <c r="B116" s="47">
        <v>2</v>
      </c>
      <c r="C116" s="47">
        <v>1</v>
      </c>
      <c r="D116" s="79"/>
      <c r="E116" s="79"/>
      <c r="F116" s="78">
        <v>21</v>
      </c>
      <c r="G116" s="78"/>
      <c r="H116" s="80" t="s">
        <v>254</v>
      </c>
      <c r="I116" s="50">
        <f>+I118</f>
        <v>260689000000</v>
      </c>
      <c r="J116" s="50">
        <f t="shared" si="42"/>
        <v>0</v>
      </c>
      <c r="K116" s="50">
        <f t="shared" si="42"/>
        <v>0</v>
      </c>
      <c r="L116" s="50">
        <f t="shared" si="42"/>
        <v>0</v>
      </c>
      <c r="M116" s="50">
        <f t="shared" si="42"/>
        <v>0</v>
      </c>
      <c r="N116" s="50">
        <f t="shared" si="42"/>
        <v>0</v>
      </c>
      <c r="O116" s="50">
        <f t="shared" si="42"/>
        <v>0</v>
      </c>
      <c r="P116" s="50">
        <f t="shared" si="42"/>
        <v>0</v>
      </c>
      <c r="Q116" s="50">
        <f t="shared" si="42"/>
        <v>0</v>
      </c>
      <c r="R116" s="51">
        <f t="shared" si="28"/>
        <v>0</v>
      </c>
      <c r="S116" s="52">
        <f t="shared" si="29"/>
        <v>0</v>
      </c>
      <c r="T116" s="67"/>
    </row>
    <row r="117" spans="1:20" s="64" customFormat="1" ht="30" customHeight="1" x14ac:dyDescent="0.2">
      <c r="A117" s="81">
        <v>3</v>
      </c>
      <c r="B117" s="57">
        <v>2</v>
      </c>
      <c r="C117" s="57">
        <v>1</v>
      </c>
      <c r="D117" s="57">
        <v>1</v>
      </c>
      <c r="E117" s="82" t="s">
        <v>1</v>
      </c>
      <c r="F117" s="57">
        <v>20</v>
      </c>
      <c r="G117" s="57" t="s">
        <v>255</v>
      </c>
      <c r="H117" s="83" t="s">
        <v>256</v>
      </c>
      <c r="I117" s="60">
        <v>2623440000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60">
        <v>0</v>
      </c>
      <c r="P117" s="60">
        <v>0</v>
      </c>
      <c r="Q117" s="60">
        <v>0</v>
      </c>
      <c r="R117" s="61">
        <f t="shared" si="28"/>
        <v>0</v>
      </c>
      <c r="S117" s="62">
        <f t="shared" si="29"/>
        <v>0</v>
      </c>
      <c r="T117" s="63"/>
    </row>
    <row r="118" spans="1:20" s="64" customFormat="1" ht="30" customHeight="1" x14ac:dyDescent="0.2">
      <c r="A118" s="81">
        <v>3</v>
      </c>
      <c r="B118" s="57">
        <v>2</v>
      </c>
      <c r="C118" s="57">
        <v>1</v>
      </c>
      <c r="D118" s="82">
        <v>17</v>
      </c>
      <c r="E118" s="82" t="s">
        <v>1</v>
      </c>
      <c r="F118" s="84">
        <v>21</v>
      </c>
      <c r="G118" s="84" t="s">
        <v>257</v>
      </c>
      <c r="H118" s="83" t="s">
        <v>258</v>
      </c>
      <c r="I118" s="60">
        <v>260689000000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60">
        <v>0</v>
      </c>
      <c r="P118" s="60">
        <v>0</v>
      </c>
      <c r="Q118" s="60">
        <v>0</v>
      </c>
      <c r="R118" s="61">
        <f t="shared" si="28"/>
        <v>0</v>
      </c>
      <c r="S118" s="62">
        <f t="shared" si="29"/>
        <v>0</v>
      </c>
      <c r="T118" s="63"/>
    </row>
    <row r="119" spans="1:20" s="53" customFormat="1" ht="30" customHeight="1" x14ac:dyDescent="0.2">
      <c r="A119" s="85">
        <v>3</v>
      </c>
      <c r="B119" s="65">
        <v>6</v>
      </c>
      <c r="C119" s="47"/>
      <c r="D119" s="48"/>
      <c r="E119" s="48"/>
      <c r="F119" s="78">
        <v>20</v>
      </c>
      <c r="G119" s="78"/>
      <c r="H119" s="54" t="s">
        <v>259</v>
      </c>
      <c r="I119" s="50">
        <f>+I120</f>
        <v>3764383000</v>
      </c>
      <c r="J119" s="50">
        <f t="shared" ref="J119:Q119" si="43">+J120</f>
        <v>553350000</v>
      </c>
      <c r="K119" s="50">
        <f t="shared" si="43"/>
        <v>553350000</v>
      </c>
      <c r="L119" s="50">
        <f t="shared" si="43"/>
        <v>0</v>
      </c>
      <c r="M119" s="50">
        <f t="shared" si="43"/>
        <v>0</v>
      </c>
      <c r="N119" s="50">
        <f t="shared" si="43"/>
        <v>0</v>
      </c>
      <c r="O119" s="50">
        <f t="shared" si="43"/>
        <v>0</v>
      </c>
      <c r="P119" s="50">
        <f t="shared" si="43"/>
        <v>0</v>
      </c>
      <c r="Q119" s="50">
        <f t="shared" si="43"/>
        <v>0</v>
      </c>
      <c r="R119" s="51">
        <f t="shared" si="28"/>
        <v>0</v>
      </c>
      <c r="S119" s="52">
        <f t="shared" si="29"/>
        <v>0</v>
      </c>
      <c r="T119" s="67"/>
    </row>
    <row r="120" spans="1:20" s="53" customFormat="1" ht="30" customHeight="1" x14ac:dyDescent="0.2">
      <c r="A120" s="85">
        <v>3</v>
      </c>
      <c r="B120" s="65">
        <v>6</v>
      </c>
      <c r="C120" s="47">
        <v>1</v>
      </c>
      <c r="D120" s="48"/>
      <c r="E120" s="48"/>
      <c r="F120" s="78">
        <v>20</v>
      </c>
      <c r="G120" s="78"/>
      <c r="H120" s="54" t="s">
        <v>260</v>
      </c>
      <c r="I120" s="50">
        <f t="shared" ref="I120:Q120" si="44">+I122</f>
        <v>3764383000</v>
      </c>
      <c r="J120" s="50">
        <f t="shared" si="44"/>
        <v>553350000</v>
      </c>
      <c r="K120" s="50">
        <f t="shared" si="44"/>
        <v>553350000</v>
      </c>
      <c r="L120" s="50">
        <f t="shared" si="44"/>
        <v>0</v>
      </c>
      <c r="M120" s="50">
        <f t="shared" si="44"/>
        <v>0</v>
      </c>
      <c r="N120" s="50">
        <f t="shared" si="44"/>
        <v>0</v>
      </c>
      <c r="O120" s="50">
        <f t="shared" si="44"/>
        <v>0</v>
      </c>
      <c r="P120" s="50">
        <f t="shared" si="44"/>
        <v>0</v>
      </c>
      <c r="Q120" s="50">
        <f t="shared" si="44"/>
        <v>0</v>
      </c>
      <c r="R120" s="51">
        <f t="shared" si="28"/>
        <v>0</v>
      </c>
      <c r="S120" s="52">
        <f t="shared" si="29"/>
        <v>0</v>
      </c>
      <c r="T120" s="67"/>
    </row>
    <row r="121" spans="1:20" s="53" customFormat="1" ht="30" customHeight="1" x14ac:dyDescent="0.2">
      <c r="A121" s="85">
        <v>3</v>
      </c>
      <c r="B121" s="65">
        <v>6</v>
      </c>
      <c r="C121" s="47">
        <v>1</v>
      </c>
      <c r="D121" s="48"/>
      <c r="E121" s="48"/>
      <c r="F121" s="78">
        <v>21</v>
      </c>
      <c r="G121" s="78"/>
      <c r="H121" s="54" t="s">
        <v>260</v>
      </c>
      <c r="I121" s="50">
        <f t="shared" ref="I121:Q121" si="45">+I122</f>
        <v>3764383000</v>
      </c>
      <c r="J121" s="50">
        <f t="shared" si="45"/>
        <v>553350000</v>
      </c>
      <c r="K121" s="50">
        <f t="shared" si="45"/>
        <v>553350000</v>
      </c>
      <c r="L121" s="50">
        <f t="shared" si="45"/>
        <v>0</v>
      </c>
      <c r="M121" s="50">
        <f t="shared" si="45"/>
        <v>0</v>
      </c>
      <c r="N121" s="50">
        <f t="shared" si="45"/>
        <v>0</v>
      </c>
      <c r="O121" s="50">
        <f t="shared" si="45"/>
        <v>0</v>
      </c>
      <c r="P121" s="50">
        <f t="shared" si="45"/>
        <v>0</v>
      </c>
      <c r="Q121" s="50">
        <f t="shared" si="45"/>
        <v>0</v>
      </c>
      <c r="R121" s="61">
        <f t="shared" si="28"/>
        <v>0</v>
      </c>
      <c r="S121" s="62">
        <f t="shared" si="29"/>
        <v>0</v>
      </c>
      <c r="T121" s="63"/>
    </row>
    <row r="122" spans="1:20" s="53" customFormat="1" ht="30" customHeight="1" x14ac:dyDescent="0.2">
      <c r="A122" s="55">
        <v>3</v>
      </c>
      <c r="B122" s="56">
        <v>6</v>
      </c>
      <c r="C122" s="56">
        <v>1</v>
      </c>
      <c r="D122" s="57">
        <v>1</v>
      </c>
      <c r="E122" s="48"/>
      <c r="F122" s="78">
        <v>20</v>
      </c>
      <c r="G122" s="78" t="s">
        <v>261</v>
      </c>
      <c r="H122" s="59" t="s">
        <v>260</v>
      </c>
      <c r="I122" s="60">
        <v>3764383000</v>
      </c>
      <c r="J122" s="60">
        <v>553350000</v>
      </c>
      <c r="K122" s="60">
        <v>553350000</v>
      </c>
      <c r="L122" s="60">
        <v>0</v>
      </c>
      <c r="M122" s="60">
        <v>0</v>
      </c>
      <c r="N122" s="60">
        <v>0</v>
      </c>
      <c r="O122" s="60">
        <v>0</v>
      </c>
      <c r="P122" s="60">
        <v>0</v>
      </c>
      <c r="Q122" s="60">
        <v>0</v>
      </c>
      <c r="R122" s="61">
        <f t="shared" si="28"/>
        <v>0</v>
      </c>
      <c r="S122" s="62">
        <f t="shared" si="29"/>
        <v>0</v>
      </c>
      <c r="T122" s="63"/>
    </row>
    <row r="123" spans="1:20" s="53" customFormat="1" ht="30" customHeight="1" x14ac:dyDescent="0.2">
      <c r="A123" s="46">
        <v>5</v>
      </c>
      <c r="B123" s="47"/>
      <c r="C123" s="47"/>
      <c r="D123" s="79"/>
      <c r="E123" s="79"/>
      <c r="F123" s="78"/>
      <c r="G123" s="78"/>
      <c r="H123" s="80" t="s">
        <v>262</v>
      </c>
      <c r="I123" s="50">
        <f t="shared" ref="I123:Q125" si="46">+I124</f>
        <v>47711605000</v>
      </c>
      <c r="J123" s="50">
        <f t="shared" si="46"/>
        <v>2695926011</v>
      </c>
      <c r="K123" s="50">
        <f t="shared" si="46"/>
        <v>2695926011</v>
      </c>
      <c r="L123" s="50">
        <f t="shared" si="46"/>
        <v>2373389011</v>
      </c>
      <c r="M123" s="50">
        <f t="shared" si="46"/>
        <v>2373389011</v>
      </c>
      <c r="N123" s="50">
        <f t="shared" si="46"/>
        <v>0</v>
      </c>
      <c r="O123" s="50">
        <f t="shared" si="46"/>
        <v>0</v>
      </c>
      <c r="P123" s="50">
        <f t="shared" si="46"/>
        <v>0</v>
      </c>
      <c r="Q123" s="50">
        <f t="shared" si="46"/>
        <v>0</v>
      </c>
      <c r="R123" s="51">
        <f t="shared" si="28"/>
        <v>4.9744480635266826E-2</v>
      </c>
      <c r="S123" s="52">
        <f t="shared" si="29"/>
        <v>0</v>
      </c>
      <c r="T123" s="67"/>
    </row>
    <row r="124" spans="1:20" s="53" customFormat="1" ht="30" customHeight="1" x14ac:dyDescent="0.2">
      <c r="A124" s="85">
        <v>5</v>
      </c>
      <c r="B124" s="65">
        <v>1</v>
      </c>
      <c r="C124" s="47"/>
      <c r="D124" s="79"/>
      <c r="E124" s="79"/>
      <c r="F124" s="80"/>
      <c r="G124" s="80"/>
      <c r="H124" s="86" t="s">
        <v>263</v>
      </c>
      <c r="I124" s="50">
        <f t="shared" si="46"/>
        <v>47711605000</v>
      </c>
      <c r="J124" s="50">
        <f t="shared" si="46"/>
        <v>2695926011</v>
      </c>
      <c r="K124" s="50">
        <f t="shared" si="46"/>
        <v>2695926011</v>
      </c>
      <c r="L124" s="50">
        <f t="shared" si="46"/>
        <v>2373389011</v>
      </c>
      <c r="M124" s="50">
        <f t="shared" si="46"/>
        <v>2373389011</v>
      </c>
      <c r="N124" s="50">
        <f t="shared" si="46"/>
        <v>0</v>
      </c>
      <c r="O124" s="50">
        <f t="shared" si="46"/>
        <v>0</v>
      </c>
      <c r="P124" s="50">
        <f t="shared" si="46"/>
        <v>0</v>
      </c>
      <c r="Q124" s="50">
        <f t="shared" si="46"/>
        <v>0</v>
      </c>
      <c r="R124" s="51">
        <f t="shared" si="28"/>
        <v>4.9744480635266826E-2</v>
      </c>
      <c r="S124" s="52">
        <f t="shared" si="29"/>
        <v>0</v>
      </c>
      <c r="T124" s="67"/>
    </row>
    <row r="125" spans="1:20" s="64" customFormat="1" ht="30" customHeight="1" x14ac:dyDescent="0.2">
      <c r="A125" s="55">
        <v>5</v>
      </c>
      <c r="B125" s="56">
        <v>1</v>
      </c>
      <c r="C125" s="56">
        <v>2</v>
      </c>
      <c r="D125" s="82"/>
      <c r="E125" s="82"/>
      <c r="F125" s="87">
        <v>20</v>
      </c>
      <c r="G125" s="87"/>
      <c r="H125" s="86" t="s">
        <v>264</v>
      </c>
      <c r="I125" s="50">
        <f t="shared" si="46"/>
        <v>47711605000</v>
      </c>
      <c r="J125" s="50">
        <f t="shared" si="46"/>
        <v>2695926011</v>
      </c>
      <c r="K125" s="50">
        <f t="shared" si="46"/>
        <v>2695926011</v>
      </c>
      <c r="L125" s="50">
        <f t="shared" si="46"/>
        <v>2373389011</v>
      </c>
      <c r="M125" s="50">
        <f t="shared" si="46"/>
        <v>2373389011</v>
      </c>
      <c r="N125" s="50">
        <f t="shared" si="46"/>
        <v>0</v>
      </c>
      <c r="O125" s="50">
        <f t="shared" si="46"/>
        <v>0</v>
      </c>
      <c r="P125" s="50">
        <f t="shared" si="46"/>
        <v>0</v>
      </c>
      <c r="Q125" s="50">
        <f t="shared" si="46"/>
        <v>0</v>
      </c>
      <c r="R125" s="51">
        <f t="shared" si="28"/>
        <v>4.9744480635266826E-2</v>
      </c>
      <c r="S125" s="52">
        <f t="shared" si="29"/>
        <v>0</v>
      </c>
      <c r="T125" s="67"/>
    </row>
    <row r="126" spans="1:20" s="64" customFormat="1" ht="30" customHeight="1" x14ac:dyDescent="0.2">
      <c r="A126" s="55">
        <v>5</v>
      </c>
      <c r="B126" s="56">
        <v>1</v>
      </c>
      <c r="C126" s="56">
        <v>2</v>
      </c>
      <c r="D126" s="82">
        <v>1</v>
      </c>
      <c r="E126" s="82"/>
      <c r="F126" s="87">
        <v>20</v>
      </c>
      <c r="G126" s="87"/>
      <c r="H126" s="86" t="s">
        <v>264</v>
      </c>
      <c r="I126" s="50">
        <f>SUM(I127:I132)</f>
        <v>47711605000</v>
      </c>
      <c r="J126" s="50">
        <f t="shared" ref="J126:Q126" si="47">SUM(J127:J132)</f>
        <v>2695926011</v>
      </c>
      <c r="K126" s="50">
        <f t="shared" si="47"/>
        <v>2695926011</v>
      </c>
      <c r="L126" s="50">
        <f t="shared" si="47"/>
        <v>2373389011</v>
      </c>
      <c r="M126" s="50">
        <f t="shared" si="47"/>
        <v>2373389011</v>
      </c>
      <c r="N126" s="50">
        <f t="shared" si="47"/>
        <v>0</v>
      </c>
      <c r="O126" s="50">
        <f t="shared" si="47"/>
        <v>0</v>
      </c>
      <c r="P126" s="50">
        <f t="shared" si="47"/>
        <v>0</v>
      </c>
      <c r="Q126" s="50">
        <f t="shared" si="47"/>
        <v>0</v>
      </c>
      <c r="R126" s="51">
        <f t="shared" si="28"/>
        <v>4.9744480635266826E-2</v>
      </c>
      <c r="S126" s="52">
        <f t="shared" si="29"/>
        <v>0</v>
      </c>
      <c r="T126" s="67"/>
    </row>
    <row r="127" spans="1:20" s="64" customFormat="1" ht="30" customHeight="1" x14ac:dyDescent="0.2">
      <c r="A127" s="55">
        <v>5</v>
      </c>
      <c r="B127" s="56">
        <v>1</v>
      </c>
      <c r="C127" s="56">
        <v>2</v>
      </c>
      <c r="D127" s="82">
        <v>1</v>
      </c>
      <c r="E127" s="82">
        <v>6</v>
      </c>
      <c r="F127" s="87">
        <v>20</v>
      </c>
      <c r="G127" s="87" t="s">
        <v>265</v>
      </c>
      <c r="H127" s="88" t="s">
        <v>120</v>
      </c>
      <c r="I127" s="60">
        <v>30413033408</v>
      </c>
      <c r="J127" s="60">
        <v>2695926011</v>
      </c>
      <c r="K127" s="60">
        <v>2695926011</v>
      </c>
      <c r="L127" s="60">
        <v>2373389011</v>
      </c>
      <c r="M127" s="60">
        <v>2373389011</v>
      </c>
      <c r="N127" s="60">
        <v>0</v>
      </c>
      <c r="O127" s="60">
        <v>0</v>
      </c>
      <c r="P127" s="60">
        <v>0</v>
      </c>
      <c r="Q127" s="60">
        <v>0</v>
      </c>
      <c r="R127" s="61">
        <f t="shared" si="28"/>
        <v>7.8038549432418391E-2</v>
      </c>
      <c r="S127" s="62">
        <f t="shared" si="29"/>
        <v>0</v>
      </c>
      <c r="T127" s="63"/>
    </row>
    <row r="128" spans="1:20" s="64" customFormat="1" ht="30" customHeight="1" x14ac:dyDescent="0.2">
      <c r="A128" s="55">
        <v>5</v>
      </c>
      <c r="B128" s="56">
        <v>1</v>
      </c>
      <c r="C128" s="56">
        <v>2</v>
      </c>
      <c r="D128" s="82">
        <v>1</v>
      </c>
      <c r="E128" s="82">
        <v>7</v>
      </c>
      <c r="F128" s="87">
        <v>20</v>
      </c>
      <c r="G128" s="87" t="s">
        <v>266</v>
      </c>
      <c r="H128" s="88" t="s">
        <v>267</v>
      </c>
      <c r="I128" s="60">
        <v>13058686926</v>
      </c>
      <c r="J128" s="60">
        <v>0</v>
      </c>
      <c r="K128" s="60">
        <v>0</v>
      </c>
      <c r="L128" s="60">
        <v>0</v>
      </c>
      <c r="M128" s="60">
        <v>0</v>
      </c>
      <c r="N128" s="60">
        <v>0</v>
      </c>
      <c r="O128" s="60">
        <v>0</v>
      </c>
      <c r="P128" s="60">
        <v>0</v>
      </c>
      <c r="Q128" s="60">
        <v>0</v>
      </c>
      <c r="R128" s="61">
        <f t="shared" si="28"/>
        <v>0</v>
      </c>
      <c r="S128" s="62">
        <f t="shared" si="29"/>
        <v>0</v>
      </c>
      <c r="T128" s="63"/>
    </row>
    <row r="129" spans="1:20" s="64" customFormat="1" ht="30" customHeight="1" x14ac:dyDescent="0.2">
      <c r="A129" s="55">
        <v>5</v>
      </c>
      <c r="B129" s="56">
        <v>1</v>
      </c>
      <c r="C129" s="56">
        <v>2</v>
      </c>
      <c r="D129" s="82">
        <v>1</v>
      </c>
      <c r="E129" s="82">
        <v>9</v>
      </c>
      <c r="F129" s="87">
        <v>20</v>
      </c>
      <c r="G129" s="87" t="s">
        <v>268</v>
      </c>
      <c r="H129" s="88" t="s">
        <v>176</v>
      </c>
      <c r="I129" s="60">
        <v>2158565737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  <c r="O129" s="60">
        <v>0</v>
      </c>
      <c r="P129" s="60"/>
      <c r="Q129" s="60"/>
      <c r="R129" s="61">
        <f t="shared" si="28"/>
        <v>0</v>
      </c>
      <c r="S129" s="62">
        <f t="shared" si="29"/>
        <v>0</v>
      </c>
      <c r="T129" s="63"/>
    </row>
    <row r="130" spans="1:20" s="64" customFormat="1" ht="30" customHeight="1" x14ac:dyDescent="0.2">
      <c r="A130" s="55">
        <v>5</v>
      </c>
      <c r="B130" s="56">
        <v>1</v>
      </c>
      <c r="C130" s="56">
        <v>2</v>
      </c>
      <c r="D130" s="82">
        <v>1</v>
      </c>
      <c r="E130" s="82">
        <v>16</v>
      </c>
      <c r="F130" s="87">
        <v>20</v>
      </c>
      <c r="G130" s="87" t="s">
        <v>269</v>
      </c>
      <c r="H130" s="88" t="s">
        <v>270</v>
      </c>
      <c r="I130" s="60">
        <v>1300000000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0</v>
      </c>
      <c r="R130" s="61">
        <f t="shared" si="28"/>
        <v>0</v>
      </c>
      <c r="S130" s="62">
        <f t="shared" si="29"/>
        <v>0</v>
      </c>
      <c r="T130" s="63"/>
    </row>
    <row r="131" spans="1:20" s="64" customFormat="1" ht="30" customHeight="1" x14ac:dyDescent="0.2">
      <c r="A131" s="55">
        <v>5</v>
      </c>
      <c r="B131" s="56">
        <v>1</v>
      </c>
      <c r="C131" s="56">
        <v>2</v>
      </c>
      <c r="D131" s="82">
        <v>1</v>
      </c>
      <c r="E131" s="82">
        <v>24</v>
      </c>
      <c r="F131" s="87">
        <v>20</v>
      </c>
      <c r="G131" s="87" t="s">
        <v>271</v>
      </c>
      <c r="H131" s="88" t="s">
        <v>272</v>
      </c>
      <c r="I131" s="60">
        <v>757350818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60">
        <v>0</v>
      </c>
      <c r="P131" s="60">
        <v>0</v>
      </c>
      <c r="Q131" s="60">
        <v>0</v>
      </c>
      <c r="R131" s="61">
        <f t="shared" si="28"/>
        <v>0</v>
      </c>
      <c r="S131" s="62">
        <f t="shared" si="29"/>
        <v>0</v>
      </c>
      <c r="T131" s="63"/>
    </row>
    <row r="132" spans="1:20" s="64" customFormat="1" ht="30" customHeight="1" x14ac:dyDescent="0.2">
      <c r="A132" s="55">
        <v>5</v>
      </c>
      <c r="B132" s="56">
        <v>1</v>
      </c>
      <c r="C132" s="56">
        <v>2</v>
      </c>
      <c r="D132" s="82">
        <v>1</v>
      </c>
      <c r="E132" s="82">
        <v>27</v>
      </c>
      <c r="F132" s="87">
        <v>20</v>
      </c>
      <c r="G132" s="87" t="s">
        <v>273</v>
      </c>
      <c r="H132" s="88" t="s">
        <v>274</v>
      </c>
      <c r="I132" s="60">
        <v>23968111</v>
      </c>
      <c r="J132" s="60">
        <v>0</v>
      </c>
      <c r="K132" s="60">
        <v>0</v>
      </c>
      <c r="L132" s="60">
        <v>0</v>
      </c>
      <c r="M132" s="60">
        <v>0</v>
      </c>
      <c r="N132" s="60">
        <v>0</v>
      </c>
      <c r="O132" s="60">
        <v>0</v>
      </c>
      <c r="P132" s="60">
        <v>0</v>
      </c>
      <c r="Q132" s="60">
        <v>0</v>
      </c>
      <c r="R132" s="61">
        <f t="shared" si="28"/>
        <v>0</v>
      </c>
      <c r="S132" s="62">
        <f t="shared" si="29"/>
        <v>0</v>
      </c>
      <c r="T132" s="63"/>
    </row>
    <row r="133" spans="1:20" s="90" customFormat="1" ht="30" customHeight="1" x14ac:dyDescent="0.2">
      <c r="A133" s="143" t="s">
        <v>275</v>
      </c>
      <c r="B133" s="144"/>
      <c r="C133" s="144"/>
      <c r="D133" s="144"/>
      <c r="E133" s="144"/>
      <c r="F133" s="144"/>
      <c r="G133" s="144"/>
      <c r="H133" s="145"/>
      <c r="I133" s="50">
        <f>+I134</f>
        <v>76344000000</v>
      </c>
      <c r="J133" s="50">
        <f t="shared" ref="J133:Q133" si="48">+J134</f>
        <v>0</v>
      </c>
      <c r="K133" s="50">
        <f t="shared" si="48"/>
        <v>0</v>
      </c>
      <c r="L133" s="50">
        <f t="shared" si="48"/>
        <v>0</v>
      </c>
      <c r="M133" s="50">
        <f t="shared" si="48"/>
        <v>0</v>
      </c>
      <c r="N133" s="50">
        <f t="shared" si="48"/>
        <v>0</v>
      </c>
      <c r="O133" s="50">
        <f t="shared" si="48"/>
        <v>0</v>
      </c>
      <c r="P133" s="50">
        <f t="shared" si="48"/>
        <v>0</v>
      </c>
      <c r="Q133" s="50">
        <f t="shared" si="48"/>
        <v>0</v>
      </c>
      <c r="R133" s="51">
        <f t="shared" si="28"/>
        <v>0</v>
      </c>
      <c r="S133" s="52">
        <f t="shared" si="29"/>
        <v>0</v>
      </c>
      <c r="T133" s="89"/>
    </row>
    <row r="134" spans="1:20" s="71" customFormat="1" ht="30" customHeight="1" x14ac:dyDescent="0.25">
      <c r="A134" s="46">
        <v>2106</v>
      </c>
      <c r="B134" s="65">
        <v>1900</v>
      </c>
      <c r="C134" s="47"/>
      <c r="D134" s="79"/>
      <c r="E134" s="79"/>
      <c r="F134" s="78"/>
      <c r="G134" s="78"/>
      <c r="H134" s="80" t="s">
        <v>276</v>
      </c>
      <c r="I134" s="50">
        <f>I135</f>
        <v>76344000000</v>
      </c>
      <c r="J134" s="50">
        <f t="shared" ref="J134:Q134" si="49">J135</f>
        <v>0</v>
      </c>
      <c r="K134" s="50">
        <f t="shared" si="49"/>
        <v>0</v>
      </c>
      <c r="L134" s="50">
        <f t="shared" si="49"/>
        <v>0</v>
      </c>
      <c r="M134" s="50">
        <f t="shared" si="49"/>
        <v>0</v>
      </c>
      <c r="N134" s="50">
        <f t="shared" si="49"/>
        <v>0</v>
      </c>
      <c r="O134" s="50">
        <f t="shared" si="49"/>
        <v>0</v>
      </c>
      <c r="P134" s="50">
        <f t="shared" si="49"/>
        <v>0</v>
      </c>
      <c r="Q134" s="50">
        <f t="shared" si="49"/>
        <v>0</v>
      </c>
      <c r="R134" s="51">
        <f t="shared" si="28"/>
        <v>0</v>
      </c>
      <c r="S134" s="52">
        <f t="shared" si="29"/>
        <v>0</v>
      </c>
      <c r="T134" s="73"/>
    </row>
    <row r="135" spans="1:20" s="71" customFormat="1" ht="30" customHeight="1" x14ac:dyDescent="0.25">
      <c r="A135" s="46">
        <v>2106</v>
      </c>
      <c r="B135" s="65">
        <v>1900</v>
      </c>
      <c r="C135" s="47">
        <v>1</v>
      </c>
      <c r="D135" s="79"/>
      <c r="E135" s="79"/>
      <c r="F135" s="78"/>
      <c r="G135" s="78"/>
      <c r="H135" s="80" t="s">
        <v>276</v>
      </c>
      <c r="I135" s="50">
        <f>SUM(I136:I139)</f>
        <v>76344000000</v>
      </c>
      <c r="J135" s="50">
        <f t="shared" ref="J135:Q135" si="50">SUM(J136:J139)</f>
        <v>0</v>
      </c>
      <c r="K135" s="50">
        <f t="shared" si="50"/>
        <v>0</v>
      </c>
      <c r="L135" s="50">
        <f t="shared" si="50"/>
        <v>0</v>
      </c>
      <c r="M135" s="50">
        <f t="shared" si="50"/>
        <v>0</v>
      </c>
      <c r="N135" s="50">
        <f t="shared" si="50"/>
        <v>0</v>
      </c>
      <c r="O135" s="50">
        <f t="shared" si="50"/>
        <v>0</v>
      </c>
      <c r="P135" s="50">
        <f t="shared" si="50"/>
        <v>0</v>
      </c>
      <c r="Q135" s="50">
        <f t="shared" si="50"/>
        <v>0</v>
      </c>
      <c r="R135" s="51">
        <f t="shared" si="28"/>
        <v>0</v>
      </c>
      <c r="S135" s="52">
        <f t="shared" si="29"/>
        <v>0</v>
      </c>
      <c r="T135" s="73"/>
    </row>
    <row r="136" spans="1:20" s="93" customFormat="1" ht="30" customHeight="1" x14ac:dyDescent="0.25">
      <c r="A136" s="55">
        <v>2106</v>
      </c>
      <c r="B136" s="57">
        <v>1900</v>
      </c>
      <c r="C136" s="56">
        <v>1</v>
      </c>
      <c r="D136" s="82">
        <v>0</v>
      </c>
      <c r="E136" s="82">
        <v>1</v>
      </c>
      <c r="F136" s="84"/>
      <c r="G136" s="84" t="s">
        <v>277</v>
      </c>
      <c r="H136" s="83" t="s">
        <v>278</v>
      </c>
      <c r="I136" s="60">
        <v>60456673306</v>
      </c>
      <c r="J136" s="60">
        <v>0</v>
      </c>
      <c r="K136" s="60"/>
      <c r="L136" s="60">
        <v>0</v>
      </c>
      <c r="M136" s="60">
        <v>0</v>
      </c>
      <c r="N136" s="60">
        <v>0</v>
      </c>
      <c r="O136" s="60">
        <v>0</v>
      </c>
      <c r="P136" s="60">
        <v>0</v>
      </c>
      <c r="Q136" s="60">
        <v>0</v>
      </c>
      <c r="R136" s="91">
        <f t="shared" si="28"/>
        <v>0</v>
      </c>
      <c r="S136" s="62">
        <f t="shared" si="29"/>
        <v>0</v>
      </c>
      <c r="T136" s="92"/>
    </row>
    <row r="137" spans="1:20" s="93" customFormat="1" ht="30" customHeight="1" x14ac:dyDescent="0.25">
      <c r="A137" s="55">
        <v>2106</v>
      </c>
      <c r="B137" s="57">
        <v>1900</v>
      </c>
      <c r="C137" s="56">
        <v>1</v>
      </c>
      <c r="D137" s="82">
        <v>0</v>
      </c>
      <c r="E137" s="82">
        <v>2</v>
      </c>
      <c r="F137" s="84"/>
      <c r="G137" s="84" t="s">
        <v>279</v>
      </c>
      <c r="H137" s="83" t="s">
        <v>280</v>
      </c>
      <c r="I137" s="60">
        <v>12794322709</v>
      </c>
      <c r="J137" s="60">
        <v>0</v>
      </c>
      <c r="K137" s="60"/>
      <c r="L137" s="60">
        <v>0</v>
      </c>
      <c r="M137" s="60">
        <v>0</v>
      </c>
      <c r="N137" s="60">
        <v>0</v>
      </c>
      <c r="O137" s="60">
        <v>0</v>
      </c>
      <c r="P137" s="60">
        <v>0</v>
      </c>
      <c r="Q137" s="60">
        <v>0</v>
      </c>
      <c r="R137" s="91">
        <f t="shared" ref="R137:R140" si="51">IFERROR((M137/I137),0)</f>
        <v>0</v>
      </c>
      <c r="S137" s="62">
        <f t="shared" ref="S137:S140" si="52">IFERROR((O137/I137),0)</f>
        <v>0</v>
      </c>
      <c r="T137" s="92"/>
    </row>
    <row r="138" spans="1:20" s="93" customFormat="1" ht="30" customHeight="1" x14ac:dyDescent="0.25">
      <c r="A138" s="55">
        <v>2106</v>
      </c>
      <c r="B138" s="57">
        <v>1900</v>
      </c>
      <c r="C138" s="56">
        <v>1</v>
      </c>
      <c r="D138" s="82">
        <v>0</v>
      </c>
      <c r="E138" s="82">
        <v>3</v>
      </c>
      <c r="F138" s="84"/>
      <c r="G138" s="84" t="s">
        <v>281</v>
      </c>
      <c r="H138" s="83" t="s">
        <v>282</v>
      </c>
      <c r="I138" s="60">
        <v>2788844622</v>
      </c>
      <c r="J138" s="60">
        <v>0</v>
      </c>
      <c r="K138" s="60"/>
      <c r="L138" s="60">
        <v>0</v>
      </c>
      <c r="M138" s="60">
        <v>0</v>
      </c>
      <c r="N138" s="60">
        <v>0</v>
      </c>
      <c r="O138" s="60">
        <v>0</v>
      </c>
      <c r="P138" s="60">
        <v>0</v>
      </c>
      <c r="Q138" s="60">
        <v>0</v>
      </c>
      <c r="R138" s="91">
        <f t="shared" si="51"/>
        <v>0</v>
      </c>
      <c r="S138" s="62">
        <f t="shared" si="52"/>
        <v>0</v>
      </c>
      <c r="T138" s="92"/>
    </row>
    <row r="139" spans="1:20" s="93" customFormat="1" ht="30" customHeight="1" thickBot="1" x14ac:dyDescent="0.3">
      <c r="A139" s="55">
        <v>2106</v>
      </c>
      <c r="B139" s="57">
        <v>1900</v>
      </c>
      <c r="C139" s="56">
        <v>1</v>
      </c>
      <c r="D139" s="82">
        <v>0</v>
      </c>
      <c r="E139" s="82">
        <v>9</v>
      </c>
      <c r="F139" s="84"/>
      <c r="G139" s="84" t="s">
        <v>283</v>
      </c>
      <c r="H139" s="83" t="s">
        <v>284</v>
      </c>
      <c r="I139" s="60">
        <v>304159363</v>
      </c>
      <c r="J139" s="60">
        <v>0</v>
      </c>
      <c r="K139" s="60"/>
      <c r="L139" s="60">
        <v>0</v>
      </c>
      <c r="M139" s="60">
        <v>0</v>
      </c>
      <c r="N139" s="60">
        <v>0</v>
      </c>
      <c r="O139" s="60">
        <v>0</v>
      </c>
      <c r="P139" s="60">
        <v>0</v>
      </c>
      <c r="Q139" s="60">
        <v>0</v>
      </c>
      <c r="R139" s="91">
        <f t="shared" si="51"/>
        <v>0</v>
      </c>
      <c r="S139" s="62">
        <f t="shared" si="52"/>
        <v>0</v>
      </c>
      <c r="T139" s="92"/>
    </row>
    <row r="140" spans="1:20" s="97" customFormat="1" ht="30" customHeight="1" thickBot="1" x14ac:dyDescent="0.3">
      <c r="A140" s="146" t="s">
        <v>285</v>
      </c>
      <c r="B140" s="147"/>
      <c r="C140" s="147"/>
      <c r="D140" s="147"/>
      <c r="E140" s="147"/>
      <c r="F140" s="147"/>
      <c r="G140" s="147"/>
      <c r="H140" s="148"/>
      <c r="I140" s="94">
        <f t="shared" ref="I140:Q140" si="53">+I8+I133</f>
        <v>424279092000</v>
      </c>
      <c r="J140" s="94">
        <f t="shared" si="53"/>
        <v>25690745639</v>
      </c>
      <c r="K140" s="94">
        <f t="shared" si="53"/>
        <v>25690745639</v>
      </c>
      <c r="L140" s="94">
        <f t="shared" si="53"/>
        <v>8553792116</v>
      </c>
      <c r="M140" s="94">
        <f t="shared" si="53"/>
        <v>8553792116</v>
      </c>
      <c r="N140" s="94">
        <f t="shared" si="53"/>
        <v>1485153456</v>
      </c>
      <c r="O140" s="94">
        <f t="shared" si="53"/>
        <v>1485153456</v>
      </c>
      <c r="P140" s="94">
        <f t="shared" si="53"/>
        <v>1131824433</v>
      </c>
      <c r="Q140" s="94">
        <f t="shared" si="53"/>
        <v>1131824433</v>
      </c>
      <c r="R140" s="95">
        <f t="shared" si="51"/>
        <v>2.0160767469541017E-2</v>
      </c>
      <c r="S140" s="96">
        <f t="shared" si="52"/>
        <v>3.5004163155887965E-3</v>
      </c>
      <c r="T140" s="70"/>
    </row>
    <row r="141" spans="1:20" x14ac:dyDescent="0.2">
      <c r="A141" s="98"/>
      <c r="B141" s="99"/>
      <c r="C141" s="100"/>
      <c r="D141" s="100"/>
      <c r="E141" s="100"/>
      <c r="F141" s="100"/>
      <c r="G141" s="100"/>
      <c r="H141" s="101"/>
      <c r="I141" s="102"/>
      <c r="J141" s="102"/>
      <c r="K141" s="103"/>
      <c r="L141" s="104"/>
      <c r="M141" s="105"/>
      <c r="N141" s="104"/>
      <c r="O141" s="104"/>
      <c r="P141" s="104"/>
      <c r="Q141" s="105"/>
      <c r="R141" s="106"/>
      <c r="S141" s="156"/>
      <c r="T141" s="106"/>
    </row>
    <row r="142" spans="1:20" x14ac:dyDescent="0.2"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1:20" x14ac:dyDescent="0.2">
      <c r="A143" s="107"/>
      <c r="B143" s="107"/>
      <c r="C143" s="107"/>
      <c r="D143" s="107"/>
      <c r="E143" s="107"/>
      <c r="F143" s="107"/>
      <c r="G143" s="107"/>
      <c r="H143" s="107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1:20" x14ac:dyDescent="0.2">
      <c r="A144" s="107"/>
      <c r="B144" s="107"/>
      <c r="C144" s="107"/>
      <c r="D144" s="107"/>
      <c r="E144" s="107"/>
      <c r="F144" s="107"/>
      <c r="G144" s="107"/>
      <c r="H144" s="107"/>
      <c r="I144" s="110"/>
      <c r="J144" s="110"/>
      <c r="K144" s="110"/>
      <c r="L144" s="110"/>
      <c r="M144" s="110"/>
      <c r="N144" s="110"/>
      <c r="O144" s="110"/>
      <c r="P144" s="110"/>
      <c r="Q144" s="110"/>
    </row>
  </sheetData>
  <mergeCells count="23">
    <mergeCell ref="A1:S1"/>
    <mergeCell ref="A2:S2"/>
    <mergeCell ref="A3:S3"/>
    <mergeCell ref="D6:D7"/>
    <mergeCell ref="A8:H8"/>
    <mergeCell ref="A133:H133"/>
    <mergeCell ref="A140:H140"/>
    <mergeCell ref="N4:N7"/>
    <mergeCell ref="O4:O7"/>
    <mergeCell ref="P4:P7"/>
    <mergeCell ref="Q4:Q7"/>
    <mergeCell ref="R4:R7"/>
    <mergeCell ref="S4:S7"/>
    <mergeCell ref="A4:H4"/>
    <mergeCell ref="I4:I7"/>
    <mergeCell ref="J4:J7"/>
    <mergeCell ref="K4:K7"/>
    <mergeCell ref="L4:L7"/>
    <mergeCell ref="M4:M7"/>
    <mergeCell ref="H5:H7"/>
    <mergeCell ref="A6:A7"/>
    <mergeCell ref="B6:B7"/>
    <mergeCell ref="C6:C7"/>
  </mergeCells>
  <printOptions horizontalCentered="1" verticalCentered="1"/>
  <pageMargins left="0.59055118110236227" right="0.19685039370078741" top="0.27559055118110237" bottom="0.27559055118110237" header="0" footer="0"/>
  <pageSetup scale="50"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</Orden>
    <Tipo_x0020_presupuesto xmlns="d0e351fb-1a75-4546-9b39-7d697f81258f">Informe de Ejecución del Presupuesto de Gastos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2987FD-8CC2-4190-BE68-EB03D730C064}"/>
</file>

<file path=customXml/itemProps2.xml><?xml version="1.0" encoding="utf-8"?>
<ds:datastoreItem xmlns:ds="http://schemas.openxmlformats.org/officeDocument/2006/customXml" ds:itemID="{5ADA1327-2FA9-4227-AFFA-190259F1AC3A}"/>
</file>

<file path=customXml/itemProps3.xml><?xml version="1.0" encoding="utf-8"?>
<ds:datastoreItem xmlns:ds="http://schemas.openxmlformats.org/officeDocument/2006/customXml" ds:itemID="{A05B2CA2-695C-40C4-8E7B-AD2E6375BE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ING-SIIFF</vt:lpstr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Enero (Gastos)</dc:title>
  <dc:creator>Windows User</dc:creator>
  <cp:lastModifiedBy>Janier Cuervo Ordoñez</cp:lastModifiedBy>
  <cp:lastPrinted>2017-02-10T13:47:25Z</cp:lastPrinted>
  <dcterms:created xsi:type="dcterms:W3CDTF">2014-01-22T22:03:49Z</dcterms:created>
  <dcterms:modified xsi:type="dcterms:W3CDTF">2017-02-10T13:47:30Z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11000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