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ulio.irurita\Desktop\Estados financieros pendientes por publicar OJO\"/>
    </mc:Choice>
  </mc:AlternateContent>
  <bookViews>
    <workbookView xWindow="0" yWindow="0" windowWidth="16095" windowHeight="1980"/>
  </bookViews>
  <sheets>
    <sheet name="VIGENCIA SIIF" sheetId="25" r:id="rId1"/>
  </sheets>
  <definedNames>
    <definedName name="_xlnm._FilterDatabase" localSheetId="0" hidden="1">'VIGENCIA SIIF'!$A$10:$S$156</definedName>
    <definedName name="_xlnm.Print_Area" localSheetId="0">'VIGENCIA SIIF'!$A$1:$S$156</definedName>
    <definedName name="_xlnm.Print_Titles" localSheetId="0">'VIGENCIA SIIF'!$1:$8</definedName>
  </definedNames>
  <calcPr calcId="171027"/>
</workbook>
</file>

<file path=xl/calcChain.xml><?xml version="1.0" encoding="utf-8"?>
<calcChain xmlns="http://schemas.openxmlformats.org/spreadsheetml/2006/main">
  <c r="S154" i="25" l="1"/>
  <c r="R154" i="25"/>
  <c r="S153" i="25"/>
  <c r="R153" i="25"/>
  <c r="S152" i="25"/>
  <c r="R152" i="25"/>
  <c r="S151" i="25"/>
  <c r="R151" i="25"/>
  <c r="Q150" i="25"/>
  <c r="Q149" i="25" s="1"/>
  <c r="P150" i="25"/>
  <c r="O150" i="25"/>
  <c r="O149" i="25" s="1"/>
  <c r="N150" i="25"/>
  <c r="N149" i="25" s="1"/>
  <c r="M150" i="25"/>
  <c r="L150" i="25"/>
  <c r="L149" i="25" s="1"/>
  <c r="K150" i="25"/>
  <c r="K149" i="25" s="1"/>
  <c r="J150" i="25"/>
  <c r="J149" i="25" s="1"/>
  <c r="I150" i="25"/>
  <c r="I149" i="25" s="1"/>
  <c r="P149" i="25"/>
  <c r="S148" i="25"/>
  <c r="R148" i="25"/>
  <c r="Q147" i="25"/>
  <c r="Q146" i="25" s="1"/>
  <c r="P147" i="25"/>
  <c r="O147" i="25"/>
  <c r="O146" i="25" s="1"/>
  <c r="N147" i="25"/>
  <c r="N146" i="25" s="1"/>
  <c r="M147" i="25"/>
  <c r="L147" i="25"/>
  <c r="K147" i="25"/>
  <c r="K146" i="25" s="1"/>
  <c r="J147" i="25"/>
  <c r="I147" i="25"/>
  <c r="I146" i="25" s="1"/>
  <c r="P146" i="25"/>
  <c r="L146" i="25"/>
  <c r="J146" i="25"/>
  <c r="S145" i="25"/>
  <c r="R145" i="25"/>
  <c r="Q144" i="25"/>
  <c r="Q143" i="25" s="1"/>
  <c r="Q142" i="25" s="1"/>
  <c r="P144" i="25"/>
  <c r="O144" i="25"/>
  <c r="N144" i="25"/>
  <c r="N143" i="25" s="1"/>
  <c r="M144" i="25"/>
  <c r="L144" i="25"/>
  <c r="L143" i="25" s="1"/>
  <c r="K144" i="25"/>
  <c r="K143" i="25" s="1"/>
  <c r="J144" i="25"/>
  <c r="J143" i="25" s="1"/>
  <c r="I144" i="25"/>
  <c r="I143" i="25" s="1"/>
  <c r="P143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Q129" i="25"/>
  <c r="Q128" i="25" s="1"/>
  <c r="Q127" i="25" s="1"/>
  <c r="Q126" i="25" s="1"/>
  <c r="P129" i="25"/>
  <c r="O129" i="25"/>
  <c r="N129" i="25"/>
  <c r="N128" i="25" s="1"/>
  <c r="N127" i="25" s="1"/>
  <c r="N126" i="25" s="1"/>
  <c r="M129" i="25"/>
  <c r="L129" i="25"/>
  <c r="L128" i="25" s="1"/>
  <c r="L127" i="25" s="1"/>
  <c r="L126" i="25" s="1"/>
  <c r="K129" i="25"/>
  <c r="K128" i="25" s="1"/>
  <c r="K127" i="25" s="1"/>
  <c r="K126" i="25" s="1"/>
  <c r="J129" i="25"/>
  <c r="J128" i="25" s="1"/>
  <c r="J127" i="25" s="1"/>
  <c r="J126" i="25" s="1"/>
  <c r="I129" i="25"/>
  <c r="I128" i="25" s="1"/>
  <c r="I127" i="25" s="1"/>
  <c r="I126" i="25" s="1"/>
  <c r="P128" i="25"/>
  <c r="P127" i="25" s="1"/>
  <c r="P126" i="25" s="1"/>
  <c r="O128" i="25"/>
  <c r="O127" i="25"/>
  <c r="O126" i="25"/>
  <c r="S125" i="25"/>
  <c r="R125" i="25"/>
  <c r="Q124" i="25"/>
  <c r="P124" i="25"/>
  <c r="O124" i="25"/>
  <c r="N124" i="25"/>
  <c r="M124" i="25"/>
  <c r="R124" i="25" s="1"/>
  <c r="L124" i="25"/>
  <c r="K124" i="25"/>
  <c r="J124" i="25"/>
  <c r="I124" i="25"/>
  <c r="Q123" i="25"/>
  <c r="Q122" i="25" s="1"/>
  <c r="P123" i="25"/>
  <c r="O123" i="25"/>
  <c r="O122" i="25" s="1"/>
  <c r="N123" i="25"/>
  <c r="N122" i="25" s="1"/>
  <c r="M123" i="25"/>
  <c r="L123" i="25"/>
  <c r="L122" i="25" s="1"/>
  <c r="K123" i="25"/>
  <c r="K122" i="25" s="1"/>
  <c r="J123" i="25"/>
  <c r="I123" i="25"/>
  <c r="I122" i="25" s="1"/>
  <c r="P122" i="25"/>
  <c r="J122" i="25"/>
  <c r="S121" i="25"/>
  <c r="R121" i="25"/>
  <c r="S120" i="25"/>
  <c r="R120" i="25"/>
  <c r="Q119" i="25"/>
  <c r="Q117" i="25" s="1"/>
  <c r="Q115" i="25" s="1"/>
  <c r="P119" i="25"/>
  <c r="P117" i="25" s="1"/>
  <c r="P115" i="25" s="1"/>
  <c r="O119" i="25"/>
  <c r="N119" i="25"/>
  <c r="M119" i="25"/>
  <c r="L119" i="25"/>
  <c r="L117" i="25" s="1"/>
  <c r="L115" i="25" s="1"/>
  <c r="K119" i="25"/>
  <c r="J119" i="25"/>
  <c r="J117" i="25" s="1"/>
  <c r="J115" i="25" s="1"/>
  <c r="I119" i="25"/>
  <c r="Q118" i="25"/>
  <c r="Q116" i="25" s="1"/>
  <c r="P118" i="25"/>
  <c r="P116" i="25" s="1"/>
  <c r="O118" i="25"/>
  <c r="O116" i="25" s="1"/>
  <c r="O114" i="25" s="1"/>
  <c r="N118" i="25"/>
  <c r="N116" i="25" s="1"/>
  <c r="M118" i="25"/>
  <c r="M116" i="25" s="1"/>
  <c r="L118" i="25"/>
  <c r="L116" i="25" s="1"/>
  <c r="K118" i="25"/>
  <c r="K116" i="25" s="1"/>
  <c r="K114" i="25" s="1"/>
  <c r="J118" i="25"/>
  <c r="J116" i="25" s="1"/>
  <c r="I118" i="25"/>
  <c r="I116" i="25" s="1"/>
  <c r="O117" i="25"/>
  <c r="O115" i="25" s="1"/>
  <c r="N117" i="25"/>
  <c r="N115" i="25" s="1"/>
  <c r="M117" i="25"/>
  <c r="M115" i="25" s="1"/>
  <c r="K117" i="25"/>
  <c r="K115" i="25" s="1"/>
  <c r="S113" i="25"/>
  <c r="R113" i="25"/>
  <c r="Q112" i="25"/>
  <c r="P112" i="25"/>
  <c r="O112" i="25"/>
  <c r="N112" i="25"/>
  <c r="M112" i="25"/>
  <c r="L112" i="25"/>
  <c r="K112" i="25"/>
  <c r="J112" i="25"/>
  <c r="I112" i="25"/>
  <c r="S111" i="25"/>
  <c r="R111" i="25"/>
  <c r="Q110" i="25"/>
  <c r="P110" i="25"/>
  <c r="O110" i="25"/>
  <c r="N110" i="25"/>
  <c r="M110" i="25"/>
  <c r="L110" i="25"/>
  <c r="K110" i="25"/>
  <c r="J110" i="25"/>
  <c r="I110" i="25"/>
  <c r="S109" i="25"/>
  <c r="R109" i="25"/>
  <c r="S108" i="25"/>
  <c r="R108" i="25"/>
  <c r="S107" i="25"/>
  <c r="R107" i="25"/>
  <c r="S106" i="25"/>
  <c r="R106" i="25"/>
  <c r="Q105" i="25"/>
  <c r="P105" i="25"/>
  <c r="O105" i="25"/>
  <c r="N105" i="25"/>
  <c r="M105" i="25"/>
  <c r="L105" i="25"/>
  <c r="K105" i="25"/>
  <c r="J105" i="25"/>
  <c r="I105" i="25"/>
  <c r="S104" i="25"/>
  <c r="R104" i="25"/>
  <c r="S103" i="25"/>
  <c r="S102" i="25" s="1"/>
  <c r="R103" i="25"/>
  <c r="R102" i="25" s="1"/>
  <c r="Q102" i="25"/>
  <c r="P102" i="25"/>
  <c r="O102" i="25"/>
  <c r="N102" i="25"/>
  <c r="M102" i="25"/>
  <c r="L102" i="25"/>
  <c r="K102" i="25"/>
  <c r="J102" i="25"/>
  <c r="I102" i="25"/>
  <c r="S101" i="25"/>
  <c r="R101" i="25"/>
  <c r="S100" i="25"/>
  <c r="R100" i="25"/>
  <c r="S99" i="25"/>
  <c r="R99" i="25"/>
  <c r="Q98" i="25"/>
  <c r="P98" i="25"/>
  <c r="O98" i="25"/>
  <c r="N98" i="25"/>
  <c r="M98" i="25"/>
  <c r="L98" i="25"/>
  <c r="K98" i="25"/>
  <c r="J98" i="25"/>
  <c r="I98" i="25"/>
  <c r="S97" i="25"/>
  <c r="R97" i="25"/>
  <c r="S96" i="25"/>
  <c r="R96" i="25"/>
  <c r="Q95" i="25"/>
  <c r="P95" i="25"/>
  <c r="O95" i="25"/>
  <c r="S95" i="25" s="1"/>
  <c r="N95" i="25"/>
  <c r="M95" i="25"/>
  <c r="R95" i="25" s="1"/>
  <c r="L95" i="25"/>
  <c r="K95" i="25"/>
  <c r="J95" i="25"/>
  <c r="I95" i="25"/>
  <c r="S94" i="25"/>
  <c r="R94" i="25"/>
  <c r="S93" i="25"/>
  <c r="R93" i="25"/>
  <c r="Q92" i="25"/>
  <c r="P92" i="25"/>
  <c r="O92" i="25"/>
  <c r="N92" i="25"/>
  <c r="M92" i="25"/>
  <c r="L92" i="25"/>
  <c r="K92" i="25"/>
  <c r="J92" i="25"/>
  <c r="I92" i="25"/>
  <c r="S91" i="25"/>
  <c r="R91" i="25"/>
  <c r="S90" i="25"/>
  <c r="R90" i="25"/>
  <c r="S89" i="25"/>
  <c r="R89" i="25"/>
  <c r="S88" i="25"/>
  <c r="R88" i="25"/>
  <c r="S87" i="25"/>
  <c r="R87" i="25"/>
  <c r="Q86" i="25"/>
  <c r="P86" i="25"/>
  <c r="O86" i="25"/>
  <c r="S86" i="25" s="1"/>
  <c r="N86" i="25"/>
  <c r="M86" i="25"/>
  <c r="R86" i="25" s="1"/>
  <c r="L86" i="25"/>
  <c r="K86" i="25"/>
  <c r="J86" i="25"/>
  <c r="I86" i="25"/>
  <c r="S85" i="25"/>
  <c r="R85" i="25"/>
  <c r="S84" i="25"/>
  <c r="R84" i="25"/>
  <c r="Q83" i="25"/>
  <c r="P83" i="25"/>
  <c r="O83" i="25"/>
  <c r="N83" i="25"/>
  <c r="M83" i="25"/>
  <c r="L83" i="25"/>
  <c r="K83" i="25"/>
  <c r="J83" i="25"/>
  <c r="I83" i="25"/>
  <c r="S82" i="25"/>
  <c r="R82" i="25"/>
  <c r="S81" i="25"/>
  <c r="R81" i="25"/>
  <c r="S80" i="25"/>
  <c r="R80" i="25"/>
  <c r="S79" i="25"/>
  <c r="R79" i="25"/>
  <c r="S78" i="25"/>
  <c r="R78" i="25"/>
  <c r="Q77" i="25"/>
  <c r="P77" i="25"/>
  <c r="O77" i="25"/>
  <c r="S77" i="25" s="1"/>
  <c r="N77" i="25"/>
  <c r="M77" i="25"/>
  <c r="R77" i="25" s="1"/>
  <c r="L77" i="25"/>
  <c r="K77" i="25"/>
  <c r="J77" i="25"/>
  <c r="I77" i="25"/>
  <c r="S76" i="25"/>
  <c r="R76" i="25"/>
  <c r="S75" i="25"/>
  <c r="R75" i="25"/>
  <c r="S74" i="25"/>
  <c r="R74" i="25"/>
  <c r="S73" i="25"/>
  <c r="R73" i="25"/>
  <c r="S72" i="25"/>
  <c r="R72" i="25"/>
  <c r="S71" i="25"/>
  <c r="R71" i="25"/>
  <c r="S70" i="25"/>
  <c r="R70" i="25"/>
  <c r="S69" i="25"/>
  <c r="R69" i="25"/>
  <c r="Q68" i="25"/>
  <c r="P68" i="25"/>
  <c r="O68" i="25"/>
  <c r="N68" i="25"/>
  <c r="M68" i="25"/>
  <c r="L68" i="25"/>
  <c r="K68" i="25"/>
  <c r="J68" i="25"/>
  <c r="I68" i="25"/>
  <c r="S67" i="25"/>
  <c r="R67" i="25"/>
  <c r="S66" i="25"/>
  <c r="R66" i="25"/>
  <c r="S65" i="25"/>
  <c r="R65" i="25"/>
  <c r="S64" i="25"/>
  <c r="R64" i="25"/>
  <c r="S63" i="25"/>
  <c r="R63" i="25"/>
  <c r="Q62" i="25"/>
  <c r="P62" i="25"/>
  <c r="O62" i="25"/>
  <c r="N62" i="25"/>
  <c r="M62" i="25"/>
  <c r="L62" i="25"/>
  <c r="K62" i="25"/>
  <c r="J62" i="25"/>
  <c r="I62" i="25"/>
  <c r="S61" i="25"/>
  <c r="R61" i="25"/>
  <c r="Q60" i="25"/>
  <c r="P60" i="25"/>
  <c r="O60" i="25"/>
  <c r="S60" i="25" s="1"/>
  <c r="N60" i="25"/>
  <c r="M60" i="25"/>
  <c r="R60" i="25" s="1"/>
  <c r="L60" i="25"/>
  <c r="K60" i="25"/>
  <c r="J60" i="25"/>
  <c r="I60" i="25"/>
  <c r="S59" i="25"/>
  <c r="R59" i="25"/>
  <c r="Q58" i="25"/>
  <c r="P58" i="25"/>
  <c r="O58" i="25"/>
  <c r="N58" i="25"/>
  <c r="M58" i="25"/>
  <c r="L58" i="25"/>
  <c r="K58" i="25"/>
  <c r="J58" i="25"/>
  <c r="I58" i="25"/>
  <c r="S56" i="25"/>
  <c r="R56" i="25"/>
  <c r="Q55" i="25"/>
  <c r="P55" i="25"/>
  <c r="O55" i="25"/>
  <c r="N55" i="25"/>
  <c r="M55" i="25"/>
  <c r="L55" i="25"/>
  <c r="K55" i="25"/>
  <c r="J55" i="25"/>
  <c r="I55" i="25"/>
  <c r="S54" i="25"/>
  <c r="R54" i="25"/>
  <c r="S53" i="25"/>
  <c r="R53" i="25"/>
  <c r="S52" i="25"/>
  <c r="R52" i="25"/>
  <c r="S51" i="25"/>
  <c r="R51" i="25"/>
  <c r="Q50" i="25"/>
  <c r="Q49" i="25" s="1"/>
  <c r="P50" i="25"/>
  <c r="O50" i="25"/>
  <c r="O49" i="25" s="1"/>
  <c r="N50" i="25"/>
  <c r="N49" i="25" s="1"/>
  <c r="M50" i="25"/>
  <c r="L50" i="25"/>
  <c r="K50" i="25"/>
  <c r="K49" i="25" s="1"/>
  <c r="J50" i="25"/>
  <c r="I50" i="25"/>
  <c r="I49" i="25" s="1"/>
  <c r="S47" i="25"/>
  <c r="R47" i="25"/>
  <c r="S46" i="25"/>
  <c r="R46" i="25"/>
  <c r="S45" i="25"/>
  <c r="R45" i="25"/>
  <c r="S44" i="25"/>
  <c r="R44" i="25"/>
  <c r="Q43" i="25"/>
  <c r="P43" i="25"/>
  <c r="O43" i="25"/>
  <c r="N43" i="25"/>
  <c r="M43" i="25"/>
  <c r="L43" i="25"/>
  <c r="K43" i="25"/>
  <c r="J43" i="25"/>
  <c r="I43" i="25"/>
  <c r="S42" i="25"/>
  <c r="R42" i="25"/>
  <c r="S41" i="25"/>
  <c r="R41" i="25"/>
  <c r="S40" i="25"/>
  <c r="R40" i="25"/>
  <c r="S39" i="25"/>
  <c r="R39" i="25"/>
  <c r="Q38" i="25"/>
  <c r="Q37" i="25" s="1"/>
  <c r="P38" i="25"/>
  <c r="O38" i="25"/>
  <c r="O37" i="25" s="1"/>
  <c r="N38" i="25"/>
  <c r="M38" i="25"/>
  <c r="L38" i="25"/>
  <c r="K38" i="25"/>
  <c r="K37" i="25" s="1"/>
  <c r="J38" i="25"/>
  <c r="I38" i="25"/>
  <c r="I37" i="25" s="1"/>
  <c r="S36" i="25"/>
  <c r="R36" i="25"/>
  <c r="S35" i="25"/>
  <c r="R35" i="25"/>
  <c r="S34" i="25"/>
  <c r="R34" i="25"/>
  <c r="Q33" i="25"/>
  <c r="P33" i="25"/>
  <c r="O33" i="25"/>
  <c r="S33" i="25" s="1"/>
  <c r="N33" i="25"/>
  <c r="M33" i="25"/>
  <c r="L33" i="25"/>
  <c r="K33" i="25"/>
  <c r="J33" i="25"/>
  <c r="I33" i="25"/>
  <c r="S32" i="25"/>
  <c r="R32" i="25"/>
  <c r="S31" i="25"/>
  <c r="R31" i="25"/>
  <c r="Q30" i="25"/>
  <c r="P30" i="25"/>
  <c r="O30" i="25"/>
  <c r="S30" i="25" s="1"/>
  <c r="N30" i="25"/>
  <c r="M30" i="25"/>
  <c r="R30" i="25" s="1"/>
  <c r="L30" i="25"/>
  <c r="K30" i="25"/>
  <c r="J30" i="25"/>
  <c r="I30" i="25"/>
  <c r="S29" i="25"/>
  <c r="R29" i="25"/>
  <c r="Q28" i="25"/>
  <c r="P28" i="25"/>
  <c r="O28" i="25"/>
  <c r="S28" i="25" s="1"/>
  <c r="N28" i="25"/>
  <c r="M28" i="25"/>
  <c r="L28" i="25"/>
  <c r="K28" i="25"/>
  <c r="J28" i="25"/>
  <c r="I28" i="25"/>
  <c r="S27" i="25"/>
  <c r="R27" i="25"/>
  <c r="S26" i="25"/>
  <c r="R26" i="25"/>
  <c r="S25" i="25"/>
  <c r="R25" i="25"/>
  <c r="S24" i="25"/>
  <c r="R24" i="25"/>
  <c r="S23" i="25"/>
  <c r="R23" i="25"/>
  <c r="S22" i="25"/>
  <c r="R22" i="25"/>
  <c r="S21" i="25"/>
  <c r="R21" i="25"/>
  <c r="S20" i="25"/>
  <c r="R20" i="25"/>
  <c r="Q19" i="25"/>
  <c r="P19" i="25"/>
  <c r="O19" i="25"/>
  <c r="N19" i="25"/>
  <c r="M19" i="25"/>
  <c r="L19" i="25"/>
  <c r="K19" i="25"/>
  <c r="J19" i="25"/>
  <c r="I19" i="25"/>
  <c r="S18" i="25"/>
  <c r="R18" i="25"/>
  <c r="S17" i="25"/>
  <c r="R17" i="25"/>
  <c r="Q16" i="25"/>
  <c r="P16" i="25"/>
  <c r="O16" i="25"/>
  <c r="N16" i="25"/>
  <c r="M16" i="25"/>
  <c r="L16" i="25"/>
  <c r="K16" i="25"/>
  <c r="J16" i="25"/>
  <c r="I16" i="25"/>
  <c r="S15" i="25"/>
  <c r="R15" i="25"/>
  <c r="S14" i="25"/>
  <c r="R14" i="25"/>
  <c r="S13" i="25"/>
  <c r="R13" i="25"/>
  <c r="Q12" i="25"/>
  <c r="P12" i="25"/>
  <c r="O12" i="25"/>
  <c r="N12" i="25"/>
  <c r="M12" i="25"/>
  <c r="R12" i="25" s="1"/>
  <c r="L12" i="25"/>
  <c r="K12" i="25"/>
  <c r="J12" i="25"/>
  <c r="I12" i="25"/>
  <c r="K11" i="25"/>
  <c r="J37" i="25" l="1"/>
  <c r="S124" i="25"/>
  <c r="R68" i="25"/>
  <c r="S119" i="25"/>
  <c r="R28" i="25"/>
  <c r="R123" i="25"/>
  <c r="R16" i="25"/>
  <c r="S16" i="25"/>
  <c r="S12" i="25"/>
  <c r="P37" i="25"/>
  <c r="L49" i="25"/>
  <c r="P114" i="25"/>
  <c r="M122" i="25"/>
  <c r="R122" i="25" s="1"/>
  <c r="J142" i="25"/>
  <c r="K10" i="25"/>
  <c r="P142" i="25"/>
  <c r="P11" i="25"/>
  <c r="P10" i="25" s="1"/>
  <c r="L57" i="25"/>
  <c r="Q114" i="25"/>
  <c r="R150" i="25"/>
  <c r="P57" i="25"/>
  <c r="P48" i="25" s="1"/>
  <c r="R62" i="25"/>
  <c r="R83" i="25"/>
  <c r="R92" i="25"/>
  <c r="L37" i="25"/>
  <c r="P49" i="25"/>
  <c r="S55" i="25"/>
  <c r="K142" i="25"/>
  <c r="R147" i="25"/>
  <c r="S19" i="25"/>
  <c r="S62" i="25"/>
  <c r="R118" i="25"/>
  <c r="L142" i="25"/>
  <c r="N37" i="25"/>
  <c r="J49" i="25"/>
  <c r="R144" i="25"/>
  <c r="R33" i="25"/>
  <c r="I57" i="25"/>
  <c r="Q57" i="25"/>
  <c r="Q48" i="25" s="1"/>
  <c r="Q9" i="25" s="1"/>
  <c r="Q156" i="25" s="1"/>
  <c r="S98" i="25"/>
  <c r="N11" i="25"/>
  <c r="N10" i="25" s="1"/>
  <c r="R38" i="25"/>
  <c r="S50" i="25"/>
  <c r="J57" i="25"/>
  <c r="S112" i="25"/>
  <c r="I117" i="25"/>
  <c r="S38" i="25"/>
  <c r="R105" i="25"/>
  <c r="L114" i="25"/>
  <c r="S122" i="25"/>
  <c r="S146" i="25"/>
  <c r="I11" i="25"/>
  <c r="I10" i="25" s="1"/>
  <c r="Q11" i="25"/>
  <c r="Q10" i="25" s="1"/>
  <c r="S37" i="25"/>
  <c r="S43" i="25"/>
  <c r="S83" i="25"/>
  <c r="I114" i="25"/>
  <c r="S114" i="25" s="1"/>
  <c r="N57" i="25"/>
  <c r="N48" i="25" s="1"/>
  <c r="S92" i="25"/>
  <c r="S105" i="25"/>
  <c r="I142" i="25"/>
  <c r="J11" i="25"/>
  <c r="J10" i="25" s="1"/>
  <c r="R19" i="25"/>
  <c r="R98" i="25"/>
  <c r="S147" i="25"/>
  <c r="S150" i="25"/>
  <c r="L11" i="25"/>
  <c r="L10" i="25" s="1"/>
  <c r="R50" i="25"/>
  <c r="S68" i="25"/>
  <c r="R112" i="25"/>
  <c r="I48" i="25"/>
  <c r="K57" i="25"/>
  <c r="K48" i="25" s="1"/>
  <c r="K9" i="25" s="1"/>
  <c r="K156" i="25" s="1"/>
  <c r="S58" i="25"/>
  <c r="S110" i="25"/>
  <c r="S126" i="25"/>
  <c r="S127" i="25"/>
  <c r="R43" i="25"/>
  <c r="R55" i="25"/>
  <c r="J114" i="25"/>
  <c r="R116" i="25"/>
  <c r="S128" i="25"/>
  <c r="R58" i="25"/>
  <c r="M57" i="25"/>
  <c r="R57" i="25" s="1"/>
  <c r="R110" i="25"/>
  <c r="O11" i="25"/>
  <c r="S49" i="25"/>
  <c r="L48" i="25"/>
  <c r="N114" i="25"/>
  <c r="S116" i="25"/>
  <c r="S118" i="25"/>
  <c r="M128" i="25"/>
  <c r="R129" i="25"/>
  <c r="O143" i="25"/>
  <c r="S144" i="25"/>
  <c r="R119" i="25"/>
  <c r="M11" i="25"/>
  <c r="O57" i="25"/>
  <c r="S57" i="25" s="1"/>
  <c r="N142" i="25"/>
  <c r="S123" i="25"/>
  <c r="M37" i="25"/>
  <c r="R37" i="25" s="1"/>
  <c r="M49" i="25"/>
  <c r="S129" i="25"/>
  <c r="S149" i="25"/>
  <c r="M143" i="25"/>
  <c r="M146" i="25"/>
  <c r="R146" i="25" s="1"/>
  <c r="M149" i="25"/>
  <c r="R149" i="25" s="1"/>
  <c r="J9" i="25" l="1"/>
  <c r="J156" i="25" s="1"/>
  <c r="P9" i="25"/>
  <c r="P156" i="25" s="1"/>
  <c r="J48" i="25"/>
  <c r="L9" i="25"/>
  <c r="L156" i="25" s="1"/>
  <c r="M114" i="25"/>
  <c r="R114" i="25" s="1"/>
  <c r="S117" i="25"/>
  <c r="R117" i="25"/>
  <c r="I115" i="25"/>
  <c r="N9" i="25"/>
  <c r="N156" i="25" s="1"/>
  <c r="M10" i="25"/>
  <c r="R11" i="25"/>
  <c r="M142" i="25"/>
  <c r="R142" i="25" s="1"/>
  <c r="R143" i="25"/>
  <c r="R49" i="25"/>
  <c r="M48" i="25"/>
  <c r="R48" i="25" s="1"/>
  <c r="S143" i="25"/>
  <c r="O142" i="25"/>
  <c r="S142" i="25" s="1"/>
  <c r="O10" i="25"/>
  <c r="S11" i="25"/>
  <c r="R128" i="25"/>
  <c r="M127" i="25"/>
  <c r="O48" i="25"/>
  <c r="S48" i="25" s="1"/>
  <c r="R115" i="25" l="1"/>
  <c r="S115" i="25"/>
  <c r="I9" i="25"/>
  <c r="I156" i="25" s="1"/>
  <c r="O9" i="25"/>
  <c r="S10" i="25"/>
  <c r="R127" i="25"/>
  <c r="M126" i="25"/>
  <c r="R126" i="25" s="1"/>
  <c r="R10" i="25"/>
  <c r="M9" i="25"/>
  <c r="O156" i="25" l="1"/>
  <c r="S156" i="25" s="1"/>
  <c r="S9" i="25"/>
  <c r="M156" i="25"/>
  <c r="R156" i="25" s="1"/>
  <c r="R9" i="25"/>
</calcChain>
</file>

<file path=xl/sharedStrings.xml><?xml version="1.0" encoding="utf-8"?>
<sst xmlns="http://schemas.openxmlformats.org/spreadsheetml/2006/main" count="291" uniqueCount="257">
  <si>
    <t>AGENCIA NACIONAL DE HIDROCARBUROS</t>
  </si>
  <si>
    <t/>
  </si>
  <si>
    <t>DICIEMBRE</t>
  </si>
  <si>
    <t>RECURSOS ADIMINISTRADOS ( X )    ó     RECURSOS NACION: ()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</si>
  <si>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</si>
  <si>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</si>
  <si>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</si>
  <si>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</si>
  <si>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</si>
  <si>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</si>
  <si>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</si>
  <si>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</si>
  <si>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TOTAL PAGOS ACUMULADOS</t>
  </si>
  <si>
    <t>% EJE 
RP / APROP.VIG</t>
  </si>
  <si>
    <t>% EJECUCION 
OBLIG / APR.VIG</t>
  </si>
  <si>
    <t>CTA</t>
  </si>
  <si>
    <t>SUBC</t>
  </si>
  <si>
    <t>OBJG</t>
  </si>
  <si>
    <t>OR</t>
  </si>
  <si>
    <t>SUBO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</si>
  <si>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</si>
  <si>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</si>
  <si>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</si>
  <si>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</si>
  <si>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</si>
  <si>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</si>
  <si>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</si>
  <si>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</si>
  <si>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</si>
  <si>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</si>
  <si>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</si>
  <si>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</si>
  <si>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</si>
  <si>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20</t>
  </si>
  <si>
    <t>A-1-0-1-1-1</t>
  </si>
  <si>
    <t>Sueldos</t>
  </si>
  <si>
    <t>A-1-0-1-1-2</t>
  </si>
  <si>
    <t>Sueldos de Vacaciones</t>
  </si>
  <si>
    <t>A-1-0-1-1-4</t>
  </si>
  <si>
    <t>Incapacidades y Licencias</t>
  </si>
  <si>
    <t>Prima Técnica</t>
  </si>
  <si>
    <t>A-1-0-1-4-1</t>
  </si>
  <si>
    <t>Prima Técnica Salarial</t>
  </si>
  <si>
    <t>A-1-0-1-4-2</t>
  </si>
  <si>
    <t>Prima Técnica no Salarial</t>
  </si>
  <si>
    <t>Otros</t>
  </si>
  <si>
    <t>A-1-0-1-5-2</t>
  </si>
  <si>
    <t>Bonificación por Servicios</t>
  </si>
  <si>
    <t>A-1-0-1-5-5</t>
  </si>
  <si>
    <t>Bonificación Especial de Recreación</t>
  </si>
  <si>
    <t>Subsidio de Alimentación</t>
  </si>
  <si>
    <t>A-1-0-1-5-14</t>
  </si>
  <si>
    <t>Prima de Servicios</t>
  </si>
  <si>
    <t>A-1-0-1-5-15</t>
  </si>
  <si>
    <t>Prima de Vacaciones</t>
  </si>
  <si>
    <t>A-1-0-1-5-16</t>
  </si>
  <si>
    <t>Prima de Navidad</t>
  </si>
  <si>
    <t>A-1-0-1-5-47</t>
  </si>
  <si>
    <t>Prima de Coordinación</t>
  </si>
  <si>
    <t>A-1-0-1-5-92</t>
  </si>
  <si>
    <t>Bonificacion de direccion</t>
  </si>
  <si>
    <t>A-1-0-1-10</t>
  </si>
  <si>
    <t>OTROS GASTOS PERSONALES (DISTRIBUCION</t>
  </si>
  <si>
    <t>Gastos de Personal</t>
  </si>
  <si>
    <t>Horas Extras, Días Festivos e Indemnización Por Vacaciones</t>
  </si>
  <si>
    <t>A-1-0-1-9-1</t>
  </si>
  <si>
    <t>Horas Extras</t>
  </si>
  <si>
    <t>A-1-0-1-9-3</t>
  </si>
  <si>
    <t>Indemnización por Vacaciones</t>
  </si>
  <si>
    <t>SERVICIOS PERSONALES INDIRECTOS</t>
  </si>
  <si>
    <t>A-1-0-2-12</t>
  </si>
  <si>
    <t>Honorarios</t>
  </si>
  <si>
    <t>A-1-0-2-14</t>
  </si>
  <si>
    <t>Remuneración Servicios Técnicos</t>
  </si>
  <si>
    <t>A-1-0-2-100</t>
  </si>
  <si>
    <t>Otros Servicios Personales Indirectos</t>
  </si>
  <si>
    <t>CONTRIBUCIONES INHERENTES A LA NÓMINA SECTOR PRIVADO Y PÚBLICO</t>
  </si>
  <si>
    <t>Administradas por el Sector Privado</t>
  </si>
  <si>
    <t>A-1-0-5-1-1</t>
  </si>
  <si>
    <t>Cajas de Compensación Privadas</t>
  </si>
  <si>
    <t>A-1-0-5-1-3</t>
  </si>
  <si>
    <t>Fondos Administradores de Pensiones</t>
  </si>
  <si>
    <t>A-1-0-5-1-4</t>
  </si>
  <si>
    <t>Empresas Privadas Promotoras de Salud</t>
  </si>
  <si>
    <t>A-1-0-5-1-5</t>
  </si>
  <si>
    <t>Administradoras Privadas de ARP</t>
  </si>
  <si>
    <t>Administradas por el Sector Público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</si>
  <si>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</si>
  <si>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</si>
  <si>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</si>
  <si>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</si>
  <si>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</si>
  <si>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</si>
  <si>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</si>
  <si>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</si>
  <si>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GASTOS GENERALES</t>
  </si>
  <si>
    <t>Impuestos y Multas</t>
  </si>
  <si>
    <t>Impuestos y Contribuciones</t>
  </si>
  <si>
    <t>A-2-0-3-50-2</t>
  </si>
  <si>
    <t>Impuesto de Vehículos</t>
  </si>
  <si>
    <t>A-2-0-3-50-3</t>
  </si>
  <si>
    <t>Impuesto Predial</t>
  </si>
  <si>
    <t>A-2-0-3-50-8</t>
  </si>
  <si>
    <t>Notariado</t>
  </si>
  <si>
    <t>A-2-0-3-50-90</t>
  </si>
  <si>
    <t>Otros Imuestos</t>
  </si>
  <si>
    <t>Multas y Sanciones</t>
  </si>
  <si>
    <t>A-2-0-3-51-1</t>
  </si>
  <si>
    <t xml:space="preserve">Multas  </t>
  </si>
  <si>
    <t>Adquisición de Bienes y Servicios</t>
  </si>
  <si>
    <t>Compra de Equipo</t>
  </si>
  <si>
    <t>A-2-0-4-1-25</t>
  </si>
  <si>
    <t>Otras Compras de Equipos</t>
  </si>
  <si>
    <t>Enseres y Equipos de Oficina</t>
  </si>
  <si>
    <t>A-2-0-4-2-2</t>
  </si>
  <si>
    <t>Mobiliario y Enseres</t>
  </si>
  <si>
    <t>Materiales y Suministros</t>
  </si>
  <si>
    <t>A-2-0-4-4-1</t>
  </si>
  <si>
    <t>Combustibles y Lubricantes</t>
  </si>
  <si>
    <t>A-2-0-4-4-15</t>
  </si>
  <si>
    <t>Papelería, Útiles de Escritorio y Oficina</t>
  </si>
  <si>
    <t>A-2-0-4-4-17</t>
  </si>
  <si>
    <t>Productos de Aseo y Limpieza</t>
  </si>
  <si>
    <t>A-2-0-4-4-18</t>
  </si>
  <si>
    <t>Productos de Cafetería y Restaurante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</si>
  <si>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</si>
  <si>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</si>
  <si>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</si>
  <si>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</si>
  <si>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</si>
  <si>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</si>
  <si>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</t>
  </si>
  <si>
    <t>A-2-0-4-5-5</t>
  </si>
  <si>
    <t>Mantenimiento de Equipo de Comunicaciones</t>
  </si>
  <si>
    <t>A-2-0-4-5-6</t>
  </si>
  <si>
    <t>Mantenimiento de Equipo de Navegación</t>
  </si>
  <si>
    <t>A-2-0-4-5-8</t>
  </si>
  <si>
    <t>Servicio de Aseo</t>
  </si>
  <si>
    <t>A-2-0-4-5-9</t>
  </si>
  <si>
    <t>Servicios de Cafetería y</t>
  </si>
  <si>
    <t>A-2-0-4-5-10</t>
  </si>
  <si>
    <t>Servicio de Seguridad y Vigilancia</t>
  </si>
  <si>
    <t>A-2-0-4-5-12</t>
  </si>
  <si>
    <t>Mantenimiento de Otros Bienes</t>
  </si>
  <si>
    <t>Comunicaciones y Transporte</t>
  </si>
  <si>
    <t>A-2-0-4-6-2</t>
  </si>
  <si>
    <t>Correo</t>
  </si>
  <si>
    <t>A-2-0-4-6-3</t>
  </si>
  <si>
    <t>Embalaje y Acarreo</t>
  </si>
  <si>
    <t>A-2-0-4-6-5</t>
  </si>
  <si>
    <t>Servicio de Transmisión de Información</t>
  </si>
  <si>
    <t>A-2-0-4-6-7</t>
  </si>
  <si>
    <t>Transporte</t>
  </si>
  <si>
    <t>A-2-0-4-6-8</t>
  </si>
  <si>
    <t>Otros Comunicaciones y Transportes</t>
  </si>
  <si>
    <t>Impresos y Publicaciones</t>
  </si>
  <si>
    <t>A-2-0-4-7-5</t>
  </si>
  <si>
    <t>Suscripciones</t>
  </si>
  <si>
    <t>A-2-0-4-7-6</t>
  </si>
  <si>
    <t>Otros Gastos por Impresos y Publicaciones</t>
  </si>
  <si>
    <t>Servicios Públicos</t>
  </si>
  <si>
    <t>A-2-0-4-8-1</t>
  </si>
  <si>
    <t>Acueducto, Alcantarillado y Aseo</t>
  </si>
  <si>
    <t>A-2-0-4-8-2</t>
  </si>
  <si>
    <t>Energia</t>
  </si>
  <si>
    <t>°°°</t>
  </si>
  <si>
    <t>Gas</t>
  </si>
  <si>
    <t>A-2-0-4-8-5</t>
  </si>
  <si>
    <t>Telefonía Movil Celular</t>
  </si>
  <si>
    <t>A-2-0-4-8-6</t>
  </si>
  <si>
    <t>Teléfono, Fax y Otros</t>
  </si>
  <si>
    <t>Seguros</t>
  </si>
  <si>
    <t>A-2-0-4-9-5</t>
  </si>
  <si>
    <t>Seguro de Infidelidad y Riesgos</t>
  </si>
  <si>
    <t>A-2-0-4-9-13</t>
  </si>
  <si>
    <t>Otros Seguros</t>
  </si>
  <si>
    <t>Arrendamientos</t>
  </si>
  <si>
    <t>A-2-0-4-10-1</t>
  </si>
  <si>
    <t>Arrendamientos de Bienes Muebles</t>
  </si>
  <si>
    <t>A-2-0-4-10-2</t>
  </si>
  <si>
    <t>Arrendamientos de Bienes Inmuebles</t>
  </si>
  <si>
    <t>Viáticos y Gastos de Viaje</t>
  </si>
  <si>
    <t>A-2-0-4-11-1</t>
  </si>
  <si>
    <t>Viáticos y Gastos de Viaje al Exterior</t>
  </si>
  <si>
    <t>A-2-0-4-11-2</t>
  </si>
  <si>
    <t>Viáticos y Gastos de Viaje al Interior</t>
  </si>
  <si>
    <t>A-2-0-4-14</t>
  </si>
  <si>
    <t>Gastos Judiciales</t>
  </si>
  <si>
    <t>Gastos Imprevistos</t>
  </si>
  <si>
    <t>A-2-0-4-17-1</t>
  </si>
  <si>
    <t>Gastos Imprevistos Bienes</t>
  </si>
  <si>
    <t>A-2-0-4-17-2</t>
  </si>
  <si>
    <t>Gastos Imprevistos Servicios</t>
  </si>
  <si>
    <t>Capacitación, Bienestar Social y Estímulos</t>
  </si>
  <si>
    <t>A-2-0-4-21-1</t>
  </si>
  <si>
    <t>Elementos para Bienestar Social</t>
  </si>
  <si>
    <t>A-2-0-4-21-4</t>
  </si>
  <si>
    <t>Servicios para Bienestar Social</t>
  </si>
  <si>
    <t>A-2-0-4-21-5</t>
  </si>
  <si>
    <t>Servicios para Capacitación</t>
  </si>
  <si>
    <t>Otros Servicios para Capacitación</t>
  </si>
  <si>
    <t>A-2-0-4-40</t>
  </si>
  <si>
    <t>Otros Gastos por adquisición de Bienes</t>
  </si>
  <si>
    <t>15</t>
  </si>
  <si>
    <t>A-2-0-4-40-15</t>
  </si>
  <si>
    <t>Otros Gastos por adquisición de Servicios</t>
  </si>
  <si>
    <t>A-2-0-4-41-13</t>
  </si>
  <si>
    <t>TRANSFERENCIAS CORRIENTES</t>
  </si>
  <si>
    <t xml:space="preserve">TRANSFERENCIAS AL SECTOR PÚBLICO </t>
  </si>
  <si>
    <t>ORDEN NACIONAL</t>
  </si>
  <si>
    <t>A-3-2-1-1</t>
  </si>
  <si>
    <t>CUOTA DE AUDITAJE CONTRANAL</t>
  </si>
  <si>
    <t>A-3-2-1-17-21</t>
  </si>
  <si>
    <t>EXCEDENTES</t>
  </si>
  <si>
    <t>OTRAS TRANSFERENCIAS</t>
  </si>
  <si>
    <t>SENTENCIAS Y CONCILIACIONES</t>
  </si>
  <si>
    <t>A-3-6-1-1</t>
  </si>
  <si>
    <t>GASTOS DE COMERCIALIZACION Y PRODUCCIÓN</t>
  </si>
  <si>
    <t>COMERCIAL</t>
  </si>
  <si>
    <t>OTROS GASTOS</t>
  </si>
  <si>
    <t>A-5-1-2-1-0-6</t>
  </si>
  <si>
    <t>A-5-1-2-1-0-7</t>
  </si>
  <si>
    <t>Servicios</t>
  </si>
  <si>
    <t>A-5-1-2-1-0-8</t>
  </si>
  <si>
    <t>Vigilancia y Seguridad</t>
  </si>
  <si>
    <t>A-5-1-2-1-0-9</t>
  </si>
  <si>
    <t>A-5-1-2-1-0-11</t>
  </si>
  <si>
    <t>SERVICIOS PUBLICOS</t>
  </si>
  <si>
    <t>A-5-1-2-1-0-12</t>
  </si>
  <si>
    <t>Arrendamiento</t>
  </si>
  <si>
    <t>A-5-1-2-1-0-14</t>
  </si>
  <si>
    <t>A-5-1-2-1-0-15</t>
  </si>
  <si>
    <t>Seguros Generales</t>
  </si>
  <si>
    <t>A-5-1-2-1-0-24</t>
  </si>
  <si>
    <t>Viaticos y Gastos de Viaje</t>
  </si>
  <si>
    <t>A-5-1-2-1-0-27</t>
  </si>
  <si>
    <t>Administradoras privadas de aportes para accidentes de trabajo y enfermedades profesionales</t>
  </si>
  <si>
    <t>A-5-1-2-1-0-29</t>
  </si>
  <si>
    <t>C - INVERSION</t>
  </si>
  <si>
    <t>ADQUISICION Y/O PRODUCCION DE EQUIPOS, MATERIALES SUMINISTROS Y SERVICIOS PROPIOS DEL SECTOR</t>
  </si>
  <si>
    <t>RECURSOS NATURALES ENERGETICOS NO RENOVABLES</t>
  </si>
  <si>
    <t>C-213-506-2</t>
  </si>
  <si>
    <t>GESTION DE TECNOLOGIAS DE INFORMACION Y COMUNICACIONES</t>
  </si>
  <si>
    <t>DIVULGACION, ASISTENCIA TECNICA Y CAPACITACION DEL RECURSO HUMANO</t>
  </si>
  <si>
    <t>C-310-506-1</t>
  </si>
  <si>
    <t>DIVULGACION Y PROMOCION DE LOS RECURSOS HIDROCARBURIFEROS</t>
  </si>
  <si>
    <t>INVESTIGACION BASICA APLICADA Y ESTUDIOS</t>
  </si>
  <si>
    <t>C-410-506-5</t>
  </si>
  <si>
    <t>DESARROLLO DE CIENCIA Y TECNOLOGÍA PARA EL SECTOR DE HIDROCARBUROS</t>
  </si>
  <si>
    <t>C-410-506-6-20</t>
  </si>
  <si>
    <t>DESARROLLO DE LA EVALUACION DEL POTENCIAL DE HIDROCARBUROS DEL PAIS - PREVIO CONCEPTO DNP</t>
  </si>
  <si>
    <t>21</t>
  </si>
  <si>
    <t>C-410-506-6-21</t>
  </si>
  <si>
    <t>C-410-506-7-20</t>
  </si>
  <si>
    <t>FORTALECIMIENTO DE LA GESTIÓN ARTICULADA PARA LA SOSTENIBILIDAD DEL SECTOR DE HIDROCARBUROS</t>
  </si>
  <si>
    <t xml:space="preserve">TOTAL </t>
  </si>
  <si>
    <t>EJECUCION PRESUPUESTAL DE GASTOS VIGENCIA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</si>
</sst>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* #,##0.00_);_(* \(#,##0.00\);_(* &quot;-&quot;??_);_(@_)"/>
    <numFmt numFmtId="165" formatCode="00"/>
    <numFmt numFmtId="166" formatCode="000"/>
    <numFmt numFmtId="167" formatCode="0000"/>
    <numFmt numFmtId="168" formatCode="d\ &quot;de&quot;\ mmmm\ &quot;de&quot;\ yyyy"/>
    <numFmt numFmtId="169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5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164" fontId="1" fillId="0" borderId="0" applyNumberForma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2" applyFont="1" applyFill="1" applyBorder="1"/>
    <xf numFmtId="0" fontId="1" fillId="0" borderId="0" xfId="2" applyFont="1" applyFill="1"/>
    <xf numFmtId="1" fontId="3" fillId="0" borderId="0" xfId="2" applyNumberFormat="1" applyFont="1" applyFill="1" applyBorder="1" applyAlignment="1">
      <alignment horizontal="center" vertical="center"/>
    </xf>
    <xf numFmtId="0" fontId="1" fillId="0" borderId="5" xfId="2" applyFont="1" applyFill="1" applyBorder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Continuous"/>
    </xf>
    <xf numFmtId="167" fontId="3" fillId="0" borderId="0" xfId="2" applyNumberFormat="1" applyFont="1" applyFill="1" applyBorder="1" applyAlignment="1">
      <alignment horizontal="center" vertical="center"/>
    </xf>
    <xf numFmtId="168" fontId="3" fillId="0" borderId="0" xfId="2" applyNumberFormat="1" applyFont="1" applyFill="1" applyBorder="1" applyAlignment="1">
      <alignment horizontal="centerContinuous"/>
    </xf>
    <xf numFmtId="0" fontId="3" fillId="0" borderId="0" xfId="2" applyFont="1" applyFill="1" applyBorder="1" applyAlignment="1">
      <alignment horizontal="center" vertical="center" wrapText="1"/>
    </xf>
    <xf numFmtId="49" fontId="7" fillId="0" borderId="7" xfId="2" applyNumberFormat="1" applyFont="1" applyFill="1" applyBorder="1" applyAlignment="1">
      <alignment horizontal="center" vertical="center"/>
    </xf>
    <xf numFmtId="1" fontId="7" fillId="0" borderId="2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1" fontId="7" fillId="0" borderId="7" xfId="2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/>
    </xf>
    <xf numFmtId="0" fontId="2" fillId="0" borderId="0" xfId="2" applyFont="1" applyFill="1"/>
    <xf numFmtId="49" fontId="7" fillId="0" borderId="8" xfId="2" applyNumberFormat="1" applyFont="1" applyFill="1" applyBorder="1" applyAlignment="1">
      <alignment horizontal="center" vertical="center"/>
    </xf>
    <xf numFmtId="49" fontId="3" fillId="0" borderId="8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49" fontId="3" fillId="0" borderId="9" xfId="2" applyNumberFormat="1" applyFont="1" applyFill="1" applyBorder="1" applyAlignment="1">
      <alignment horizontal="center" vertical="center"/>
    </xf>
    <xf numFmtId="38" fontId="4" fillId="0" borderId="22" xfId="2" applyNumberFormat="1" applyFont="1" applyFill="1" applyBorder="1" applyAlignment="1">
      <alignment horizontal="right" vertical="center"/>
    </xf>
    <xf numFmtId="10" fontId="4" fillId="0" borderId="22" xfId="3" applyNumberFormat="1" applyFont="1" applyFill="1" applyBorder="1" applyAlignment="1">
      <alignment horizontal="right" vertical="center"/>
    </xf>
    <xf numFmtId="10" fontId="4" fillId="0" borderId="14" xfId="3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 applyAlignment="1"/>
    <xf numFmtId="0" fontId="8" fillId="0" borderId="0" xfId="2" applyFont="1" applyFill="1" applyAlignment="1">
      <alignment horizontal="center"/>
    </xf>
    <xf numFmtId="1" fontId="4" fillId="0" borderId="23" xfId="2" applyNumberFormat="1" applyFont="1" applyFill="1" applyBorder="1" applyAlignment="1">
      <alignment horizontal="center" vertical="center"/>
    </xf>
    <xf numFmtId="1" fontId="4" fillId="0" borderId="24" xfId="2" applyNumberFormat="1" applyFont="1" applyFill="1" applyBorder="1" applyAlignment="1">
      <alignment horizontal="center" vertical="center"/>
    </xf>
    <xf numFmtId="49" fontId="4" fillId="0" borderId="24" xfId="2" applyNumberFormat="1" applyFont="1" applyFill="1" applyBorder="1" applyAlignment="1">
      <alignment horizontal="center" vertical="center"/>
    </xf>
    <xf numFmtId="49" fontId="4" fillId="0" borderId="24" xfId="2" applyNumberFormat="1" applyFont="1" applyFill="1" applyBorder="1" applyAlignment="1">
      <alignment horizontal="left" vertical="center" wrapText="1"/>
    </xf>
    <xf numFmtId="38" fontId="4" fillId="0" borderId="24" xfId="2" applyNumberFormat="1" applyFont="1" applyFill="1" applyBorder="1" applyAlignment="1">
      <alignment horizontal="right" vertical="center"/>
    </xf>
    <xf numFmtId="10" fontId="4" fillId="0" borderId="24" xfId="3" applyNumberFormat="1" applyFont="1" applyFill="1" applyBorder="1" applyAlignment="1">
      <alignment horizontal="right" vertical="center"/>
    </xf>
    <xf numFmtId="10" fontId="4" fillId="0" borderId="16" xfId="3" applyNumberFormat="1" applyFont="1" applyFill="1" applyBorder="1" applyAlignment="1">
      <alignment horizontal="right" vertical="center"/>
    </xf>
    <xf numFmtId="0" fontId="8" fillId="0" borderId="0" xfId="2" applyFont="1" applyFill="1"/>
    <xf numFmtId="49" fontId="4" fillId="0" borderId="24" xfId="2" applyNumberFormat="1" applyFont="1" applyFill="1" applyBorder="1" applyAlignment="1">
      <alignment vertical="center" wrapText="1"/>
    </xf>
    <xf numFmtId="1" fontId="9" fillId="0" borderId="23" xfId="2" applyNumberFormat="1" applyFont="1" applyFill="1" applyBorder="1" applyAlignment="1">
      <alignment horizontal="center" vertical="center"/>
    </xf>
    <xf numFmtId="1" fontId="9" fillId="0" borderId="24" xfId="2" applyNumberFormat="1" applyFont="1" applyFill="1" applyBorder="1" applyAlignment="1">
      <alignment horizontal="center" vertical="center"/>
    </xf>
    <xf numFmtId="0" fontId="9" fillId="0" borderId="24" xfId="2" applyNumberFormat="1" applyFont="1" applyFill="1" applyBorder="1" applyAlignment="1">
      <alignment horizontal="center" vertical="center"/>
    </xf>
    <xf numFmtId="49" fontId="9" fillId="0" borderId="24" xfId="2" applyNumberFormat="1" applyFont="1" applyFill="1" applyBorder="1" applyAlignment="1">
      <alignment horizontal="center" vertical="center"/>
    </xf>
    <xf numFmtId="49" fontId="9" fillId="0" borderId="24" xfId="2" applyNumberFormat="1" applyFont="1" applyFill="1" applyBorder="1" applyAlignment="1">
      <alignment vertical="center" wrapText="1"/>
    </xf>
    <xf numFmtId="38" fontId="9" fillId="0" borderId="24" xfId="2" applyNumberFormat="1" applyFont="1" applyFill="1" applyBorder="1" applyAlignment="1">
      <alignment horizontal="right" vertical="center"/>
    </xf>
    <xf numFmtId="10" fontId="9" fillId="0" borderId="24" xfId="2" applyNumberFormat="1" applyFont="1" applyFill="1" applyBorder="1" applyAlignment="1">
      <alignment horizontal="right" vertical="center"/>
    </xf>
    <xf numFmtId="10" fontId="9" fillId="0" borderId="16" xfId="3" applyNumberFormat="1" applyFont="1" applyFill="1" applyBorder="1" applyAlignment="1">
      <alignment horizontal="right" vertical="center"/>
    </xf>
    <xf numFmtId="10" fontId="1" fillId="0" borderId="0" xfId="3" applyNumberFormat="1" applyFont="1" applyFill="1" applyBorder="1" applyAlignment="1"/>
    <xf numFmtId="0" fontId="10" fillId="0" borderId="0" xfId="2" applyFont="1" applyFill="1"/>
    <xf numFmtId="0" fontId="4" fillId="0" borderId="24" xfId="2" applyNumberFormat="1" applyFont="1" applyFill="1" applyBorder="1" applyAlignment="1">
      <alignment horizontal="center" vertical="center"/>
    </xf>
    <xf numFmtId="10" fontId="4" fillId="0" borderId="24" xfId="2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/>
    <xf numFmtId="49" fontId="9" fillId="0" borderId="24" xfId="2" applyNumberFormat="1" applyFont="1" applyFill="1" applyBorder="1" applyAlignment="1">
      <alignment horizontal="left" vertical="center" wrapText="1"/>
    </xf>
    <xf numFmtId="10" fontId="4" fillId="0" borderId="16" xfId="2" applyNumberFormat="1" applyFont="1" applyFill="1" applyBorder="1" applyAlignment="1">
      <alignment horizontal="right" vertical="center"/>
    </xf>
    <xf numFmtId="10" fontId="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9" fillId="0" borderId="16" xfId="2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 applyAlignment="1">
      <alignment vertical="center"/>
    </xf>
    <xf numFmtId="9" fontId="4" fillId="0" borderId="24" xfId="3" applyFont="1" applyFill="1" applyBorder="1" applyAlignment="1">
      <alignment horizontal="right" vertical="center"/>
    </xf>
    <xf numFmtId="3" fontId="4" fillId="0" borderId="24" xfId="2" applyNumberFormat="1" applyFont="1" applyFill="1" applyBorder="1" applyAlignment="1">
      <alignment horizontal="right" vertical="center" wrapText="1"/>
    </xf>
    <xf numFmtId="10" fontId="3" fillId="0" borderId="0" xfId="2" applyNumberFormat="1" applyFont="1" applyFill="1" applyBorder="1" applyAlignment="1">
      <alignment horizontal="right"/>
    </xf>
    <xf numFmtId="165" fontId="4" fillId="0" borderId="24" xfId="2" applyNumberFormat="1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vertical="center" wrapText="1"/>
    </xf>
    <xf numFmtId="0" fontId="9" fillId="0" borderId="23" xfId="2" applyNumberFormat="1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vertical="center" wrapText="1"/>
    </xf>
    <xf numFmtId="165" fontId="9" fillId="0" borderId="24" xfId="2" applyNumberFormat="1" applyFont="1" applyFill="1" applyBorder="1" applyAlignment="1">
      <alignment horizontal="center" vertical="center"/>
    </xf>
    <xf numFmtId="0" fontId="4" fillId="0" borderId="23" xfId="2" applyNumberFormat="1" applyFont="1" applyFill="1" applyBorder="1" applyAlignment="1">
      <alignment horizontal="center" vertical="center"/>
    </xf>
    <xf numFmtId="40" fontId="4" fillId="0" borderId="24" xfId="2" applyNumberFormat="1" applyFont="1" applyFill="1" applyBorder="1" applyAlignment="1">
      <alignment vertical="center"/>
    </xf>
    <xf numFmtId="0" fontId="9" fillId="0" borderId="24" xfId="2" applyFont="1" applyFill="1" applyBorder="1" applyAlignment="1">
      <alignment horizontal="center" vertical="center" wrapText="1"/>
    </xf>
    <xf numFmtId="40" fontId="9" fillId="0" borderId="24" xfId="2" applyNumberFormat="1" applyFont="1" applyFill="1" applyBorder="1" applyAlignment="1">
      <alignment vertical="center"/>
    </xf>
    <xf numFmtId="10" fontId="3" fillId="0" borderId="0" xfId="3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0" fontId="10" fillId="0" borderId="0" xfId="2" applyFont="1" applyFill="1" applyAlignment="1">
      <alignment vertical="center"/>
    </xf>
    <xf numFmtId="0" fontId="9" fillId="0" borderId="0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left" vertical="center" wrapText="1"/>
    </xf>
    <xf numFmtId="38" fontId="9" fillId="0" borderId="0" xfId="2" applyNumberFormat="1" applyFont="1" applyFill="1" applyBorder="1" applyAlignment="1">
      <alignment horizontal="right" vertical="center"/>
    </xf>
    <xf numFmtId="10" fontId="9" fillId="0" borderId="0" xfId="2" applyNumberFormat="1" applyFont="1" applyFill="1" applyBorder="1" applyAlignment="1">
      <alignment horizontal="right" vertical="center"/>
    </xf>
    <xf numFmtId="10" fontId="9" fillId="0" borderId="5" xfId="3" applyNumberFormat="1" applyFont="1" applyFill="1" applyBorder="1" applyAlignment="1">
      <alignment horizontal="right" vertical="center"/>
    </xf>
    <xf numFmtId="38" fontId="4" fillId="0" borderId="28" xfId="2" applyNumberFormat="1" applyFont="1" applyFill="1" applyBorder="1" applyAlignment="1">
      <alignment horizontal="right" vertical="center"/>
    </xf>
    <xf numFmtId="10" fontId="4" fillId="0" borderId="10" xfId="2" applyNumberFormat="1" applyFont="1" applyFill="1" applyBorder="1" applyAlignment="1">
      <alignment horizontal="right" vertical="center"/>
    </xf>
    <xf numFmtId="10" fontId="4" fillId="0" borderId="28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horizontal="right" vertical="center"/>
    </xf>
    <xf numFmtId="49" fontId="2" fillId="0" borderId="4" xfId="2" applyNumberFormat="1" applyFon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wrapText="1"/>
    </xf>
    <xf numFmtId="169" fontId="11" fillId="0" borderId="0" xfId="1" applyNumberFormat="1" applyFont="1" applyFill="1" applyBorder="1" applyAlignment="1"/>
    <xf numFmtId="4" fontId="11" fillId="0" borderId="0" xfId="1" applyNumberFormat="1" applyFont="1" applyFill="1" applyBorder="1" applyAlignment="1"/>
    <xf numFmtId="4" fontId="11" fillId="0" borderId="0" xfId="1" applyNumberFormat="1" applyFont="1" applyFill="1" applyBorder="1"/>
    <xf numFmtId="4" fontId="11" fillId="0" borderId="0" xfId="3" applyNumberFormat="1" applyFont="1" applyFill="1" applyBorder="1"/>
    <xf numFmtId="0" fontId="12" fillId="0" borderId="0" xfId="2" applyFont="1" applyFill="1" applyBorder="1"/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4" fontId="2" fillId="0" borderId="0" xfId="2" applyNumberFormat="1" applyFont="1" applyFill="1"/>
    <xf numFmtId="0" fontId="12" fillId="0" borderId="2" xfId="2" applyFont="1" applyFill="1" applyBorder="1"/>
    <xf numFmtId="166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49" fontId="7" fillId="0" borderId="4" xfId="2" applyNumberFormat="1" applyFont="1" applyFill="1" applyBorder="1" applyAlignment="1">
      <alignment horizontal="center" vertical="center"/>
    </xf>
    <xf numFmtId="49" fontId="7" fillId="0" borderId="6" xfId="2" applyNumberFormat="1" applyFont="1" applyFill="1" applyBorder="1" applyAlignment="1">
      <alignment horizontal="center" vertical="center"/>
    </xf>
    <xf numFmtId="49" fontId="4" fillId="0" borderId="19" xfId="2" applyNumberFormat="1" applyFont="1" applyFill="1" applyBorder="1" applyAlignment="1">
      <alignment horizontal="center" vertical="center" wrapText="1"/>
    </xf>
    <xf numFmtId="49" fontId="4" fillId="0" borderId="20" xfId="2" applyNumberFormat="1" applyFont="1" applyFill="1" applyBorder="1" applyAlignment="1">
      <alignment horizontal="center" vertical="center" wrapText="1"/>
    </xf>
    <xf numFmtId="49" fontId="4" fillId="0" borderId="21" xfId="2" applyNumberFormat="1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166" fontId="3" fillId="0" borderId="7" xfId="2" applyNumberFormat="1" applyFont="1" applyFill="1" applyBorder="1" applyAlignment="1">
      <alignment horizontal="center" vertical="center" wrapText="1"/>
    </xf>
    <xf numFmtId="166" fontId="3" fillId="0" borderId="8" xfId="2" applyNumberFormat="1" applyFont="1" applyFill="1" applyBorder="1" applyAlignment="1">
      <alignment horizontal="center" vertical="center" wrapText="1"/>
    </xf>
    <xf numFmtId="166" fontId="3" fillId="0" borderId="9" xfId="2" applyNumberFormat="1" applyFont="1" applyFill="1" applyBorder="1" applyAlignment="1">
      <alignment horizontal="center" vertical="center" wrapText="1"/>
    </xf>
    <xf numFmtId="166" fontId="3" fillId="0" borderId="7" xfId="2" applyNumberFormat="1" applyFont="1" applyFill="1" applyBorder="1" applyAlignment="1">
      <alignment horizontal="center" vertical="center"/>
    </xf>
    <xf numFmtId="166" fontId="3" fillId="0" borderId="8" xfId="2" applyNumberFormat="1" applyFont="1" applyFill="1" applyBorder="1" applyAlignment="1">
      <alignment horizontal="center" vertical="center"/>
    </xf>
    <xf numFmtId="166" fontId="3" fillId="0" borderId="9" xfId="2" applyNumberFormat="1" applyFont="1" applyFill="1" applyBorder="1" applyAlignment="1">
      <alignment horizontal="center" vertical="center"/>
    </xf>
    <xf numFmtId="166" fontId="3" fillId="0" borderId="13" xfId="2" applyNumberFormat="1" applyFont="1" applyFill="1" applyBorder="1" applyAlignment="1">
      <alignment horizontal="center" vertical="center" wrapText="1"/>
    </xf>
    <xf numFmtId="166" fontId="3" fillId="0" borderId="15" xfId="2" applyNumberFormat="1" applyFont="1" applyFill="1" applyBorder="1" applyAlignment="1">
      <alignment horizontal="center" vertical="center" wrapText="1"/>
    </xf>
    <xf numFmtId="166" fontId="3" fillId="0" borderId="17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" fontId="3" fillId="0" borderId="12" xfId="2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 wrapText="1"/>
    </xf>
    <xf numFmtId="49" fontId="3" fillId="0" borderId="8" xfId="2" applyNumberFormat="1" applyFont="1" applyFill="1" applyBorder="1" applyAlignment="1">
      <alignment horizontal="center" vertical="center" wrapText="1"/>
    </xf>
    <xf numFmtId="49" fontId="3" fillId="0" borderId="9" xfId="2" applyNumberFormat="1" applyFont="1" applyFill="1" applyBorder="1" applyAlignment="1">
      <alignment horizontal="center" vertical="center" wrapText="1"/>
    </xf>
    <xf numFmtId="49" fontId="7" fillId="0" borderId="8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1" fontId="7" fillId="0" borderId="8" xfId="2" applyNumberFormat="1" applyFont="1" applyFill="1" applyBorder="1" applyAlignment="1">
      <alignment horizontal="center" vertical="center"/>
    </xf>
    <xf numFmtId="1" fontId="7" fillId="0" borderId="9" xfId="2" applyNumberFormat="1" applyFont="1" applyFill="1" applyBorder="1" applyAlignment="1">
      <alignment horizontal="center" vertical="center"/>
    </xf>
    <xf numFmtId="1" fontId="3" fillId="0" borderId="4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</cellXfs>
  <cellStyles count="9">
    <cellStyle name="Millares" xfId="1" builtinId="3"/>
    <cellStyle name="Millares 2" xfId="5"/>
    <cellStyle name="Millares 3" xfId="6"/>
    <cellStyle name="Normal" xfId="0" builtinId="0"/>
    <cellStyle name="Normal 2" xfId="2"/>
    <cellStyle name="Normal 3" xfId="4"/>
    <cellStyle name="Normal 4" xfId="7"/>
    <cellStyle name="Percent 2" xfId="3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769870" y="1271968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769870" y="1468183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769870" y="1271968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769870" y="1468183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769870" y="1271968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769870" y="1468183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769870" y="1271968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769870" y="1468183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9545300" y="1271968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9545300" y="1468183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9545300" y="1271968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9545300" y="1468183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9545300" y="1271968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9545300" y="1468183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8" name="Text Box 1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9545300" y="1271968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9545300" y="1468183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1899880" y="1271968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1899880" y="1468183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1899880" y="1271968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3" name="Text Box 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1899880" y="1468183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1899880" y="1271968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1899880" y="1468183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1899880" y="1271968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1899880" y="1468183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1899880" y="1271968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1899880" y="1468183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1899880" y="1271968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1899880" y="1468183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1899880" y="1271968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1899880" y="1468183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4" name="Text Box 1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1899880" y="1271968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5" name="Text Box 1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1899880" y="1468183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1899880" y="1271968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1899880" y="1468183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1899880" y="1271968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9" name="Text Box 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1899880" y="1468183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1899880" y="1271968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1899880" y="1468183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42" name="Text Box 1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1899880" y="1271968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43" name="Text Box 1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1899880" y="1468183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67"/>
  <sheetViews>
    <sheetView showGridLines="0" tabSelected="1" zoomScaleNormal="100" workbookViewId="0">
      <pane xSplit="8" ySplit="8" topLeftCell="O9" activePane="bottomRight" state="frozen"/>
      <selection activeCell="N16" sqref="N16"/>
      <selection pane="topRight" activeCell="N16" sqref="N16"/>
      <selection pane="bottomLeft" activeCell="N16" sqref="N16"/>
      <selection pane="bottomRight" activeCell="A2" sqref="A2:S2"/>
    </sheetView>
  </sheetViews>
  <sheetFormatPr baseColWidth="10" defaultColWidth="11.375" defaultRowHeight="15" x14ac:dyDescent="0.2"/>
  <cols>
    <col min="1" max="1" width="4.75" style="90" customWidth="1"/>
    <col min="2" max="2" width="5.25" style="90" customWidth="1"/>
    <col min="3" max="3" width="2.875" style="90" customWidth="1"/>
    <col min="4" max="4" width="3.75" style="90" customWidth="1"/>
    <col min="5" max="5" width="6" style="90" customWidth="1"/>
    <col min="6" max="6" width="4" style="90" customWidth="1"/>
    <col min="7" max="7" width="13.625" style="90" customWidth="1"/>
    <col min="8" max="8" width="42" style="91" customWidth="1"/>
    <col min="9" max="9" width="18.375" style="89" customWidth="1"/>
    <col min="10" max="10" width="15.375" style="89" hidden="1" customWidth="1"/>
    <col min="11" max="11" width="17.125" style="89" customWidth="1"/>
    <col min="12" max="12" width="17.25" style="89" hidden="1" customWidth="1"/>
    <col min="13" max="13" width="16.375" style="89" customWidth="1"/>
    <col min="14" max="14" width="20.125" style="89" hidden="1" customWidth="1"/>
    <col min="15" max="15" width="16.25" style="89" customWidth="1"/>
    <col min="16" max="16" width="15.75" style="89" hidden="1" customWidth="1"/>
    <col min="17" max="17" width="16.25" style="89" customWidth="1"/>
    <col min="18" max="18" width="12.875" style="89" customWidth="1"/>
    <col min="19" max="20" width="12.75" style="89" customWidth="1"/>
    <col min="21" max="16384" width="11.375" style="89"/>
  </cols>
  <sheetData>
    <row r="1" spans="1:20" s="2" customFormat="1" x14ac:dyDescent="0.2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  <c r="T1" s="1"/>
    </row>
    <row r="2" spans="1:20" s="2" customFormat="1" x14ac:dyDescent="0.2">
      <c r="A2" s="97" t="s">
        <v>256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9"/>
      <c r="T2" s="1"/>
    </row>
    <row r="3" spans="1:20" s="2" customFormat="1" x14ac:dyDescent="0.2">
      <c r="A3" s="100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9"/>
      <c r="T3" s="1"/>
    </row>
    <row r="4" spans="1:20" s="2" customFormat="1" ht="13.5" thickBot="1" x14ac:dyDescent="0.25">
      <c r="A4" s="134"/>
      <c r="B4" s="135"/>
      <c r="C4" s="135"/>
      <c r="D4" s="135"/>
      <c r="E4" s="3"/>
      <c r="F4" s="7"/>
      <c r="G4" s="7"/>
      <c r="H4" s="136"/>
      <c r="I4" s="136"/>
      <c r="J4" s="136"/>
      <c r="K4" s="136"/>
      <c r="L4" s="136"/>
      <c r="M4" s="136"/>
      <c r="N4" s="136"/>
      <c r="O4" s="5"/>
      <c r="P4" s="8"/>
      <c r="Q4" s="6"/>
      <c r="R4" s="1"/>
      <c r="S4" s="4"/>
      <c r="T4" s="1"/>
    </row>
    <row r="5" spans="1:20" s="2" customFormat="1" ht="16.149999999999999" customHeight="1" thickBot="1" x14ac:dyDescent="0.25">
      <c r="A5" s="124" t="s">
        <v>3</v>
      </c>
      <c r="B5" s="125"/>
      <c r="C5" s="125"/>
      <c r="D5" s="125"/>
      <c r="E5" s="125"/>
      <c r="F5" s="125"/>
      <c r="G5" s="125"/>
      <c r="H5" s="126"/>
      <c r="I5" s="112" t="s">
        <v>4</v>
      </c>
      <c r="J5" s="115" t="s">
        <v>5</v>
      </c>
      <c r="K5" s="112" t="s">
        <v>6</v>
      </c>
      <c r="L5" s="112" t="s">
        <v>7</v>
      </c>
      <c r="M5" s="112" t="s">
        <v>8</v>
      </c>
      <c r="N5" s="112" t="s">
        <v>9</v>
      </c>
      <c r="O5" s="112" t="s">
        <v>10</v>
      </c>
      <c r="P5" s="115" t="s">
        <v>11</v>
      </c>
      <c r="Q5" s="118" t="s">
        <v>12</v>
      </c>
      <c r="R5" s="118" t="s">
        <v>13</v>
      </c>
      <c r="S5" s="121" t="s">
        <v>14</v>
      </c>
      <c r="T5" s="9"/>
    </row>
    <row r="6" spans="1:20" s="15" customFormat="1" x14ac:dyDescent="0.2">
      <c r="A6" s="10" t="s">
        <v>15</v>
      </c>
      <c r="B6" s="11" t="s">
        <v>16</v>
      </c>
      <c r="C6" s="10" t="s">
        <v>17</v>
      </c>
      <c r="D6" s="12" t="s">
        <v>18</v>
      </c>
      <c r="E6" s="13" t="s">
        <v>19</v>
      </c>
      <c r="F6" s="14" t="s">
        <v>20</v>
      </c>
      <c r="G6" s="14"/>
      <c r="H6" s="127" t="s">
        <v>21</v>
      </c>
      <c r="I6" s="113"/>
      <c r="J6" s="116"/>
      <c r="K6" s="113"/>
      <c r="L6" s="113"/>
      <c r="M6" s="113"/>
      <c r="N6" s="113"/>
      <c r="O6" s="113"/>
      <c r="P6" s="116"/>
      <c r="Q6" s="119"/>
      <c r="R6" s="119"/>
      <c r="S6" s="122"/>
      <c r="T6" s="9"/>
    </row>
    <row r="7" spans="1:20" s="15" customFormat="1" x14ac:dyDescent="0.2">
      <c r="A7" s="130" t="s">
        <v>22</v>
      </c>
      <c r="B7" s="132" t="s">
        <v>23</v>
      </c>
      <c r="C7" s="130" t="s">
        <v>24</v>
      </c>
      <c r="D7" s="101" t="s">
        <v>25</v>
      </c>
      <c r="E7" s="16"/>
      <c r="F7" s="17" t="s">
        <v>26</v>
      </c>
      <c r="G7" s="17"/>
      <c r="H7" s="128"/>
      <c r="I7" s="113"/>
      <c r="J7" s="116"/>
      <c r="K7" s="113"/>
      <c r="L7" s="113"/>
      <c r="M7" s="113"/>
      <c r="N7" s="113"/>
      <c r="O7" s="113"/>
      <c r="P7" s="116"/>
      <c r="Q7" s="119"/>
      <c r="R7" s="119"/>
      <c r="S7" s="122"/>
      <c r="T7" s="9"/>
    </row>
    <row r="8" spans="1:20" s="15" customFormat="1" ht="15.75" thickBot="1" x14ac:dyDescent="0.25">
      <c r="A8" s="131"/>
      <c r="B8" s="133"/>
      <c r="C8" s="131"/>
      <c r="D8" s="102"/>
      <c r="E8" s="18"/>
      <c r="F8" s="19" t="s">
        <v>27</v>
      </c>
      <c r="G8" s="19"/>
      <c r="H8" s="129"/>
      <c r="I8" s="114"/>
      <c r="J8" s="117"/>
      <c r="K8" s="114"/>
      <c r="L8" s="114"/>
      <c r="M8" s="114"/>
      <c r="N8" s="114"/>
      <c r="O8" s="114"/>
      <c r="P8" s="117"/>
      <c r="Q8" s="120"/>
      <c r="R8" s="120"/>
      <c r="S8" s="123"/>
      <c r="T8" s="9"/>
    </row>
    <row r="9" spans="1:20" s="24" customFormat="1" ht="30" customHeight="1" x14ac:dyDescent="0.2">
      <c r="A9" s="103" t="s">
        <v>28</v>
      </c>
      <c r="B9" s="104"/>
      <c r="C9" s="104"/>
      <c r="D9" s="104"/>
      <c r="E9" s="104"/>
      <c r="F9" s="104"/>
      <c r="G9" s="104"/>
      <c r="H9" s="105"/>
      <c r="I9" s="20">
        <f t="shared" ref="I9:Q9" si="0">+I10+I48+I114+I115+I126</f>
        <v>341022596055</v>
      </c>
      <c r="J9" s="20">
        <f t="shared" si="0"/>
        <v>-3230071519.8299999</v>
      </c>
      <c r="K9" s="20">
        <f t="shared" si="0"/>
        <v>329465283352.89001</v>
      </c>
      <c r="L9" s="20">
        <f t="shared" si="0"/>
        <v>1451991749.6799998</v>
      </c>
      <c r="M9" s="20">
        <f t="shared" si="0"/>
        <v>329465283352.89001</v>
      </c>
      <c r="N9" s="20">
        <f t="shared" si="0"/>
        <v>14128260037.4</v>
      </c>
      <c r="O9" s="20">
        <f t="shared" si="0"/>
        <v>323389465435.34998</v>
      </c>
      <c r="P9" s="20">
        <f t="shared" si="0"/>
        <v>9829092965</v>
      </c>
      <c r="Q9" s="20">
        <f t="shared" si="0"/>
        <v>318377346904.34998</v>
      </c>
      <c r="R9" s="21">
        <f>IFERROR((M9/I9),0)</f>
        <v>0.96610983308494303</v>
      </c>
      <c r="S9" s="22">
        <f>IFERROR((O9/I9),0)</f>
        <v>0.94829336582492574</v>
      </c>
      <c r="T9" s="23"/>
    </row>
    <row r="10" spans="1:20" s="32" customFormat="1" ht="30" customHeight="1" x14ac:dyDescent="0.2">
      <c r="A10" s="25">
        <v>1</v>
      </c>
      <c r="B10" s="26"/>
      <c r="C10" s="26"/>
      <c r="D10" s="27"/>
      <c r="E10" s="27"/>
      <c r="F10" s="27"/>
      <c r="G10" s="27"/>
      <c r="H10" s="28" t="s">
        <v>29</v>
      </c>
      <c r="I10" s="29">
        <f>+I11+I33+I37</f>
        <v>25289616820</v>
      </c>
      <c r="J10" s="29">
        <f t="shared" ref="J10:Q10" si="1">+J11+J33+J37</f>
        <v>-2086536364.4200001</v>
      </c>
      <c r="K10" s="29">
        <f t="shared" si="1"/>
        <v>19738006544.580002</v>
      </c>
      <c r="L10" s="29">
        <f t="shared" si="1"/>
        <v>1452072041.23</v>
      </c>
      <c r="M10" s="29">
        <f t="shared" si="1"/>
        <v>19738006544.580002</v>
      </c>
      <c r="N10" s="29">
        <f t="shared" si="1"/>
        <v>2680189961.4700003</v>
      </c>
      <c r="O10" s="29">
        <f t="shared" si="1"/>
        <v>19698502571.75</v>
      </c>
      <c r="P10" s="29">
        <f t="shared" si="1"/>
        <v>2549144316.4700003</v>
      </c>
      <c r="Q10" s="29">
        <f t="shared" si="1"/>
        <v>19567144426.75</v>
      </c>
      <c r="R10" s="30">
        <f t="shared" ref="R10:R73" si="2">IFERROR((M10/I10),0)</f>
        <v>0.78047867174367103</v>
      </c>
      <c r="S10" s="31">
        <f t="shared" ref="S10:S73" si="3">IFERROR((O10/I10),0)</f>
        <v>0.77891660881835378</v>
      </c>
      <c r="T10" s="23"/>
    </row>
    <row r="11" spans="1:20" s="32" customFormat="1" ht="30" customHeight="1" x14ac:dyDescent="0.2">
      <c r="A11" s="25">
        <v>1</v>
      </c>
      <c r="B11" s="26">
        <v>0</v>
      </c>
      <c r="C11" s="26">
        <v>1</v>
      </c>
      <c r="D11" s="27"/>
      <c r="E11" s="27"/>
      <c r="F11" s="27"/>
      <c r="G11" s="27"/>
      <c r="H11" s="33" t="s">
        <v>30</v>
      </c>
      <c r="I11" s="29">
        <f t="shared" ref="I11:Q11" si="4">+I12+I16+I19+I28+I30</f>
        <v>17911054000</v>
      </c>
      <c r="J11" s="29">
        <f t="shared" si="4"/>
        <v>-1663440565</v>
      </c>
      <c r="K11" s="29">
        <f t="shared" si="4"/>
        <v>13852149823</v>
      </c>
      <c r="L11" s="29">
        <f t="shared" si="4"/>
        <v>1047805439</v>
      </c>
      <c r="M11" s="29">
        <f t="shared" si="4"/>
        <v>13852149823</v>
      </c>
      <c r="N11" s="29">
        <f t="shared" si="4"/>
        <v>2012316481</v>
      </c>
      <c r="O11" s="29">
        <f t="shared" si="4"/>
        <v>13851633829.219999</v>
      </c>
      <c r="P11" s="29">
        <f t="shared" si="4"/>
        <v>2004316481</v>
      </c>
      <c r="Q11" s="29">
        <f t="shared" si="4"/>
        <v>13843633829.219999</v>
      </c>
      <c r="R11" s="30">
        <f t="shared" si="2"/>
        <v>0.77338552063993549</v>
      </c>
      <c r="S11" s="31">
        <f t="shared" si="3"/>
        <v>0.77335671196234457</v>
      </c>
      <c r="T11" s="23"/>
    </row>
    <row r="12" spans="1:20" s="32" customFormat="1" ht="30" customHeight="1" x14ac:dyDescent="0.2">
      <c r="A12" s="25">
        <v>1</v>
      </c>
      <c r="B12" s="26">
        <v>0</v>
      </c>
      <c r="C12" s="26">
        <v>1</v>
      </c>
      <c r="D12" s="27" t="s">
        <v>31</v>
      </c>
      <c r="E12" s="27"/>
      <c r="F12" s="27"/>
      <c r="G12" s="27"/>
      <c r="H12" s="33" t="s">
        <v>32</v>
      </c>
      <c r="I12" s="29">
        <f t="shared" ref="I12:Q12" si="5">SUM(I13:I15)</f>
        <v>10009818000</v>
      </c>
      <c r="J12" s="29">
        <f t="shared" si="5"/>
        <v>-277969281</v>
      </c>
      <c r="K12" s="29">
        <f t="shared" si="5"/>
        <v>9703764872</v>
      </c>
      <c r="L12" s="29">
        <f t="shared" si="5"/>
        <v>764783853</v>
      </c>
      <c r="M12" s="29">
        <f t="shared" si="5"/>
        <v>9703764872</v>
      </c>
      <c r="N12" s="29">
        <f t="shared" si="5"/>
        <v>780200317</v>
      </c>
      <c r="O12" s="29">
        <f t="shared" si="5"/>
        <v>9703297539.2199993</v>
      </c>
      <c r="P12" s="29">
        <f t="shared" si="5"/>
        <v>780200317</v>
      </c>
      <c r="Q12" s="29">
        <f t="shared" si="5"/>
        <v>9703297539.2199993</v>
      </c>
      <c r="R12" s="30">
        <f t="shared" si="2"/>
        <v>0.96942470602362596</v>
      </c>
      <c r="S12" s="31">
        <f t="shared" si="3"/>
        <v>0.96937801858335482</v>
      </c>
      <c r="T12" s="23"/>
    </row>
    <row r="13" spans="1:20" s="43" customFormat="1" ht="30" customHeight="1" x14ac:dyDescent="0.2">
      <c r="A13" s="34">
        <v>1</v>
      </c>
      <c r="B13" s="35">
        <v>0</v>
      </c>
      <c r="C13" s="35">
        <v>1</v>
      </c>
      <c r="D13" s="36">
        <v>1</v>
      </c>
      <c r="E13" s="36">
        <v>1</v>
      </c>
      <c r="F13" s="37" t="s">
        <v>33</v>
      </c>
      <c r="G13" s="37" t="s">
        <v>34</v>
      </c>
      <c r="H13" s="38" t="s">
        <v>35</v>
      </c>
      <c r="I13" s="39">
        <v>9269818000</v>
      </c>
      <c r="J13" s="39">
        <v>-226776548</v>
      </c>
      <c r="K13" s="39">
        <v>9043009398</v>
      </c>
      <c r="L13" s="39">
        <v>691889014</v>
      </c>
      <c r="M13" s="39">
        <v>9043009398</v>
      </c>
      <c r="N13" s="39">
        <v>705443211</v>
      </c>
      <c r="O13" s="39">
        <v>9042543679.2199993</v>
      </c>
      <c r="P13" s="39">
        <v>705443211</v>
      </c>
      <c r="Q13" s="39">
        <v>9042543679.2199993</v>
      </c>
      <c r="R13" s="40">
        <f t="shared" si="2"/>
        <v>0.97553257226840917</v>
      </c>
      <c r="S13" s="41">
        <f t="shared" si="3"/>
        <v>0.97548233193143585</v>
      </c>
      <c r="T13" s="42"/>
    </row>
    <row r="14" spans="1:20" s="43" customFormat="1" ht="30" customHeight="1" x14ac:dyDescent="0.2">
      <c r="A14" s="34">
        <v>1</v>
      </c>
      <c r="B14" s="35">
        <v>0</v>
      </c>
      <c r="C14" s="35">
        <v>1</v>
      </c>
      <c r="D14" s="36">
        <v>1</v>
      </c>
      <c r="E14" s="36">
        <v>2</v>
      </c>
      <c r="F14" s="37" t="s">
        <v>33</v>
      </c>
      <c r="G14" s="37" t="s">
        <v>36</v>
      </c>
      <c r="H14" s="38" t="s">
        <v>37</v>
      </c>
      <c r="I14" s="39">
        <v>604700000</v>
      </c>
      <c r="J14" s="39">
        <v>3268655</v>
      </c>
      <c r="K14" s="39">
        <v>602659093</v>
      </c>
      <c r="L14" s="39">
        <v>67059931</v>
      </c>
      <c r="M14" s="39">
        <v>602659093</v>
      </c>
      <c r="N14" s="39">
        <v>68454116</v>
      </c>
      <c r="O14" s="39">
        <v>602659093</v>
      </c>
      <c r="P14" s="39">
        <v>68454116</v>
      </c>
      <c r="Q14" s="39">
        <v>602659093</v>
      </c>
      <c r="R14" s="40">
        <f t="shared" si="2"/>
        <v>0.99662492640978995</v>
      </c>
      <c r="S14" s="41">
        <f t="shared" si="3"/>
        <v>0.99662492640978995</v>
      </c>
      <c r="T14" s="42"/>
    </row>
    <row r="15" spans="1:20" s="43" customFormat="1" ht="30" customHeight="1" x14ac:dyDescent="0.2">
      <c r="A15" s="34">
        <v>1</v>
      </c>
      <c r="B15" s="35">
        <v>0</v>
      </c>
      <c r="C15" s="35">
        <v>1</v>
      </c>
      <c r="D15" s="36">
        <v>1</v>
      </c>
      <c r="E15" s="36">
        <v>4</v>
      </c>
      <c r="F15" s="37" t="s">
        <v>33</v>
      </c>
      <c r="G15" s="37" t="s">
        <v>38</v>
      </c>
      <c r="H15" s="38" t="s">
        <v>39</v>
      </c>
      <c r="I15" s="39">
        <v>135300000</v>
      </c>
      <c r="J15" s="39">
        <v>-54461388</v>
      </c>
      <c r="K15" s="39">
        <v>58096381</v>
      </c>
      <c r="L15" s="39">
        <v>5834908</v>
      </c>
      <c r="M15" s="39">
        <v>58096381</v>
      </c>
      <c r="N15" s="39">
        <v>6302990</v>
      </c>
      <c r="O15" s="39">
        <v>58094767</v>
      </c>
      <c r="P15" s="39">
        <v>6302990</v>
      </c>
      <c r="Q15" s="39">
        <v>58094767</v>
      </c>
      <c r="R15" s="40">
        <f t="shared" si="2"/>
        <v>0.42938936437546193</v>
      </c>
      <c r="S15" s="41">
        <f t="shared" si="3"/>
        <v>0.42937743532889877</v>
      </c>
      <c r="T15" s="42"/>
    </row>
    <row r="16" spans="1:20" s="32" customFormat="1" ht="30" customHeight="1" x14ac:dyDescent="0.2">
      <c r="A16" s="25">
        <v>1</v>
      </c>
      <c r="B16" s="26">
        <v>0</v>
      </c>
      <c r="C16" s="26">
        <v>1</v>
      </c>
      <c r="D16" s="44">
        <v>4</v>
      </c>
      <c r="E16" s="27"/>
      <c r="F16" s="27"/>
      <c r="G16" s="27"/>
      <c r="H16" s="33" t="s">
        <v>40</v>
      </c>
      <c r="I16" s="29">
        <f t="shared" ref="I16:Q16" si="6">SUM(I17:I18)</f>
        <v>3448602000</v>
      </c>
      <c r="J16" s="29">
        <f t="shared" si="6"/>
        <v>-1284166182</v>
      </c>
      <c r="K16" s="29">
        <f t="shared" si="6"/>
        <v>1556793513</v>
      </c>
      <c r="L16" s="29">
        <f t="shared" si="6"/>
        <v>90680695</v>
      </c>
      <c r="M16" s="29">
        <f t="shared" si="6"/>
        <v>1556793513</v>
      </c>
      <c r="N16" s="29">
        <f t="shared" si="6"/>
        <v>101599644</v>
      </c>
      <c r="O16" s="29">
        <f t="shared" si="6"/>
        <v>1556793513</v>
      </c>
      <c r="P16" s="29">
        <f t="shared" si="6"/>
        <v>101599644</v>
      </c>
      <c r="Q16" s="29">
        <f t="shared" si="6"/>
        <v>1556793513</v>
      </c>
      <c r="R16" s="45">
        <f t="shared" si="2"/>
        <v>0.45142742276435494</v>
      </c>
      <c r="S16" s="41">
        <f t="shared" si="3"/>
        <v>0.45142742276435494</v>
      </c>
      <c r="T16" s="42"/>
    </row>
    <row r="17" spans="1:20" s="43" customFormat="1" ht="30" customHeight="1" x14ac:dyDescent="0.2">
      <c r="A17" s="34">
        <v>1</v>
      </c>
      <c r="B17" s="35">
        <v>0</v>
      </c>
      <c r="C17" s="35">
        <v>1</v>
      </c>
      <c r="D17" s="36">
        <v>4</v>
      </c>
      <c r="E17" s="36">
        <v>1</v>
      </c>
      <c r="F17" s="37" t="s">
        <v>33</v>
      </c>
      <c r="G17" s="37" t="s">
        <v>41</v>
      </c>
      <c r="H17" s="38" t="s">
        <v>42</v>
      </c>
      <c r="I17" s="39">
        <v>2261505280</v>
      </c>
      <c r="J17" s="39">
        <v>-1054299697</v>
      </c>
      <c r="K17" s="39">
        <v>763914508</v>
      </c>
      <c r="L17" s="39">
        <v>49745455</v>
      </c>
      <c r="M17" s="39">
        <v>763914508</v>
      </c>
      <c r="N17" s="39">
        <v>57265179</v>
      </c>
      <c r="O17" s="39">
        <v>763914508</v>
      </c>
      <c r="P17" s="39">
        <v>57265179</v>
      </c>
      <c r="Q17" s="39">
        <v>763914508</v>
      </c>
      <c r="R17" s="40">
        <f t="shared" si="2"/>
        <v>0.33779028276246165</v>
      </c>
      <c r="S17" s="41">
        <f t="shared" si="3"/>
        <v>0.33779028276246165</v>
      </c>
      <c r="T17" s="42"/>
    </row>
    <row r="18" spans="1:20" s="43" customFormat="1" ht="30" customHeight="1" x14ac:dyDescent="0.2">
      <c r="A18" s="34">
        <v>1</v>
      </c>
      <c r="B18" s="35">
        <v>0</v>
      </c>
      <c r="C18" s="35">
        <v>1</v>
      </c>
      <c r="D18" s="36">
        <v>4</v>
      </c>
      <c r="E18" s="36">
        <v>2</v>
      </c>
      <c r="F18" s="37" t="s">
        <v>33</v>
      </c>
      <c r="G18" s="37" t="s">
        <v>43</v>
      </c>
      <c r="H18" s="38" t="s">
        <v>44</v>
      </c>
      <c r="I18" s="39">
        <v>1187096720</v>
      </c>
      <c r="J18" s="39">
        <v>-229866485</v>
      </c>
      <c r="K18" s="39">
        <v>792879005</v>
      </c>
      <c r="L18" s="39">
        <v>40935240</v>
      </c>
      <c r="M18" s="39">
        <v>792879005</v>
      </c>
      <c r="N18" s="39">
        <v>44334465</v>
      </c>
      <c r="O18" s="39">
        <v>792879005</v>
      </c>
      <c r="P18" s="39">
        <v>44334465</v>
      </c>
      <c r="Q18" s="39">
        <v>792879005</v>
      </c>
      <c r="R18" s="40">
        <f t="shared" si="2"/>
        <v>0.66791440970370131</v>
      </c>
      <c r="S18" s="41">
        <f t="shared" si="3"/>
        <v>0.66791440970370131</v>
      </c>
      <c r="T18" s="42"/>
    </row>
    <row r="19" spans="1:20" s="32" customFormat="1" ht="30" customHeight="1" x14ac:dyDescent="0.2">
      <c r="A19" s="25">
        <v>1</v>
      </c>
      <c r="B19" s="26">
        <v>0</v>
      </c>
      <c r="C19" s="26">
        <v>1</v>
      </c>
      <c r="D19" s="44">
        <v>5</v>
      </c>
      <c r="E19" s="27"/>
      <c r="F19" s="27"/>
      <c r="G19" s="27"/>
      <c r="H19" s="28" t="s">
        <v>45</v>
      </c>
      <c r="I19" s="29">
        <f>SUM(I20:I27)</f>
        <v>3206466000</v>
      </c>
      <c r="J19" s="29">
        <f t="shared" ref="J19:Q19" si="7">SUM(J20:J27)</f>
        <v>-185002782</v>
      </c>
      <c r="K19" s="29">
        <f t="shared" si="7"/>
        <v>2402899758</v>
      </c>
      <c r="L19" s="29">
        <f t="shared" si="7"/>
        <v>108623664</v>
      </c>
      <c r="M19" s="29">
        <f t="shared" si="7"/>
        <v>2402899758</v>
      </c>
      <c r="N19" s="29">
        <f t="shared" si="7"/>
        <v>1044377042</v>
      </c>
      <c r="O19" s="29">
        <f t="shared" si="7"/>
        <v>2402851097</v>
      </c>
      <c r="P19" s="29">
        <f t="shared" si="7"/>
        <v>1044377042</v>
      </c>
      <c r="Q19" s="29">
        <f t="shared" si="7"/>
        <v>2402851097</v>
      </c>
      <c r="R19" s="45">
        <f t="shared" si="2"/>
        <v>0.74939193429775963</v>
      </c>
      <c r="S19" s="31">
        <f t="shared" si="3"/>
        <v>0.74937675840005791</v>
      </c>
      <c r="T19" s="46"/>
    </row>
    <row r="20" spans="1:20" s="43" customFormat="1" ht="30" customHeight="1" x14ac:dyDescent="0.2">
      <c r="A20" s="34">
        <v>1</v>
      </c>
      <c r="B20" s="35">
        <v>0</v>
      </c>
      <c r="C20" s="35">
        <v>1</v>
      </c>
      <c r="D20" s="36">
        <v>5</v>
      </c>
      <c r="E20" s="36">
        <v>2</v>
      </c>
      <c r="F20" s="37" t="s">
        <v>33</v>
      </c>
      <c r="G20" s="37" t="s">
        <v>46</v>
      </c>
      <c r="H20" s="47" t="s">
        <v>47</v>
      </c>
      <c r="I20" s="39">
        <v>416840580</v>
      </c>
      <c r="J20" s="39">
        <v>-6023925</v>
      </c>
      <c r="K20" s="39">
        <v>329109258</v>
      </c>
      <c r="L20" s="39">
        <v>23384786</v>
      </c>
      <c r="M20" s="39">
        <v>329109258</v>
      </c>
      <c r="N20" s="39">
        <v>30868681</v>
      </c>
      <c r="O20" s="39">
        <v>329109258</v>
      </c>
      <c r="P20" s="39">
        <v>30868681</v>
      </c>
      <c r="Q20" s="39">
        <v>329109258</v>
      </c>
      <c r="R20" s="40">
        <f t="shared" si="2"/>
        <v>0.78953267457789256</v>
      </c>
      <c r="S20" s="41">
        <f t="shared" si="3"/>
        <v>0.78953267457789256</v>
      </c>
      <c r="T20" s="42"/>
    </row>
    <row r="21" spans="1:20" s="43" customFormat="1" ht="30" customHeight="1" x14ac:dyDescent="0.2">
      <c r="A21" s="34">
        <v>1</v>
      </c>
      <c r="B21" s="35">
        <v>0</v>
      </c>
      <c r="C21" s="35">
        <v>1</v>
      </c>
      <c r="D21" s="36">
        <v>5</v>
      </c>
      <c r="E21" s="36">
        <v>5</v>
      </c>
      <c r="F21" s="37" t="s">
        <v>33</v>
      </c>
      <c r="G21" s="37" t="s">
        <v>48</v>
      </c>
      <c r="H21" s="47" t="s">
        <v>49</v>
      </c>
      <c r="I21" s="39">
        <v>64129320</v>
      </c>
      <c r="J21" s="39">
        <v>5958800</v>
      </c>
      <c r="K21" s="39">
        <v>57853329</v>
      </c>
      <c r="L21" s="39">
        <v>5958800</v>
      </c>
      <c r="M21" s="39">
        <v>57853329</v>
      </c>
      <c r="N21" s="39">
        <v>8927336</v>
      </c>
      <c r="O21" s="39">
        <v>57853329</v>
      </c>
      <c r="P21" s="39">
        <v>8927336</v>
      </c>
      <c r="Q21" s="39">
        <v>57853329</v>
      </c>
      <c r="R21" s="40">
        <f t="shared" si="2"/>
        <v>0.90213538830600415</v>
      </c>
      <c r="S21" s="41">
        <f t="shared" si="3"/>
        <v>0.90213538830600415</v>
      </c>
      <c r="T21" s="42"/>
    </row>
    <row r="22" spans="1:20" s="43" customFormat="1" ht="30" customHeight="1" x14ac:dyDescent="0.2">
      <c r="A22" s="34">
        <v>1</v>
      </c>
      <c r="B22" s="35">
        <v>0</v>
      </c>
      <c r="C22" s="35">
        <v>1</v>
      </c>
      <c r="D22" s="36">
        <v>5</v>
      </c>
      <c r="E22" s="36">
        <v>12</v>
      </c>
      <c r="F22" s="37" t="s">
        <v>33</v>
      </c>
      <c r="G22" s="37"/>
      <c r="H22" s="47" t="s">
        <v>50</v>
      </c>
      <c r="I22" s="39">
        <v>0</v>
      </c>
      <c r="J22" s="39">
        <v>0</v>
      </c>
      <c r="K22" s="39"/>
      <c r="L22" s="39">
        <v>0</v>
      </c>
      <c r="M22" s="39"/>
      <c r="N22" s="39">
        <v>0</v>
      </c>
      <c r="O22" s="39"/>
      <c r="P22" s="39">
        <v>0</v>
      </c>
      <c r="Q22" s="39"/>
      <c r="R22" s="40">
        <f t="shared" si="2"/>
        <v>0</v>
      </c>
      <c r="S22" s="41">
        <f t="shared" si="3"/>
        <v>0</v>
      </c>
      <c r="T22" s="42"/>
    </row>
    <row r="23" spans="1:20" s="43" customFormat="1" ht="30" customHeight="1" x14ac:dyDescent="0.2">
      <c r="A23" s="34">
        <v>1</v>
      </c>
      <c r="B23" s="35">
        <v>0</v>
      </c>
      <c r="C23" s="35">
        <v>1</v>
      </c>
      <c r="D23" s="36">
        <v>5</v>
      </c>
      <c r="E23" s="36">
        <v>14</v>
      </c>
      <c r="F23" s="37" t="s">
        <v>33</v>
      </c>
      <c r="G23" s="37" t="s">
        <v>51</v>
      </c>
      <c r="H23" s="47" t="s">
        <v>52</v>
      </c>
      <c r="I23" s="39">
        <v>609228540</v>
      </c>
      <c r="J23" s="39">
        <v>-36433563</v>
      </c>
      <c r="K23" s="39">
        <v>453376474</v>
      </c>
      <c r="L23" s="39">
        <v>-2206220</v>
      </c>
      <c r="M23" s="39">
        <v>453376474</v>
      </c>
      <c r="N23" s="39">
        <v>0</v>
      </c>
      <c r="O23" s="39">
        <v>453376474</v>
      </c>
      <c r="P23" s="39">
        <v>0</v>
      </c>
      <c r="Q23" s="39">
        <v>453376474</v>
      </c>
      <c r="R23" s="40">
        <f t="shared" si="2"/>
        <v>0.74418127883503293</v>
      </c>
      <c r="S23" s="41">
        <f t="shared" si="3"/>
        <v>0.74418127883503293</v>
      </c>
      <c r="T23" s="42"/>
    </row>
    <row r="24" spans="1:20" s="43" customFormat="1" ht="30" customHeight="1" x14ac:dyDescent="0.2">
      <c r="A24" s="34">
        <v>1</v>
      </c>
      <c r="B24" s="35">
        <v>0</v>
      </c>
      <c r="C24" s="35">
        <v>1</v>
      </c>
      <c r="D24" s="36">
        <v>5</v>
      </c>
      <c r="E24" s="36">
        <v>15</v>
      </c>
      <c r="F24" s="37" t="s">
        <v>33</v>
      </c>
      <c r="G24" s="37" t="s">
        <v>53</v>
      </c>
      <c r="H24" s="47" t="s">
        <v>54</v>
      </c>
      <c r="I24" s="39">
        <v>641293200</v>
      </c>
      <c r="J24" s="39">
        <v>-6066760</v>
      </c>
      <c r="K24" s="39">
        <v>509522753</v>
      </c>
      <c r="L24" s="39">
        <v>47443595</v>
      </c>
      <c r="M24" s="39">
        <v>509522753</v>
      </c>
      <c r="N24" s="39">
        <v>76023274</v>
      </c>
      <c r="O24" s="39">
        <v>509505015</v>
      </c>
      <c r="P24" s="39">
        <v>76023274</v>
      </c>
      <c r="Q24" s="39">
        <v>509505015</v>
      </c>
      <c r="R24" s="40">
        <f t="shared" si="2"/>
        <v>0.79452386677419939</v>
      </c>
      <c r="S24" s="41">
        <f t="shared" si="3"/>
        <v>0.79449620703915147</v>
      </c>
      <c r="T24" s="42"/>
    </row>
    <row r="25" spans="1:20" s="43" customFormat="1" ht="30" customHeight="1" x14ac:dyDescent="0.2">
      <c r="A25" s="34">
        <v>1</v>
      </c>
      <c r="B25" s="35">
        <v>0</v>
      </c>
      <c r="C25" s="35">
        <v>1</v>
      </c>
      <c r="D25" s="36">
        <v>5</v>
      </c>
      <c r="E25" s="36">
        <v>16</v>
      </c>
      <c r="F25" s="37" t="s">
        <v>33</v>
      </c>
      <c r="G25" s="37" t="s">
        <v>55</v>
      </c>
      <c r="H25" s="47" t="s">
        <v>56</v>
      </c>
      <c r="I25" s="39">
        <v>1314651060</v>
      </c>
      <c r="J25" s="39">
        <v>-71287023</v>
      </c>
      <c r="K25" s="39">
        <v>985671479</v>
      </c>
      <c r="L25" s="39">
        <v>-1747610</v>
      </c>
      <c r="M25" s="39">
        <v>985671479</v>
      </c>
      <c r="N25" s="39">
        <v>892314758</v>
      </c>
      <c r="O25" s="39">
        <v>985640556</v>
      </c>
      <c r="P25" s="39">
        <v>892314758</v>
      </c>
      <c r="Q25" s="39">
        <v>985640556</v>
      </c>
      <c r="R25" s="40">
        <f t="shared" si="2"/>
        <v>0.74975901133795919</v>
      </c>
      <c r="S25" s="41">
        <f t="shared" si="3"/>
        <v>0.74973548950700275</v>
      </c>
      <c r="T25" s="42"/>
    </row>
    <row r="26" spans="1:20" s="43" customFormat="1" ht="30" customHeight="1" x14ac:dyDescent="0.2">
      <c r="A26" s="34">
        <v>1</v>
      </c>
      <c r="B26" s="35">
        <v>0</v>
      </c>
      <c r="C26" s="35">
        <v>1</v>
      </c>
      <c r="D26" s="36">
        <v>5</v>
      </c>
      <c r="E26" s="36">
        <v>47</v>
      </c>
      <c r="F26" s="37" t="s">
        <v>33</v>
      </c>
      <c r="G26" s="37" t="s">
        <v>57</v>
      </c>
      <c r="H26" s="47" t="s">
        <v>58</v>
      </c>
      <c r="I26" s="39">
        <v>96193980</v>
      </c>
      <c r="J26" s="39">
        <v>-62061436</v>
      </c>
      <c r="K26" s="39">
        <v>15276991</v>
      </c>
      <c r="L26" s="39">
        <v>1296372</v>
      </c>
      <c r="M26" s="39">
        <v>15276991</v>
      </c>
      <c r="N26" s="39">
        <v>1562917</v>
      </c>
      <c r="O26" s="39">
        <v>15276991</v>
      </c>
      <c r="P26" s="39">
        <v>1562917</v>
      </c>
      <c r="Q26" s="39">
        <v>15276991</v>
      </c>
      <c r="R26" s="40">
        <f t="shared" si="2"/>
        <v>0.15881441853222</v>
      </c>
      <c r="S26" s="41">
        <f t="shared" si="3"/>
        <v>0.15881441853222</v>
      </c>
      <c r="T26" s="42"/>
    </row>
    <row r="27" spans="1:20" s="43" customFormat="1" ht="30" customHeight="1" x14ac:dyDescent="0.2">
      <c r="A27" s="34">
        <v>1</v>
      </c>
      <c r="B27" s="35">
        <v>0</v>
      </c>
      <c r="C27" s="35">
        <v>1</v>
      </c>
      <c r="D27" s="36">
        <v>5</v>
      </c>
      <c r="E27" s="36">
        <v>92</v>
      </c>
      <c r="F27" s="37" t="s">
        <v>33</v>
      </c>
      <c r="G27" s="37" t="s">
        <v>59</v>
      </c>
      <c r="H27" s="47" t="s">
        <v>60</v>
      </c>
      <c r="I27" s="39">
        <v>64129320</v>
      </c>
      <c r="J27" s="39">
        <v>-9088875</v>
      </c>
      <c r="K27" s="39">
        <v>52089474</v>
      </c>
      <c r="L27" s="39">
        <v>34493941</v>
      </c>
      <c r="M27" s="39">
        <v>52089474</v>
      </c>
      <c r="N27" s="39">
        <v>34680076</v>
      </c>
      <c r="O27" s="39">
        <v>52089474</v>
      </c>
      <c r="P27" s="39">
        <v>34680076</v>
      </c>
      <c r="Q27" s="39">
        <v>52089474</v>
      </c>
      <c r="R27" s="40">
        <f t="shared" si="2"/>
        <v>0.81225676492437471</v>
      </c>
      <c r="S27" s="41">
        <f t="shared" si="3"/>
        <v>0.81225676492437471</v>
      </c>
      <c r="T27" s="42"/>
    </row>
    <row r="28" spans="1:20" s="50" customFormat="1" ht="30" customHeight="1" x14ac:dyDescent="0.25">
      <c r="A28" s="25">
        <v>1</v>
      </c>
      <c r="B28" s="26">
        <v>0</v>
      </c>
      <c r="C28" s="26">
        <v>1</v>
      </c>
      <c r="D28" s="44">
        <v>0</v>
      </c>
      <c r="E28" s="27"/>
      <c r="F28" s="27"/>
      <c r="G28" s="27" t="s">
        <v>61</v>
      </c>
      <c r="H28" s="28" t="s">
        <v>62</v>
      </c>
      <c r="I28" s="29">
        <f>+I29</f>
        <v>1056174000</v>
      </c>
      <c r="J28" s="29">
        <f t="shared" ref="J28:Q28" si="8">+J29</f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8"/>
        <v>0</v>
      </c>
      <c r="O28" s="29">
        <f t="shared" si="8"/>
        <v>0</v>
      </c>
      <c r="P28" s="29">
        <f t="shared" si="8"/>
        <v>0</v>
      </c>
      <c r="Q28" s="29">
        <f t="shared" si="8"/>
        <v>0</v>
      </c>
      <c r="R28" s="45">
        <f t="shared" si="2"/>
        <v>0</v>
      </c>
      <c r="S28" s="48">
        <f t="shared" si="3"/>
        <v>0</v>
      </c>
      <c r="T28" s="49"/>
    </row>
    <row r="29" spans="1:20" s="43" customFormat="1" ht="30" customHeight="1" x14ac:dyDescent="0.2">
      <c r="A29" s="34">
        <v>1</v>
      </c>
      <c r="B29" s="35">
        <v>0</v>
      </c>
      <c r="C29" s="35">
        <v>1</v>
      </c>
      <c r="D29" s="36">
        <v>0</v>
      </c>
      <c r="E29" s="36"/>
      <c r="F29" s="37" t="s">
        <v>33</v>
      </c>
      <c r="G29" s="37" t="s">
        <v>61</v>
      </c>
      <c r="H29" s="47" t="s">
        <v>63</v>
      </c>
      <c r="I29" s="39">
        <v>1056174000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29">
        <v>0</v>
      </c>
      <c r="R29" s="40">
        <f t="shared" si="2"/>
        <v>0</v>
      </c>
      <c r="S29" s="51">
        <f t="shared" si="3"/>
        <v>0</v>
      </c>
      <c r="T29" s="42"/>
    </row>
    <row r="30" spans="1:20" s="50" customFormat="1" ht="30" customHeight="1" x14ac:dyDescent="0.25">
      <c r="A30" s="25">
        <v>1</v>
      </c>
      <c r="B30" s="26">
        <v>0</v>
      </c>
      <c r="C30" s="26">
        <v>1</v>
      </c>
      <c r="D30" s="44">
        <v>9</v>
      </c>
      <c r="E30" s="27"/>
      <c r="F30" s="27"/>
      <c r="G30" s="27"/>
      <c r="H30" s="28" t="s">
        <v>64</v>
      </c>
      <c r="I30" s="29">
        <f t="shared" ref="I30:Q30" si="9">SUM(I31:I32)</f>
        <v>189994000</v>
      </c>
      <c r="J30" s="29">
        <f t="shared" si="9"/>
        <v>83697680</v>
      </c>
      <c r="K30" s="29">
        <f t="shared" si="9"/>
        <v>188691680</v>
      </c>
      <c r="L30" s="29">
        <f t="shared" si="9"/>
        <v>83717227</v>
      </c>
      <c r="M30" s="29">
        <f t="shared" si="9"/>
        <v>188691680</v>
      </c>
      <c r="N30" s="29">
        <f t="shared" si="9"/>
        <v>86139478</v>
      </c>
      <c r="O30" s="29">
        <f t="shared" si="9"/>
        <v>188691680</v>
      </c>
      <c r="P30" s="29">
        <f t="shared" si="9"/>
        <v>78139478</v>
      </c>
      <c r="Q30" s="29">
        <f t="shared" si="9"/>
        <v>180691680</v>
      </c>
      <c r="R30" s="45">
        <f t="shared" si="2"/>
        <v>0.99314546775161316</v>
      </c>
      <c r="S30" s="31">
        <f t="shared" si="3"/>
        <v>0.99314546775161316</v>
      </c>
      <c r="T30" s="52"/>
    </row>
    <row r="31" spans="1:20" s="43" customFormat="1" ht="30" customHeight="1" x14ac:dyDescent="0.2">
      <c r="A31" s="34">
        <v>1</v>
      </c>
      <c r="B31" s="35">
        <v>0</v>
      </c>
      <c r="C31" s="35">
        <v>1</v>
      </c>
      <c r="D31" s="36">
        <v>9</v>
      </c>
      <c r="E31" s="36">
        <v>1</v>
      </c>
      <c r="F31" s="37" t="s">
        <v>33</v>
      </c>
      <c r="G31" s="37" t="s">
        <v>65</v>
      </c>
      <c r="H31" s="38" t="s">
        <v>66</v>
      </c>
      <c r="I31" s="39">
        <v>66420921</v>
      </c>
      <c r="J31" s="39">
        <v>26196639</v>
      </c>
      <c r="K31" s="39">
        <v>66117560</v>
      </c>
      <c r="L31" s="39">
        <v>26216186</v>
      </c>
      <c r="M31" s="39">
        <v>66117560</v>
      </c>
      <c r="N31" s="39">
        <v>28511079</v>
      </c>
      <c r="O31" s="39">
        <v>66117560</v>
      </c>
      <c r="P31" s="39">
        <v>20511079</v>
      </c>
      <c r="Q31" s="39">
        <v>58117560</v>
      </c>
      <c r="R31" s="40">
        <f t="shared" si="2"/>
        <v>0.9954327492688636</v>
      </c>
      <c r="S31" s="41">
        <f t="shared" si="3"/>
        <v>0.9954327492688636</v>
      </c>
      <c r="T31" s="42"/>
    </row>
    <row r="32" spans="1:20" s="43" customFormat="1" ht="30" customHeight="1" x14ac:dyDescent="0.2">
      <c r="A32" s="34">
        <v>1</v>
      </c>
      <c r="B32" s="35">
        <v>0</v>
      </c>
      <c r="C32" s="35">
        <v>1</v>
      </c>
      <c r="D32" s="36">
        <v>9</v>
      </c>
      <c r="E32" s="36">
        <v>3</v>
      </c>
      <c r="F32" s="37" t="s">
        <v>33</v>
      </c>
      <c r="G32" s="37" t="s">
        <v>67</v>
      </c>
      <c r="H32" s="38" t="s">
        <v>68</v>
      </c>
      <c r="I32" s="39">
        <v>123573079</v>
      </c>
      <c r="J32" s="39">
        <v>57501041</v>
      </c>
      <c r="K32" s="39">
        <v>122574120</v>
      </c>
      <c r="L32" s="39">
        <v>57501041</v>
      </c>
      <c r="M32" s="39">
        <v>122574120</v>
      </c>
      <c r="N32" s="39">
        <v>57628399</v>
      </c>
      <c r="O32" s="39">
        <v>122574120</v>
      </c>
      <c r="P32" s="39">
        <v>57628399</v>
      </c>
      <c r="Q32" s="39">
        <v>122574120</v>
      </c>
      <c r="R32" s="40">
        <f t="shared" si="2"/>
        <v>0.99191604669816469</v>
      </c>
      <c r="S32" s="41">
        <f t="shared" si="3"/>
        <v>0.99191604669816469</v>
      </c>
      <c r="T32" s="42"/>
    </row>
    <row r="33" spans="1:20" s="32" customFormat="1" ht="30" customHeight="1" x14ac:dyDescent="0.2">
      <c r="A33" s="25">
        <v>1</v>
      </c>
      <c r="B33" s="26">
        <v>0</v>
      </c>
      <c r="C33" s="26">
        <v>2</v>
      </c>
      <c r="D33" s="27"/>
      <c r="E33" s="27"/>
      <c r="F33" s="44">
        <v>20</v>
      </c>
      <c r="G33" s="44"/>
      <c r="H33" s="33" t="s">
        <v>69</v>
      </c>
      <c r="I33" s="29">
        <f>SUM(I34:I36)</f>
        <v>1656668820</v>
      </c>
      <c r="J33" s="29">
        <f t="shared" ref="J33:Q33" si="10">SUM(J34:J36)</f>
        <v>-194738129</v>
      </c>
      <c r="K33" s="29">
        <f t="shared" si="10"/>
        <v>1384402801</v>
      </c>
      <c r="L33" s="29">
        <f t="shared" si="10"/>
        <v>-6219558</v>
      </c>
      <c r="M33" s="29">
        <f t="shared" si="10"/>
        <v>1384402801</v>
      </c>
      <c r="N33" s="29">
        <f t="shared" si="10"/>
        <v>247389510</v>
      </c>
      <c r="O33" s="29">
        <f t="shared" si="10"/>
        <v>1345466163</v>
      </c>
      <c r="P33" s="29">
        <f t="shared" si="10"/>
        <v>124343865</v>
      </c>
      <c r="Q33" s="29">
        <f t="shared" si="10"/>
        <v>1222108018</v>
      </c>
      <c r="R33" s="45">
        <f t="shared" si="2"/>
        <v>0.83565452810296748</v>
      </c>
      <c r="S33" s="31">
        <f t="shared" si="3"/>
        <v>0.81215155784727089</v>
      </c>
      <c r="T33" s="46"/>
    </row>
    <row r="34" spans="1:20" s="43" customFormat="1" ht="30" customHeight="1" x14ac:dyDescent="0.2">
      <c r="A34" s="34">
        <v>1</v>
      </c>
      <c r="B34" s="35">
        <v>0</v>
      </c>
      <c r="C34" s="35">
        <v>2</v>
      </c>
      <c r="D34" s="36">
        <v>12</v>
      </c>
      <c r="E34" s="37"/>
      <c r="F34" s="36">
        <v>20</v>
      </c>
      <c r="G34" s="36" t="s">
        <v>70</v>
      </c>
      <c r="H34" s="38" t="s">
        <v>71</v>
      </c>
      <c r="I34" s="39">
        <v>1567773554</v>
      </c>
      <c r="J34" s="39">
        <v>-193690715</v>
      </c>
      <c r="K34" s="39">
        <v>1323943890</v>
      </c>
      <c r="L34" s="39">
        <v>-6074390</v>
      </c>
      <c r="M34" s="39">
        <v>1323943890</v>
      </c>
      <c r="N34" s="39">
        <v>226195142</v>
      </c>
      <c r="O34" s="39">
        <v>1289513590</v>
      </c>
      <c r="P34" s="39">
        <v>114246732</v>
      </c>
      <c r="Q34" s="39">
        <v>1177252680</v>
      </c>
      <c r="R34" s="40">
        <f t="shared" si="2"/>
        <v>0.84447392713195368</v>
      </c>
      <c r="S34" s="41">
        <f t="shared" si="3"/>
        <v>0.82251265605925639</v>
      </c>
      <c r="T34" s="42"/>
    </row>
    <row r="35" spans="1:20" s="43" customFormat="1" ht="30" customHeight="1" x14ac:dyDescent="0.2">
      <c r="A35" s="34">
        <v>1</v>
      </c>
      <c r="B35" s="35">
        <v>0</v>
      </c>
      <c r="C35" s="35">
        <v>2</v>
      </c>
      <c r="D35" s="36">
        <v>14</v>
      </c>
      <c r="E35" s="37"/>
      <c r="F35" s="36">
        <v>20</v>
      </c>
      <c r="G35" s="36" t="s">
        <v>72</v>
      </c>
      <c r="H35" s="38" t="s">
        <v>73</v>
      </c>
      <c r="I35" s="39">
        <v>87895266</v>
      </c>
      <c r="J35" s="39">
        <v>-1047414</v>
      </c>
      <c r="K35" s="39">
        <v>60458911</v>
      </c>
      <c r="L35" s="39">
        <v>-145168</v>
      </c>
      <c r="M35" s="39">
        <v>60458911</v>
      </c>
      <c r="N35" s="39">
        <v>21194368</v>
      </c>
      <c r="O35" s="39">
        <v>55952573</v>
      </c>
      <c r="P35" s="39">
        <v>10097133</v>
      </c>
      <c r="Q35" s="39">
        <v>44855338</v>
      </c>
      <c r="R35" s="40">
        <f t="shared" si="2"/>
        <v>0.68785173253813237</v>
      </c>
      <c r="S35" s="41">
        <f t="shared" si="3"/>
        <v>0.63658232742591625</v>
      </c>
      <c r="T35" s="42"/>
    </row>
    <row r="36" spans="1:20" s="43" customFormat="1" ht="30" customHeight="1" x14ac:dyDescent="0.2">
      <c r="A36" s="34">
        <v>1</v>
      </c>
      <c r="B36" s="35">
        <v>0</v>
      </c>
      <c r="C36" s="35">
        <v>2</v>
      </c>
      <c r="D36" s="36">
        <v>100</v>
      </c>
      <c r="E36" s="37"/>
      <c r="F36" s="36">
        <v>20</v>
      </c>
      <c r="G36" s="36" t="s">
        <v>74</v>
      </c>
      <c r="H36" s="38" t="s">
        <v>75</v>
      </c>
      <c r="I36" s="39">
        <v>1000000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40">
        <f t="shared" si="2"/>
        <v>0</v>
      </c>
      <c r="S36" s="41">
        <f t="shared" si="3"/>
        <v>0</v>
      </c>
      <c r="T36" s="42"/>
    </row>
    <row r="37" spans="1:20" s="50" customFormat="1" ht="30" customHeight="1" x14ac:dyDescent="0.25">
      <c r="A37" s="25">
        <v>1</v>
      </c>
      <c r="B37" s="26">
        <v>0</v>
      </c>
      <c r="C37" s="26">
        <v>5</v>
      </c>
      <c r="D37" s="27"/>
      <c r="E37" s="27"/>
      <c r="F37" s="27"/>
      <c r="G37" s="27"/>
      <c r="H37" s="33" t="s">
        <v>76</v>
      </c>
      <c r="I37" s="29">
        <f t="shared" ref="I37:Q37" si="11">I38+I43+I46+I47</f>
        <v>5721894000</v>
      </c>
      <c r="J37" s="29">
        <f t="shared" si="11"/>
        <v>-228357670.42000002</v>
      </c>
      <c r="K37" s="29">
        <f t="shared" si="11"/>
        <v>4501453920.5799999</v>
      </c>
      <c r="L37" s="29">
        <f t="shared" si="11"/>
        <v>410486160.23000002</v>
      </c>
      <c r="M37" s="29">
        <f t="shared" si="11"/>
        <v>4501453920.5799999</v>
      </c>
      <c r="N37" s="29">
        <f t="shared" si="11"/>
        <v>420483970.47000003</v>
      </c>
      <c r="O37" s="29">
        <f t="shared" si="11"/>
        <v>4501402579.5299997</v>
      </c>
      <c r="P37" s="29">
        <f t="shared" si="11"/>
        <v>420483970.47000003</v>
      </c>
      <c r="Q37" s="29">
        <f t="shared" si="11"/>
        <v>4501402579.5299997</v>
      </c>
      <c r="R37" s="45">
        <f t="shared" si="2"/>
        <v>0.78670697509950371</v>
      </c>
      <c r="S37" s="31">
        <f t="shared" si="3"/>
        <v>0.78669800236250442</v>
      </c>
      <c r="T37" s="52"/>
    </row>
    <row r="38" spans="1:20" s="32" customFormat="1" ht="30" customHeight="1" x14ac:dyDescent="0.2">
      <c r="A38" s="25">
        <v>1</v>
      </c>
      <c r="B38" s="26">
        <v>0</v>
      </c>
      <c r="C38" s="26">
        <v>5</v>
      </c>
      <c r="D38" s="44">
        <v>1</v>
      </c>
      <c r="E38" s="27"/>
      <c r="F38" s="27"/>
      <c r="G38" s="27"/>
      <c r="H38" s="33" t="s">
        <v>77</v>
      </c>
      <c r="I38" s="29">
        <f t="shared" ref="I38" si="12">SUM(I39:I42)</f>
        <v>2902662900</v>
      </c>
      <c r="J38" s="29">
        <f t="shared" ref="J38:Q38" si="13">SUM(J39:J42)</f>
        <v>-47158255.570000008</v>
      </c>
      <c r="K38" s="29">
        <f t="shared" si="13"/>
        <v>2326536458.4300003</v>
      </c>
      <c r="L38" s="29">
        <f t="shared" si="13"/>
        <v>208399741.43000001</v>
      </c>
      <c r="M38" s="29">
        <f t="shared" si="13"/>
        <v>2326536458.4300003</v>
      </c>
      <c r="N38" s="29">
        <f t="shared" si="13"/>
        <v>211441220</v>
      </c>
      <c r="O38" s="29">
        <f t="shared" si="13"/>
        <v>2326485117.3800001</v>
      </c>
      <c r="P38" s="29">
        <f t="shared" si="13"/>
        <v>211441220</v>
      </c>
      <c r="Q38" s="29">
        <f t="shared" si="13"/>
        <v>2326485117.3800001</v>
      </c>
      <c r="R38" s="45">
        <f t="shared" si="2"/>
        <v>0.8015179642217497</v>
      </c>
      <c r="S38" s="31">
        <f t="shared" si="3"/>
        <v>0.8015002766528625</v>
      </c>
      <c r="T38" s="46"/>
    </row>
    <row r="39" spans="1:20" s="43" customFormat="1" ht="30" customHeight="1" x14ac:dyDescent="0.2">
      <c r="A39" s="34">
        <v>1</v>
      </c>
      <c r="B39" s="35">
        <v>0</v>
      </c>
      <c r="C39" s="35">
        <v>5</v>
      </c>
      <c r="D39" s="36">
        <v>1</v>
      </c>
      <c r="E39" s="36">
        <v>1</v>
      </c>
      <c r="F39" s="36">
        <v>20</v>
      </c>
      <c r="G39" s="36" t="s">
        <v>78</v>
      </c>
      <c r="H39" s="38" t="s">
        <v>79</v>
      </c>
      <c r="I39" s="39">
        <v>572189400</v>
      </c>
      <c r="J39" s="39">
        <v>45170505.399999999</v>
      </c>
      <c r="K39" s="39">
        <v>505201664.39999998</v>
      </c>
      <c r="L39" s="39">
        <v>73309409.400000006</v>
      </c>
      <c r="M39" s="39">
        <v>505201664.39999998</v>
      </c>
      <c r="N39" s="39">
        <v>73870838</v>
      </c>
      <c r="O39" s="39">
        <v>505201664.39999998</v>
      </c>
      <c r="P39" s="39">
        <v>73870838</v>
      </c>
      <c r="Q39" s="39">
        <v>505201664.39999998</v>
      </c>
      <c r="R39" s="40">
        <f t="shared" si="2"/>
        <v>0.88292733909436272</v>
      </c>
      <c r="S39" s="41">
        <f t="shared" si="3"/>
        <v>0.88292733909436272</v>
      </c>
      <c r="T39" s="42"/>
    </row>
    <row r="40" spans="1:20" s="43" customFormat="1" ht="30" customHeight="1" x14ac:dyDescent="0.2">
      <c r="A40" s="34">
        <v>1</v>
      </c>
      <c r="B40" s="35">
        <v>0</v>
      </c>
      <c r="C40" s="35">
        <v>5</v>
      </c>
      <c r="D40" s="36">
        <v>1</v>
      </c>
      <c r="E40" s="36">
        <v>3</v>
      </c>
      <c r="F40" s="36">
        <v>20</v>
      </c>
      <c r="G40" s="36" t="s">
        <v>80</v>
      </c>
      <c r="H40" s="38" t="s">
        <v>81</v>
      </c>
      <c r="I40" s="39">
        <v>900000000</v>
      </c>
      <c r="J40" s="39">
        <v>-14508082.02</v>
      </c>
      <c r="K40" s="39">
        <v>709077574.98000002</v>
      </c>
      <c r="L40" s="39">
        <v>51081404.979999997</v>
      </c>
      <c r="M40" s="39">
        <v>709077574.98000002</v>
      </c>
      <c r="N40" s="39">
        <v>52050375</v>
      </c>
      <c r="O40" s="39">
        <v>709077574.98000002</v>
      </c>
      <c r="P40" s="39">
        <v>52050375</v>
      </c>
      <c r="Q40" s="39">
        <v>709077574.98000002</v>
      </c>
      <c r="R40" s="40">
        <f t="shared" si="2"/>
        <v>0.78786397220000004</v>
      </c>
      <c r="S40" s="41">
        <f t="shared" si="3"/>
        <v>0.78786397220000004</v>
      </c>
      <c r="T40" s="42"/>
    </row>
    <row r="41" spans="1:20" s="43" customFormat="1" ht="30" customHeight="1" x14ac:dyDescent="0.2">
      <c r="A41" s="34">
        <v>1</v>
      </c>
      <c r="B41" s="35">
        <v>0</v>
      </c>
      <c r="C41" s="35">
        <v>5</v>
      </c>
      <c r="D41" s="36">
        <v>1</v>
      </c>
      <c r="E41" s="36">
        <v>4</v>
      </c>
      <c r="F41" s="36">
        <v>20</v>
      </c>
      <c r="G41" s="36" t="s">
        <v>82</v>
      </c>
      <c r="H41" s="38" t="s">
        <v>83</v>
      </c>
      <c r="I41" s="39">
        <v>1201597740</v>
      </c>
      <c r="J41" s="39">
        <v>-53296618.950000003</v>
      </c>
      <c r="K41" s="39">
        <v>912768815.04999995</v>
      </c>
      <c r="L41" s="39">
        <v>68893864.049999997</v>
      </c>
      <c r="M41" s="39">
        <v>912768815.04999995</v>
      </c>
      <c r="N41" s="39">
        <v>70325532</v>
      </c>
      <c r="O41" s="39">
        <v>912768815.04999995</v>
      </c>
      <c r="P41" s="39">
        <v>70325532</v>
      </c>
      <c r="Q41" s="39">
        <v>912768815.04999995</v>
      </c>
      <c r="R41" s="40">
        <f t="shared" si="2"/>
        <v>0.75962927081570575</v>
      </c>
      <c r="S41" s="41">
        <f t="shared" si="3"/>
        <v>0.75962927081570575</v>
      </c>
      <c r="T41" s="42"/>
    </row>
    <row r="42" spans="1:20" s="43" customFormat="1" ht="30" customHeight="1" x14ac:dyDescent="0.2">
      <c r="A42" s="34">
        <v>1</v>
      </c>
      <c r="B42" s="35">
        <v>0</v>
      </c>
      <c r="C42" s="35">
        <v>5</v>
      </c>
      <c r="D42" s="36">
        <v>1</v>
      </c>
      <c r="E42" s="36">
        <v>5</v>
      </c>
      <c r="F42" s="36">
        <v>20</v>
      </c>
      <c r="G42" s="36" t="s">
        <v>84</v>
      </c>
      <c r="H42" s="38" t="s">
        <v>85</v>
      </c>
      <c r="I42" s="39">
        <v>228875760</v>
      </c>
      <c r="J42" s="39">
        <v>-24524060</v>
      </c>
      <c r="K42" s="39">
        <v>199488404</v>
      </c>
      <c r="L42" s="39">
        <v>15115063</v>
      </c>
      <c r="M42" s="39">
        <v>199488404</v>
      </c>
      <c r="N42" s="39">
        <v>15194475</v>
      </c>
      <c r="O42" s="39">
        <v>199437062.94999999</v>
      </c>
      <c r="P42" s="39">
        <v>15194475</v>
      </c>
      <c r="Q42" s="39">
        <v>199437062.94999999</v>
      </c>
      <c r="R42" s="40">
        <f t="shared" si="2"/>
        <v>0.87160127398375431</v>
      </c>
      <c r="S42" s="41">
        <f t="shared" si="3"/>
        <v>0.87137695555877126</v>
      </c>
      <c r="T42" s="42"/>
    </row>
    <row r="43" spans="1:20" s="32" customFormat="1" ht="30" customHeight="1" x14ac:dyDescent="0.2">
      <c r="A43" s="25">
        <v>1</v>
      </c>
      <c r="B43" s="26">
        <v>0</v>
      </c>
      <c r="C43" s="26">
        <v>5</v>
      </c>
      <c r="D43" s="44">
        <v>2</v>
      </c>
      <c r="E43" s="27"/>
      <c r="F43" s="27"/>
      <c r="G43" s="27"/>
      <c r="H43" s="33" t="s">
        <v>86</v>
      </c>
      <c r="I43" s="29">
        <f>+I44+I45</f>
        <v>2156822760</v>
      </c>
      <c r="J43" s="29">
        <f t="shared" ref="J43:Q43" si="14">+J44+J45</f>
        <v>-217006591.84999999</v>
      </c>
      <c r="K43" s="29">
        <f t="shared" si="14"/>
        <v>1543576010.1500001</v>
      </c>
      <c r="L43" s="29">
        <f t="shared" si="14"/>
        <v>110254959.8</v>
      </c>
      <c r="M43" s="29">
        <f t="shared" si="14"/>
        <v>1543576010.1500001</v>
      </c>
      <c r="N43" s="29">
        <f t="shared" si="14"/>
        <v>116851396.47</v>
      </c>
      <c r="O43" s="29">
        <f t="shared" si="14"/>
        <v>1543576010.1500001</v>
      </c>
      <c r="P43" s="29">
        <f t="shared" si="14"/>
        <v>116851396.47</v>
      </c>
      <c r="Q43" s="29">
        <f t="shared" si="14"/>
        <v>1543576010.1500001</v>
      </c>
      <c r="R43" s="45">
        <f t="shared" si="2"/>
        <v>0.715671235846009</v>
      </c>
      <c r="S43" s="31">
        <f t="shared" si="3"/>
        <v>0.715671235846009</v>
      </c>
      <c r="T43" s="46"/>
    </row>
    <row r="44" spans="1:20" s="43" customFormat="1" ht="30" customHeight="1" x14ac:dyDescent="0.2">
      <c r="A44" s="34">
        <v>1</v>
      </c>
      <c r="B44" s="35">
        <v>0</v>
      </c>
      <c r="C44" s="35">
        <v>5</v>
      </c>
      <c r="D44" s="36">
        <v>2</v>
      </c>
      <c r="E44" s="36">
        <v>2</v>
      </c>
      <c r="F44" s="36">
        <v>20</v>
      </c>
      <c r="G44" s="36" t="s">
        <v>87</v>
      </c>
      <c r="H44" s="38" t="s">
        <v>88</v>
      </c>
      <c r="I44" s="39">
        <v>1373254560</v>
      </c>
      <c r="J44" s="39">
        <v>-142060749.53</v>
      </c>
      <c r="K44" s="39">
        <v>962014032.47000003</v>
      </c>
      <c r="L44" s="39">
        <v>63935484.119999997</v>
      </c>
      <c r="M44" s="39">
        <v>962014032.47000003</v>
      </c>
      <c r="N44" s="39">
        <v>69406618.469999999</v>
      </c>
      <c r="O44" s="39">
        <v>962014032.47000003</v>
      </c>
      <c r="P44" s="39">
        <v>69406618.469999999</v>
      </c>
      <c r="Q44" s="39">
        <v>962014032.47000003</v>
      </c>
      <c r="R44" s="40">
        <f t="shared" si="2"/>
        <v>0.7005358369026643</v>
      </c>
      <c r="S44" s="41">
        <f t="shared" si="3"/>
        <v>0.7005358369026643</v>
      </c>
      <c r="T44" s="42"/>
    </row>
    <row r="45" spans="1:20" s="43" customFormat="1" ht="30" customHeight="1" x14ac:dyDescent="0.2">
      <c r="A45" s="34">
        <v>1</v>
      </c>
      <c r="B45" s="35">
        <v>0</v>
      </c>
      <c r="C45" s="35">
        <v>5</v>
      </c>
      <c r="D45" s="36">
        <v>2</v>
      </c>
      <c r="E45" s="36">
        <v>3</v>
      </c>
      <c r="F45" s="36">
        <v>20</v>
      </c>
      <c r="G45" s="36" t="s">
        <v>89</v>
      </c>
      <c r="H45" s="38" t="s">
        <v>90</v>
      </c>
      <c r="I45" s="39">
        <v>783568200</v>
      </c>
      <c r="J45" s="39">
        <v>-74945842.319999993</v>
      </c>
      <c r="K45" s="39">
        <v>581561977.67999995</v>
      </c>
      <c r="L45" s="39">
        <v>46319475.68</v>
      </c>
      <c r="M45" s="39">
        <v>581561977.67999995</v>
      </c>
      <c r="N45" s="39">
        <v>47444778</v>
      </c>
      <c r="O45" s="39">
        <v>581561977.67999995</v>
      </c>
      <c r="P45" s="39">
        <v>47444778</v>
      </c>
      <c r="Q45" s="39">
        <v>581561977.67999995</v>
      </c>
      <c r="R45" s="40">
        <f t="shared" si="2"/>
        <v>0.74219701320191389</v>
      </c>
      <c r="S45" s="41">
        <f t="shared" si="3"/>
        <v>0.74219701320191389</v>
      </c>
      <c r="T45" s="42"/>
    </row>
    <row r="46" spans="1:20" s="32" customFormat="1" ht="30" customHeight="1" x14ac:dyDescent="0.2">
      <c r="A46" s="25">
        <v>1</v>
      </c>
      <c r="B46" s="26">
        <v>0</v>
      </c>
      <c r="C46" s="26">
        <v>5</v>
      </c>
      <c r="D46" s="44">
        <v>6</v>
      </c>
      <c r="E46" s="27"/>
      <c r="F46" s="44">
        <v>20</v>
      </c>
      <c r="G46" s="44" t="s">
        <v>91</v>
      </c>
      <c r="H46" s="33" t="s">
        <v>92</v>
      </c>
      <c r="I46" s="29">
        <v>400532580</v>
      </c>
      <c r="J46" s="29">
        <v>11867011.199999999</v>
      </c>
      <c r="K46" s="29">
        <v>378888822.19999999</v>
      </c>
      <c r="L46" s="29">
        <v>55096013.200000003</v>
      </c>
      <c r="M46" s="29">
        <v>378888822.19999999</v>
      </c>
      <c r="N46" s="29">
        <v>55403154</v>
      </c>
      <c r="O46" s="29">
        <v>378888822.19999999</v>
      </c>
      <c r="P46" s="29">
        <v>55403154</v>
      </c>
      <c r="Q46" s="29">
        <v>378888822.19999999</v>
      </c>
      <c r="R46" s="45">
        <f t="shared" si="2"/>
        <v>0.94596255365793214</v>
      </c>
      <c r="S46" s="31">
        <f t="shared" si="3"/>
        <v>0.94596255365793214</v>
      </c>
      <c r="T46" s="23"/>
    </row>
    <row r="47" spans="1:20" s="32" customFormat="1" ht="30" customHeight="1" x14ac:dyDescent="0.2">
      <c r="A47" s="25">
        <v>1</v>
      </c>
      <c r="B47" s="26">
        <v>0</v>
      </c>
      <c r="C47" s="26">
        <v>5</v>
      </c>
      <c r="D47" s="44">
        <v>7</v>
      </c>
      <c r="E47" s="27"/>
      <c r="F47" s="44">
        <v>20</v>
      </c>
      <c r="G47" s="44" t="s">
        <v>93</v>
      </c>
      <c r="H47" s="33" t="s">
        <v>94</v>
      </c>
      <c r="I47" s="29">
        <v>261875760</v>
      </c>
      <c r="J47" s="29">
        <v>23940165.800000001</v>
      </c>
      <c r="K47" s="29">
        <v>252452629.80000001</v>
      </c>
      <c r="L47" s="29">
        <v>36735445.799999997</v>
      </c>
      <c r="M47" s="29">
        <v>252452629.80000001</v>
      </c>
      <c r="N47" s="29">
        <v>36788200</v>
      </c>
      <c r="O47" s="29">
        <v>252452629.80000001</v>
      </c>
      <c r="P47" s="29">
        <v>36788200</v>
      </c>
      <c r="Q47" s="29">
        <v>252452629.80000001</v>
      </c>
      <c r="R47" s="45">
        <f t="shared" si="2"/>
        <v>0.96401679101570914</v>
      </c>
      <c r="S47" s="31">
        <f t="shared" si="3"/>
        <v>0.96401679101570914</v>
      </c>
      <c r="T47" s="23"/>
    </row>
    <row r="48" spans="1:20" s="32" customFormat="1" ht="30" customHeight="1" x14ac:dyDescent="0.2">
      <c r="A48" s="25">
        <v>2</v>
      </c>
      <c r="B48" s="26"/>
      <c r="C48" s="26"/>
      <c r="D48" s="27"/>
      <c r="E48" s="27"/>
      <c r="F48" s="27"/>
      <c r="G48" s="27"/>
      <c r="H48" s="33" t="s">
        <v>95</v>
      </c>
      <c r="I48" s="29">
        <f>I49+I57</f>
        <v>8695187770</v>
      </c>
      <c r="J48" s="29">
        <f t="shared" ref="J48:Q48" si="15">J49+J57</f>
        <v>45034393.430000007</v>
      </c>
      <c r="K48" s="29">
        <f t="shared" si="15"/>
        <v>7358437639.0100002</v>
      </c>
      <c r="L48" s="29">
        <f t="shared" si="15"/>
        <v>758584307.43000007</v>
      </c>
      <c r="M48" s="29">
        <f t="shared" si="15"/>
        <v>7358437639.0100002</v>
      </c>
      <c r="N48" s="29">
        <f t="shared" si="15"/>
        <v>1357233398.5999999</v>
      </c>
      <c r="O48" s="29">
        <f t="shared" si="15"/>
        <v>6053664268.4700003</v>
      </c>
      <c r="P48" s="29">
        <f t="shared" si="15"/>
        <v>1021292400.2</v>
      </c>
      <c r="Q48" s="29">
        <f t="shared" si="15"/>
        <v>5516307616.4700003</v>
      </c>
      <c r="R48" s="30">
        <f t="shared" si="2"/>
        <v>0.84626552452357218</v>
      </c>
      <c r="S48" s="31">
        <f t="shared" si="3"/>
        <v>0.69620857290238836</v>
      </c>
      <c r="T48" s="46"/>
    </row>
    <row r="49" spans="1:20" s="32" customFormat="1" ht="30" customHeight="1" x14ac:dyDescent="0.2">
      <c r="A49" s="25">
        <v>2</v>
      </c>
      <c r="B49" s="26">
        <v>0</v>
      </c>
      <c r="C49" s="26">
        <v>3</v>
      </c>
      <c r="D49" s="27"/>
      <c r="E49" s="27"/>
      <c r="F49" s="27"/>
      <c r="G49" s="27"/>
      <c r="H49" s="33" t="s">
        <v>96</v>
      </c>
      <c r="I49" s="29">
        <f>+I50+I55</f>
        <v>886066000</v>
      </c>
      <c r="J49" s="29">
        <f t="shared" ref="J49:Q49" si="16">+J50+J55</f>
        <v>-13929643</v>
      </c>
      <c r="K49" s="29">
        <f t="shared" si="16"/>
        <v>435939362</v>
      </c>
      <c r="L49" s="29">
        <f t="shared" si="16"/>
        <v>-13888272</v>
      </c>
      <c r="M49" s="29">
        <f t="shared" si="16"/>
        <v>435939362</v>
      </c>
      <c r="N49" s="29">
        <f t="shared" si="16"/>
        <v>-525889</v>
      </c>
      <c r="O49" s="29">
        <f t="shared" si="16"/>
        <v>427774763</v>
      </c>
      <c r="P49" s="29">
        <f t="shared" si="16"/>
        <v>-525889</v>
      </c>
      <c r="Q49" s="29">
        <f t="shared" si="16"/>
        <v>427774763</v>
      </c>
      <c r="R49" s="30">
        <f t="shared" si="2"/>
        <v>0.49199423293524408</v>
      </c>
      <c r="S49" s="31">
        <f t="shared" si="3"/>
        <v>0.48277979631314144</v>
      </c>
      <c r="T49" s="46"/>
    </row>
    <row r="50" spans="1:20" s="32" customFormat="1" ht="30" customHeight="1" x14ac:dyDescent="0.2">
      <c r="A50" s="25">
        <v>2</v>
      </c>
      <c r="B50" s="26">
        <v>0</v>
      </c>
      <c r="C50" s="26">
        <v>3</v>
      </c>
      <c r="D50" s="44">
        <v>50</v>
      </c>
      <c r="E50" s="27"/>
      <c r="F50" s="27"/>
      <c r="G50" s="27"/>
      <c r="H50" s="33" t="s">
        <v>97</v>
      </c>
      <c r="I50" s="29">
        <f t="shared" ref="I50:Q50" si="17">SUM(I51:I54)</f>
        <v>877205340</v>
      </c>
      <c r="J50" s="29">
        <f t="shared" si="17"/>
        <v>-13929643</v>
      </c>
      <c r="K50" s="29">
        <f t="shared" si="17"/>
        <v>435939362</v>
      </c>
      <c r="L50" s="29">
        <f t="shared" si="17"/>
        <v>-13888272</v>
      </c>
      <c r="M50" s="29">
        <f t="shared" si="17"/>
        <v>435939362</v>
      </c>
      <c r="N50" s="29">
        <f t="shared" si="17"/>
        <v>-525889</v>
      </c>
      <c r="O50" s="29">
        <f t="shared" si="17"/>
        <v>427774763</v>
      </c>
      <c r="P50" s="29">
        <f t="shared" si="17"/>
        <v>-525889</v>
      </c>
      <c r="Q50" s="29">
        <f t="shared" si="17"/>
        <v>427774763</v>
      </c>
      <c r="R50" s="30">
        <f t="shared" si="2"/>
        <v>0.4969638716517617</v>
      </c>
      <c r="S50" s="31">
        <f t="shared" si="3"/>
        <v>0.48765635991226408</v>
      </c>
      <c r="T50" s="46"/>
    </row>
    <row r="51" spans="1:20" s="43" customFormat="1" ht="30" customHeight="1" x14ac:dyDescent="0.2">
      <c r="A51" s="34">
        <v>2</v>
      </c>
      <c r="B51" s="35">
        <v>0</v>
      </c>
      <c r="C51" s="35">
        <v>3</v>
      </c>
      <c r="D51" s="36">
        <v>50</v>
      </c>
      <c r="E51" s="36">
        <v>2</v>
      </c>
      <c r="F51" s="36">
        <v>20</v>
      </c>
      <c r="G51" s="36" t="s">
        <v>98</v>
      </c>
      <c r="H51" s="38" t="s">
        <v>99</v>
      </c>
      <c r="I51" s="39">
        <v>8860660</v>
      </c>
      <c r="J51" s="39">
        <v>0</v>
      </c>
      <c r="K51" s="39">
        <v>322000</v>
      </c>
      <c r="L51" s="39">
        <v>0</v>
      </c>
      <c r="M51" s="39">
        <v>322000</v>
      </c>
      <c r="N51" s="39">
        <v>0</v>
      </c>
      <c r="O51" s="39">
        <v>322000</v>
      </c>
      <c r="P51" s="39">
        <v>0</v>
      </c>
      <c r="Q51" s="39">
        <v>322000</v>
      </c>
      <c r="R51" s="40">
        <f t="shared" si="2"/>
        <v>3.6340408050867544E-2</v>
      </c>
      <c r="S51" s="41">
        <f t="shared" si="3"/>
        <v>3.6340408050867544E-2</v>
      </c>
      <c r="T51" s="42"/>
    </row>
    <row r="52" spans="1:20" s="43" customFormat="1" ht="30" customHeight="1" x14ac:dyDescent="0.2">
      <c r="A52" s="34">
        <v>2</v>
      </c>
      <c r="B52" s="35">
        <v>0</v>
      </c>
      <c r="C52" s="35">
        <v>3</v>
      </c>
      <c r="D52" s="36">
        <v>50</v>
      </c>
      <c r="E52" s="36">
        <v>3</v>
      </c>
      <c r="F52" s="36">
        <v>20</v>
      </c>
      <c r="G52" s="36" t="s">
        <v>100</v>
      </c>
      <c r="H52" s="38" t="s">
        <v>101</v>
      </c>
      <c r="I52" s="39">
        <v>398729700</v>
      </c>
      <c r="J52" s="39">
        <v>0</v>
      </c>
      <c r="K52" s="39">
        <v>279941278</v>
      </c>
      <c r="L52" s="39">
        <v>0</v>
      </c>
      <c r="M52" s="39">
        <v>279941278</v>
      </c>
      <c r="N52" s="39">
        <v>0</v>
      </c>
      <c r="O52" s="39">
        <v>279941278</v>
      </c>
      <c r="P52" s="39">
        <v>0</v>
      </c>
      <c r="Q52" s="39">
        <v>279941278</v>
      </c>
      <c r="R52" s="40">
        <f t="shared" si="2"/>
        <v>0.70208283456185983</v>
      </c>
      <c r="S52" s="41">
        <f t="shared" si="3"/>
        <v>0.70208283456185983</v>
      </c>
      <c r="T52" s="42"/>
    </row>
    <row r="53" spans="1:20" s="43" customFormat="1" ht="30" customHeight="1" x14ac:dyDescent="0.2">
      <c r="A53" s="34">
        <v>2</v>
      </c>
      <c r="B53" s="35">
        <v>0</v>
      </c>
      <c r="C53" s="35">
        <v>3</v>
      </c>
      <c r="D53" s="36">
        <v>50</v>
      </c>
      <c r="E53" s="36">
        <v>8</v>
      </c>
      <c r="F53" s="36">
        <v>20</v>
      </c>
      <c r="G53" s="36" t="s">
        <v>102</v>
      </c>
      <c r="H53" s="38" t="s">
        <v>103</v>
      </c>
      <c r="I53" s="39">
        <v>8860660</v>
      </c>
      <c r="J53" s="39">
        <v>-192576</v>
      </c>
      <c r="K53" s="39">
        <v>238055</v>
      </c>
      <c r="L53" s="39">
        <v>-165896</v>
      </c>
      <c r="M53" s="39">
        <v>238055</v>
      </c>
      <c r="N53" s="39">
        <v>-165896</v>
      </c>
      <c r="O53" s="39">
        <v>238055</v>
      </c>
      <c r="P53" s="39">
        <v>-165896</v>
      </c>
      <c r="Q53" s="39">
        <v>238055</v>
      </c>
      <c r="R53" s="40">
        <f t="shared" si="2"/>
        <v>2.6866508815370414E-2</v>
      </c>
      <c r="S53" s="41">
        <f t="shared" si="3"/>
        <v>2.6866508815370414E-2</v>
      </c>
      <c r="T53" s="42"/>
    </row>
    <row r="54" spans="1:20" s="43" customFormat="1" ht="30" customHeight="1" x14ac:dyDescent="0.2">
      <c r="A54" s="34">
        <v>2</v>
      </c>
      <c r="B54" s="35">
        <v>0</v>
      </c>
      <c r="C54" s="35">
        <v>3</v>
      </c>
      <c r="D54" s="36">
        <v>50</v>
      </c>
      <c r="E54" s="36">
        <v>90</v>
      </c>
      <c r="F54" s="36">
        <v>20</v>
      </c>
      <c r="G54" s="36" t="s">
        <v>104</v>
      </c>
      <c r="H54" s="38" t="s">
        <v>105</v>
      </c>
      <c r="I54" s="39">
        <v>460754320</v>
      </c>
      <c r="J54" s="39">
        <v>-13737067</v>
      </c>
      <c r="K54" s="39">
        <v>155438029</v>
      </c>
      <c r="L54" s="39">
        <v>-13722376</v>
      </c>
      <c r="M54" s="39">
        <v>155438029</v>
      </c>
      <c r="N54" s="39">
        <v>-359993</v>
      </c>
      <c r="O54" s="39">
        <v>147273430</v>
      </c>
      <c r="P54" s="39">
        <v>-359993</v>
      </c>
      <c r="Q54" s="39">
        <v>147273430</v>
      </c>
      <c r="R54" s="40">
        <f t="shared" si="2"/>
        <v>0.33735555425720154</v>
      </c>
      <c r="S54" s="41">
        <f t="shared" si="3"/>
        <v>0.31963548383008106</v>
      </c>
      <c r="T54" s="42"/>
    </row>
    <row r="55" spans="1:20" s="32" customFormat="1" ht="30" customHeight="1" x14ac:dyDescent="0.2">
      <c r="A55" s="25">
        <v>2</v>
      </c>
      <c r="B55" s="26">
        <v>0</v>
      </c>
      <c r="C55" s="26">
        <v>3</v>
      </c>
      <c r="D55" s="44">
        <v>51</v>
      </c>
      <c r="E55" s="27"/>
      <c r="F55" s="27"/>
      <c r="G55" s="27"/>
      <c r="H55" s="33" t="s">
        <v>106</v>
      </c>
      <c r="I55" s="29">
        <f>+I56</f>
        <v>8860660</v>
      </c>
      <c r="J55" s="29">
        <f t="shared" ref="J55:Q55" si="18">+J56</f>
        <v>0</v>
      </c>
      <c r="K55" s="29">
        <f t="shared" si="18"/>
        <v>0</v>
      </c>
      <c r="L55" s="29">
        <f t="shared" si="18"/>
        <v>0</v>
      </c>
      <c r="M55" s="29">
        <f t="shared" si="18"/>
        <v>0</v>
      </c>
      <c r="N55" s="29">
        <f t="shared" si="18"/>
        <v>0</v>
      </c>
      <c r="O55" s="29">
        <f t="shared" si="18"/>
        <v>0</v>
      </c>
      <c r="P55" s="29">
        <f t="shared" si="18"/>
        <v>0</v>
      </c>
      <c r="Q55" s="29">
        <f t="shared" si="18"/>
        <v>0</v>
      </c>
      <c r="R55" s="30">
        <f t="shared" si="2"/>
        <v>0</v>
      </c>
      <c r="S55" s="31">
        <f t="shared" si="3"/>
        <v>0</v>
      </c>
      <c r="T55" s="46"/>
    </row>
    <row r="56" spans="1:20" s="43" customFormat="1" ht="30" customHeight="1" x14ac:dyDescent="0.2">
      <c r="A56" s="34">
        <v>2</v>
      </c>
      <c r="B56" s="35">
        <v>0</v>
      </c>
      <c r="C56" s="35">
        <v>3</v>
      </c>
      <c r="D56" s="36">
        <v>51</v>
      </c>
      <c r="E56" s="36">
        <v>1</v>
      </c>
      <c r="F56" s="36">
        <v>20</v>
      </c>
      <c r="G56" s="36" t="s">
        <v>107</v>
      </c>
      <c r="H56" s="38" t="s">
        <v>108</v>
      </c>
      <c r="I56" s="39">
        <v>8860660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40">
        <f t="shared" si="2"/>
        <v>0</v>
      </c>
      <c r="S56" s="41">
        <f t="shared" si="3"/>
        <v>0</v>
      </c>
      <c r="T56" s="42"/>
    </row>
    <row r="57" spans="1:20" s="32" customFormat="1" ht="30" customHeight="1" x14ac:dyDescent="0.2">
      <c r="A57" s="25">
        <v>2</v>
      </c>
      <c r="B57" s="26">
        <v>0</v>
      </c>
      <c r="C57" s="26">
        <v>4</v>
      </c>
      <c r="D57" s="27"/>
      <c r="E57" s="27"/>
      <c r="F57" s="27"/>
      <c r="G57" s="27"/>
      <c r="H57" s="33" t="s">
        <v>109</v>
      </c>
      <c r="I57" s="29">
        <f t="shared" ref="I57:Q57" si="19">I58+I60+I62+I68+I77+I83+I86+I92+I95+I98+I105+I110+I112+I102+I101</f>
        <v>7809121770</v>
      </c>
      <c r="J57" s="29">
        <f t="shared" si="19"/>
        <v>58964036.430000007</v>
      </c>
      <c r="K57" s="29">
        <f t="shared" si="19"/>
        <v>6922498277.0100002</v>
      </c>
      <c r="L57" s="29">
        <f t="shared" si="19"/>
        <v>772472579.43000007</v>
      </c>
      <c r="M57" s="29">
        <f t="shared" si="19"/>
        <v>6922498277.0100002</v>
      </c>
      <c r="N57" s="29">
        <f t="shared" si="19"/>
        <v>1357759287.5999999</v>
      </c>
      <c r="O57" s="29">
        <f t="shared" si="19"/>
        <v>5625889505.4700003</v>
      </c>
      <c r="P57" s="29">
        <f t="shared" si="19"/>
        <v>1021818289.2</v>
      </c>
      <c r="Q57" s="29">
        <f t="shared" si="19"/>
        <v>5088532853.4700003</v>
      </c>
      <c r="R57" s="30">
        <f t="shared" si="2"/>
        <v>0.88646309801492573</v>
      </c>
      <c r="S57" s="31">
        <f t="shared" si="3"/>
        <v>0.72042537831626108</v>
      </c>
      <c r="T57" s="46"/>
    </row>
    <row r="58" spans="1:20" s="32" customFormat="1" ht="30" customHeight="1" x14ac:dyDescent="0.2">
      <c r="A58" s="25">
        <v>2</v>
      </c>
      <c r="B58" s="26">
        <v>0</v>
      </c>
      <c r="C58" s="26">
        <v>4</v>
      </c>
      <c r="D58" s="44">
        <v>1</v>
      </c>
      <c r="E58" s="27"/>
      <c r="F58" s="27"/>
      <c r="G58" s="27"/>
      <c r="H58" s="33" t="s">
        <v>110</v>
      </c>
      <c r="I58" s="29">
        <f t="shared" ref="I58:Q58" si="20">SUM(I59:I59)</f>
        <v>17526023</v>
      </c>
      <c r="J58" s="29">
        <f t="shared" si="20"/>
        <v>-2500000</v>
      </c>
      <c r="K58" s="29">
        <f t="shared" si="20"/>
        <v>4939000</v>
      </c>
      <c r="L58" s="29">
        <f t="shared" si="20"/>
        <v>-2500000</v>
      </c>
      <c r="M58" s="29">
        <f t="shared" si="20"/>
        <v>4939000</v>
      </c>
      <c r="N58" s="29">
        <f t="shared" si="20"/>
        <v>-2500000</v>
      </c>
      <c r="O58" s="29">
        <f t="shared" si="20"/>
        <v>4939000</v>
      </c>
      <c r="P58" s="29">
        <f t="shared" si="20"/>
        <v>-2500000</v>
      </c>
      <c r="Q58" s="29">
        <f t="shared" si="20"/>
        <v>4939000</v>
      </c>
      <c r="R58" s="30">
        <f t="shared" si="2"/>
        <v>0.28180951263158788</v>
      </c>
      <c r="S58" s="31">
        <f t="shared" si="3"/>
        <v>0.28180951263158788</v>
      </c>
      <c r="T58" s="46"/>
    </row>
    <row r="59" spans="1:20" s="43" customFormat="1" ht="30" customHeight="1" x14ac:dyDescent="0.2">
      <c r="A59" s="34">
        <v>2</v>
      </c>
      <c r="B59" s="35">
        <v>0</v>
      </c>
      <c r="C59" s="35">
        <v>4</v>
      </c>
      <c r="D59" s="36">
        <v>1</v>
      </c>
      <c r="E59" s="36">
        <v>25</v>
      </c>
      <c r="F59" s="36">
        <v>20</v>
      </c>
      <c r="G59" s="36" t="s">
        <v>111</v>
      </c>
      <c r="H59" s="38" t="s">
        <v>112</v>
      </c>
      <c r="I59" s="39">
        <v>17526023</v>
      </c>
      <c r="J59" s="39">
        <v>-2500000</v>
      </c>
      <c r="K59" s="39">
        <v>4939000</v>
      </c>
      <c r="L59" s="39">
        <v>-2500000</v>
      </c>
      <c r="M59" s="39">
        <v>4939000</v>
      </c>
      <c r="N59" s="39">
        <v>-2500000</v>
      </c>
      <c r="O59" s="39">
        <v>4939000</v>
      </c>
      <c r="P59" s="39">
        <v>-2500000</v>
      </c>
      <c r="Q59" s="39">
        <v>4939000</v>
      </c>
      <c r="R59" s="40">
        <f t="shared" si="2"/>
        <v>0.28180951263158788</v>
      </c>
      <c r="S59" s="51">
        <f t="shared" si="3"/>
        <v>0.28180951263158788</v>
      </c>
      <c r="T59" s="42"/>
    </row>
    <row r="60" spans="1:20" s="32" customFormat="1" ht="30" customHeight="1" x14ac:dyDescent="0.2">
      <c r="A60" s="25">
        <v>2</v>
      </c>
      <c r="B60" s="26">
        <v>0</v>
      </c>
      <c r="C60" s="26">
        <v>4</v>
      </c>
      <c r="D60" s="44">
        <v>2</v>
      </c>
      <c r="E60" s="27"/>
      <c r="F60" s="27"/>
      <c r="G60" s="27"/>
      <c r="H60" s="33" t="s">
        <v>113</v>
      </c>
      <c r="I60" s="29">
        <f>SUM(I61:I61)</f>
        <v>61245608</v>
      </c>
      <c r="J60" s="29">
        <f t="shared" ref="J60:Q60" si="21">SUM(J61:J61)</f>
        <v>-32109032</v>
      </c>
      <c r="K60" s="29">
        <f t="shared" si="21"/>
        <v>22674300</v>
      </c>
      <c r="L60" s="29">
        <f t="shared" si="21"/>
        <v>21474300</v>
      </c>
      <c r="M60" s="29">
        <f t="shared" si="21"/>
        <v>22674300</v>
      </c>
      <c r="N60" s="29">
        <f t="shared" si="21"/>
        <v>-1200000</v>
      </c>
      <c r="O60" s="29">
        <f t="shared" si="21"/>
        <v>0</v>
      </c>
      <c r="P60" s="29">
        <f t="shared" si="21"/>
        <v>-1200000</v>
      </c>
      <c r="Q60" s="29">
        <f t="shared" si="21"/>
        <v>0</v>
      </c>
      <c r="R60" s="30">
        <f t="shared" si="2"/>
        <v>0.37021920004451586</v>
      </c>
      <c r="S60" s="31">
        <f t="shared" si="3"/>
        <v>0</v>
      </c>
      <c r="T60" s="46"/>
    </row>
    <row r="61" spans="1:20" s="43" customFormat="1" ht="30" customHeight="1" x14ac:dyDescent="0.2">
      <c r="A61" s="34">
        <v>2</v>
      </c>
      <c r="B61" s="35">
        <v>0</v>
      </c>
      <c r="C61" s="35">
        <v>4</v>
      </c>
      <c r="D61" s="36">
        <v>2</v>
      </c>
      <c r="E61" s="36">
        <v>2</v>
      </c>
      <c r="F61" s="36">
        <v>20</v>
      </c>
      <c r="G61" s="36" t="s">
        <v>114</v>
      </c>
      <c r="H61" s="38" t="s">
        <v>115</v>
      </c>
      <c r="I61" s="39">
        <v>61245608</v>
      </c>
      <c r="J61" s="39">
        <v>-32109032</v>
      </c>
      <c r="K61" s="39">
        <v>22674300</v>
      </c>
      <c r="L61" s="39">
        <v>21474300</v>
      </c>
      <c r="M61" s="39">
        <v>22674300</v>
      </c>
      <c r="N61" s="39">
        <v>-1200000</v>
      </c>
      <c r="O61" s="39">
        <v>0</v>
      </c>
      <c r="P61" s="39">
        <v>-1200000</v>
      </c>
      <c r="Q61" s="39">
        <v>0</v>
      </c>
      <c r="R61" s="40">
        <f t="shared" si="2"/>
        <v>0.37021920004451586</v>
      </c>
      <c r="S61" s="41">
        <f t="shared" si="3"/>
        <v>0</v>
      </c>
      <c r="T61" s="42"/>
    </row>
    <row r="62" spans="1:20" s="32" customFormat="1" ht="30" customHeight="1" x14ac:dyDescent="0.2">
      <c r="A62" s="25">
        <v>2</v>
      </c>
      <c r="B62" s="26">
        <v>0</v>
      </c>
      <c r="C62" s="26">
        <v>4</v>
      </c>
      <c r="D62" s="44">
        <v>4</v>
      </c>
      <c r="E62" s="27"/>
      <c r="F62" s="27"/>
      <c r="G62" s="27"/>
      <c r="H62" s="33" t="s">
        <v>116</v>
      </c>
      <c r="I62" s="29">
        <f>SUM(I63:I67)</f>
        <v>265144421</v>
      </c>
      <c r="J62" s="29">
        <f t="shared" ref="J62:Q62" si="22">SUM(J63:J67)</f>
        <v>-23272935</v>
      </c>
      <c r="K62" s="29">
        <f t="shared" si="22"/>
        <v>158822840</v>
      </c>
      <c r="L62" s="29">
        <f t="shared" si="22"/>
        <v>-1126018</v>
      </c>
      <c r="M62" s="29">
        <f t="shared" si="22"/>
        <v>158822840</v>
      </c>
      <c r="N62" s="29">
        <f t="shared" si="22"/>
        <v>48794186</v>
      </c>
      <c r="O62" s="29">
        <f t="shared" si="22"/>
        <v>155196135</v>
      </c>
      <c r="P62" s="29">
        <f t="shared" si="22"/>
        <v>15788038</v>
      </c>
      <c r="Q62" s="29">
        <f t="shared" si="22"/>
        <v>121023298</v>
      </c>
      <c r="R62" s="30">
        <f t="shared" si="2"/>
        <v>0.5990050230021623</v>
      </c>
      <c r="S62" s="31">
        <f t="shared" si="3"/>
        <v>0.58532679818294198</v>
      </c>
      <c r="T62" s="46"/>
    </row>
    <row r="63" spans="1:20" s="43" customFormat="1" ht="30" customHeight="1" x14ac:dyDescent="0.2">
      <c r="A63" s="34">
        <v>2</v>
      </c>
      <c r="B63" s="35">
        <v>0</v>
      </c>
      <c r="C63" s="35">
        <v>4</v>
      </c>
      <c r="D63" s="36">
        <v>4</v>
      </c>
      <c r="E63" s="36">
        <v>1</v>
      </c>
      <c r="F63" s="36">
        <v>20</v>
      </c>
      <c r="G63" s="36" t="s">
        <v>117</v>
      </c>
      <c r="H63" s="38" t="s">
        <v>118</v>
      </c>
      <c r="I63" s="39">
        <v>48000000</v>
      </c>
      <c r="J63" s="39">
        <v>-13924466</v>
      </c>
      <c r="K63" s="39">
        <v>31148666</v>
      </c>
      <c r="L63" s="39">
        <v>-874466</v>
      </c>
      <c r="M63" s="39">
        <v>31148666</v>
      </c>
      <c r="N63" s="39">
        <v>1773242</v>
      </c>
      <c r="O63" s="39">
        <v>28015484</v>
      </c>
      <c r="P63" s="39">
        <v>2939931</v>
      </c>
      <c r="Q63" s="39">
        <v>28015484</v>
      </c>
      <c r="R63" s="40">
        <f t="shared" si="2"/>
        <v>0.64893054166666664</v>
      </c>
      <c r="S63" s="41">
        <f t="shared" si="3"/>
        <v>0.58365591666666672</v>
      </c>
      <c r="T63" s="42"/>
    </row>
    <row r="64" spans="1:20" s="43" customFormat="1" ht="30" customHeight="1" x14ac:dyDescent="0.2">
      <c r="A64" s="34">
        <v>2</v>
      </c>
      <c r="B64" s="35">
        <v>0</v>
      </c>
      <c r="C64" s="35">
        <v>4</v>
      </c>
      <c r="D64" s="36">
        <v>4</v>
      </c>
      <c r="E64" s="36">
        <v>15</v>
      </c>
      <c r="F64" s="36">
        <v>20</v>
      </c>
      <c r="G64" s="36" t="s">
        <v>119</v>
      </c>
      <c r="H64" s="38" t="s">
        <v>120</v>
      </c>
      <c r="I64" s="39">
        <v>35389014</v>
      </c>
      <c r="J64" s="39">
        <v>-8046309</v>
      </c>
      <c r="K64" s="39">
        <v>21229026</v>
      </c>
      <c r="L64" s="39">
        <v>-204892</v>
      </c>
      <c r="M64" s="39">
        <v>21229026</v>
      </c>
      <c r="N64" s="39">
        <v>17556769</v>
      </c>
      <c r="O64" s="39">
        <v>21229025</v>
      </c>
      <c r="P64" s="39">
        <v>8052970</v>
      </c>
      <c r="Q64" s="39">
        <v>11725226</v>
      </c>
      <c r="R64" s="40">
        <f t="shared" si="2"/>
        <v>0.59987616495898977</v>
      </c>
      <c r="S64" s="41">
        <f t="shared" si="3"/>
        <v>0.59987613670163287</v>
      </c>
      <c r="T64" s="42"/>
    </row>
    <row r="65" spans="1:20" s="43" customFormat="1" ht="30" customHeight="1" x14ac:dyDescent="0.2">
      <c r="A65" s="34">
        <v>2</v>
      </c>
      <c r="B65" s="35">
        <v>0</v>
      </c>
      <c r="C65" s="35">
        <v>4</v>
      </c>
      <c r="D65" s="36">
        <v>4</v>
      </c>
      <c r="E65" s="36">
        <v>17</v>
      </c>
      <c r="F65" s="36">
        <v>20</v>
      </c>
      <c r="G65" s="36" t="s">
        <v>121</v>
      </c>
      <c r="H65" s="38" t="s">
        <v>122</v>
      </c>
      <c r="I65" s="39">
        <v>60136825</v>
      </c>
      <c r="J65" s="39">
        <v>-500000</v>
      </c>
      <c r="K65" s="39">
        <v>30000000</v>
      </c>
      <c r="L65" s="39">
        <v>-500000</v>
      </c>
      <c r="M65" s="39">
        <v>30000000</v>
      </c>
      <c r="N65" s="39">
        <v>498213</v>
      </c>
      <c r="O65" s="39">
        <v>29998616</v>
      </c>
      <c r="P65" s="39">
        <v>460159</v>
      </c>
      <c r="Q65" s="39">
        <v>29960562</v>
      </c>
      <c r="R65" s="40">
        <f t="shared" si="2"/>
        <v>0.49886238590081866</v>
      </c>
      <c r="S65" s="41">
        <f t="shared" si="3"/>
        <v>0.49883937171608245</v>
      </c>
      <c r="T65" s="42"/>
    </row>
    <row r="66" spans="1:20" s="43" customFormat="1" ht="30" customHeight="1" x14ac:dyDescent="0.2">
      <c r="A66" s="34">
        <v>2</v>
      </c>
      <c r="B66" s="35">
        <v>0</v>
      </c>
      <c r="C66" s="35">
        <v>4</v>
      </c>
      <c r="D66" s="36">
        <v>4</v>
      </c>
      <c r="E66" s="36">
        <v>18</v>
      </c>
      <c r="F66" s="36">
        <v>20</v>
      </c>
      <c r="G66" s="36" t="s">
        <v>123</v>
      </c>
      <c r="H66" s="38" t="s">
        <v>124</v>
      </c>
      <c r="I66" s="39">
        <v>58091217</v>
      </c>
      <c r="J66" s="39">
        <v>-234200</v>
      </c>
      <c r="K66" s="39">
        <v>30277100</v>
      </c>
      <c r="L66" s="39">
        <v>-205400</v>
      </c>
      <c r="M66" s="39">
        <v>30277100</v>
      </c>
      <c r="N66" s="39">
        <v>21308063</v>
      </c>
      <c r="O66" s="39">
        <v>29785803</v>
      </c>
      <c r="P66" s="39">
        <v>1573300</v>
      </c>
      <c r="Q66" s="39">
        <v>10051040</v>
      </c>
      <c r="R66" s="40">
        <f t="shared" si="2"/>
        <v>0.52119927182795978</v>
      </c>
      <c r="S66" s="41">
        <f t="shared" si="3"/>
        <v>0.51274193480918118</v>
      </c>
      <c r="T66" s="42"/>
    </row>
    <row r="67" spans="1:20" s="43" customFormat="1" ht="30" customHeight="1" x14ac:dyDescent="0.2">
      <c r="A67" s="34">
        <v>2</v>
      </c>
      <c r="B67" s="35">
        <v>0</v>
      </c>
      <c r="C67" s="35">
        <v>4</v>
      </c>
      <c r="D67" s="36">
        <v>4</v>
      </c>
      <c r="E67" s="36">
        <v>23</v>
      </c>
      <c r="F67" s="36">
        <v>20</v>
      </c>
      <c r="G67" s="36" t="s">
        <v>125</v>
      </c>
      <c r="H67" s="38" t="s">
        <v>126</v>
      </c>
      <c r="I67" s="39">
        <v>63527365</v>
      </c>
      <c r="J67" s="39">
        <v>-567960</v>
      </c>
      <c r="K67" s="39">
        <v>46168048</v>
      </c>
      <c r="L67" s="39">
        <v>658740</v>
      </c>
      <c r="M67" s="39">
        <v>46168048</v>
      </c>
      <c r="N67" s="39">
        <v>7657899</v>
      </c>
      <c r="O67" s="39">
        <v>46167207</v>
      </c>
      <c r="P67" s="39">
        <v>2761678</v>
      </c>
      <c r="Q67" s="39">
        <v>41270986</v>
      </c>
      <c r="R67" s="40">
        <f t="shared" si="2"/>
        <v>0.72674268797391484</v>
      </c>
      <c r="S67" s="41">
        <f t="shared" si="3"/>
        <v>0.72672944958444285</v>
      </c>
      <c r="T67" s="42"/>
    </row>
    <row r="68" spans="1:20" s="32" customFormat="1" ht="30" customHeight="1" x14ac:dyDescent="0.2">
      <c r="A68" s="25">
        <v>2</v>
      </c>
      <c r="B68" s="26">
        <v>0</v>
      </c>
      <c r="C68" s="26">
        <v>4</v>
      </c>
      <c r="D68" s="44">
        <v>5</v>
      </c>
      <c r="E68" s="27"/>
      <c r="F68" s="27"/>
      <c r="G68" s="27"/>
      <c r="H68" s="33" t="s">
        <v>127</v>
      </c>
      <c r="I68" s="29">
        <f t="shared" ref="I68:Q68" si="23">SUM(I69:I76)</f>
        <v>1348333464</v>
      </c>
      <c r="J68" s="29">
        <f t="shared" si="23"/>
        <v>-30106867.57</v>
      </c>
      <c r="K68" s="29">
        <f t="shared" si="23"/>
        <v>1216928976.01</v>
      </c>
      <c r="L68" s="29">
        <f t="shared" si="23"/>
        <v>49575964.43</v>
      </c>
      <c r="M68" s="29">
        <f t="shared" si="23"/>
        <v>1216928976.01</v>
      </c>
      <c r="N68" s="29">
        <f t="shared" si="23"/>
        <v>94679964.599999994</v>
      </c>
      <c r="O68" s="29">
        <f t="shared" si="23"/>
        <v>998974189.47000003</v>
      </c>
      <c r="P68" s="29">
        <f t="shared" si="23"/>
        <v>79105173.200000003</v>
      </c>
      <c r="Q68" s="29">
        <f t="shared" si="23"/>
        <v>978628446.47000003</v>
      </c>
      <c r="R68" s="30">
        <f t="shared" si="2"/>
        <v>0.90254303442104589</v>
      </c>
      <c r="S68" s="31">
        <f t="shared" si="3"/>
        <v>0.74089549517403364</v>
      </c>
      <c r="T68" s="46"/>
    </row>
    <row r="69" spans="1:20" s="43" customFormat="1" ht="30" customHeight="1" x14ac:dyDescent="0.2">
      <c r="A69" s="34">
        <v>2</v>
      </c>
      <c r="B69" s="35">
        <v>0</v>
      </c>
      <c r="C69" s="35">
        <v>4</v>
      </c>
      <c r="D69" s="36">
        <v>5</v>
      </c>
      <c r="E69" s="36">
        <v>1</v>
      </c>
      <c r="F69" s="36">
        <v>20</v>
      </c>
      <c r="G69" s="36" t="s">
        <v>128</v>
      </c>
      <c r="H69" s="38" t="s">
        <v>129</v>
      </c>
      <c r="I69" s="39">
        <v>631321540</v>
      </c>
      <c r="J69" s="39">
        <v>19323681.43</v>
      </c>
      <c r="K69" s="39">
        <v>613731408.42999995</v>
      </c>
      <c r="L69" s="39">
        <v>19323681.43</v>
      </c>
      <c r="M69" s="39">
        <v>613731408.42999995</v>
      </c>
      <c r="N69" s="39">
        <v>10816587</v>
      </c>
      <c r="O69" s="39">
        <v>497852015.50999999</v>
      </c>
      <c r="P69" s="39">
        <v>8966587</v>
      </c>
      <c r="Q69" s="39">
        <v>496002015.50999999</v>
      </c>
      <c r="R69" s="40">
        <f t="shared" si="2"/>
        <v>0.97213760270242</v>
      </c>
      <c r="S69" s="41">
        <f t="shared" si="3"/>
        <v>0.78858708909250896</v>
      </c>
      <c r="T69" s="42"/>
    </row>
    <row r="70" spans="1:20" s="43" customFormat="1" ht="30" customHeight="1" x14ac:dyDescent="0.2">
      <c r="A70" s="34">
        <v>2</v>
      </c>
      <c r="B70" s="35">
        <v>0</v>
      </c>
      <c r="C70" s="35">
        <v>4</v>
      </c>
      <c r="D70" s="36">
        <v>5</v>
      </c>
      <c r="E70" s="36">
        <v>2</v>
      </c>
      <c r="F70" s="36">
        <v>20</v>
      </c>
      <c r="G70" s="36" t="s">
        <v>130</v>
      </c>
      <c r="H70" s="38" t="s">
        <v>131</v>
      </c>
      <c r="I70" s="39">
        <v>139319875</v>
      </c>
      <c r="J70" s="39">
        <v>-41532515</v>
      </c>
      <c r="K70" s="39">
        <v>79210473</v>
      </c>
      <c r="L70" s="39">
        <v>-2000000</v>
      </c>
      <c r="M70" s="39">
        <v>79210473</v>
      </c>
      <c r="N70" s="39">
        <v>2648595.6</v>
      </c>
      <c r="O70" s="39">
        <v>26852711.800000001</v>
      </c>
      <c r="P70" s="39">
        <v>7297191.2000000002</v>
      </c>
      <c r="Q70" s="39">
        <v>26852711.800000001</v>
      </c>
      <c r="R70" s="40">
        <f t="shared" si="2"/>
        <v>0.56855113457430251</v>
      </c>
      <c r="S70" s="41">
        <f t="shared" si="3"/>
        <v>0.19274142903157213</v>
      </c>
      <c r="T70" s="42"/>
    </row>
    <row r="71" spans="1:20" s="43" customFormat="1" ht="30" customHeight="1" x14ac:dyDescent="0.2">
      <c r="A71" s="34">
        <v>2</v>
      </c>
      <c r="B71" s="35">
        <v>0</v>
      </c>
      <c r="C71" s="35">
        <v>4</v>
      </c>
      <c r="D71" s="36">
        <v>5</v>
      </c>
      <c r="E71" s="36">
        <v>5</v>
      </c>
      <c r="F71" s="36">
        <v>20</v>
      </c>
      <c r="G71" s="36" t="s">
        <v>132</v>
      </c>
      <c r="H71" s="38" t="s">
        <v>133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40">
        <f t="shared" si="2"/>
        <v>0</v>
      </c>
      <c r="S71" s="41">
        <f t="shared" si="3"/>
        <v>0</v>
      </c>
      <c r="T71" s="42"/>
    </row>
    <row r="72" spans="1:20" s="43" customFormat="1" ht="30" customHeight="1" x14ac:dyDescent="0.2">
      <c r="A72" s="34">
        <v>2</v>
      </c>
      <c r="B72" s="35">
        <v>0</v>
      </c>
      <c r="C72" s="35">
        <v>4</v>
      </c>
      <c r="D72" s="36">
        <v>5</v>
      </c>
      <c r="E72" s="36">
        <v>6</v>
      </c>
      <c r="F72" s="36">
        <v>20</v>
      </c>
      <c r="G72" s="36" t="s">
        <v>134</v>
      </c>
      <c r="H72" s="38" t="s">
        <v>135</v>
      </c>
      <c r="I72" s="39">
        <v>39045608</v>
      </c>
      <c r="J72" s="39">
        <v>-2549415</v>
      </c>
      <c r="K72" s="39">
        <v>19612983</v>
      </c>
      <c r="L72" s="39">
        <v>-290000</v>
      </c>
      <c r="M72" s="39">
        <v>19612983</v>
      </c>
      <c r="N72" s="39">
        <v>6622387</v>
      </c>
      <c r="O72" s="39">
        <v>12635612</v>
      </c>
      <c r="P72" s="39">
        <v>6744743</v>
      </c>
      <c r="Q72" s="39">
        <v>12635612</v>
      </c>
      <c r="R72" s="40">
        <f t="shared" si="2"/>
        <v>0.502309581144184</v>
      </c>
      <c r="S72" s="41">
        <f t="shared" si="3"/>
        <v>0.32361160825053614</v>
      </c>
      <c r="T72" s="42"/>
    </row>
    <row r="73" spans="1:20" s="43" customFormat="1" ht="30" customHeight="1" x14ac:dyDescent="0.2">
      <c r="A73" s="34">
        <v>2</v>
      </c>
      <c r="B73" s="35">
        <v>0</v>
      </c>
      <c r="C73" s="35">
        <v>4</v>
      </c>
      <c r="D73" s="36">
        <v>5</v>
      </c>
      <c r="E73" s="36">
        <v>8</v>
      </c>
      <c r="F73" s="36">
        <v>20</v>
      </c>
      <c r="G73" s="36" t="s">
        <v>136</v>
      </c>
      <c r="H73" s="38" t="s">
        <v>137</v>
      </c>
      <c r="I73" s="39">
        <v>124945948</v>
      </c>
      <c r="J73" s="39">
        <v>-1587009</v>
      </c>
      <c r="K73" s="39">
        <v>122231487</v>
      </c>
      <c r="L73" s="39">
        <v>0</v>
      </c>
      <c r="M73" s="39">
        <v>122231487</v>
      </c>
      <c r="N73" s="39">
        <v>31292661</v>
      </c>
      <c r="O73" s="39">
        <v>114739758</v>
      </c>
      <c r="P73" s="39">
        <v>31292661</v>
      </c>
      <c r="Q73" s="39">
        <v>114739758</v>
      </c>
      <c r="R73" s="40">
        <f t="shared" si="2"/>
        <v>0.97827491772682373</v>
      </c>
      <c r="S73" s="41">
        <f t="shared" si="3"/>
        <v>0.91831515816743414</v>
      </c>
      <c r="T73" s="42"/>
    </row>
    <row r="74" spans="1:20" s="43" customFormat="1" ht="30" customHeight="1" x14ac:dyDescent="0.2">
      <c r="A74" s="34">
        <v>2</v>
      </c>
      <c r="B74" s="35">
        <v>0</v>
      </c>
      <c r="C74" s="35">
        <v>4</v>
      </c>
      <c r="D74" s="36">
        <v>5</v>
      </c>
      <c r="E74" s="36">
        <v>9</v>
      </c>
      <c r="F74" s="36">
        <v>20</v>
      </c>
      <c r="G74" s="36" t="s">
        <v>138</v>
      </c>
      <c r="H74" s="38" t="s">
        <v>139</v>
      </c>
      <c r="I74" s="39">
        <v>66472974</v>
      </c>
      <c r="J74" s="39">
        <v>-6350902</v>
      </c>
      <c r="K74" s="39">
        <v>56929999</v>
      </c>
      <c r="L74" s="39">
        <v>-2336676</v>
      </c>
      <c r="M74" s="39">
        <v>56929999</v>
      </c>
      <c r="N74" s="39">
        <v>6856212</v>
      </c>
      <c r="O74" s="39">
        <v>54864425</v>
      </c>
      <c r="P74" s="39">
        <v>6856212</v>
      </c>
      <c r="Q74" s="39">
        <v>54864425</v>
      </c>
      <c r="R74" s="40">
        <f t="shared" ref="R74:R143" si="24">IFERROR((M74/I74),0)</f>
        <v>0.85643827219164292</v>
      </c>
      <c r="S74" s="41">
        <f t="shared" ref="S74:S143" si="25">IFERROR((O74/I74),0)</f>
        <v>0.82536438041722038</v>
      </c>
      <c r="T74" s="42"/>
    </row>
    <row r="75" spans="1:20" s="43" customFormat="1" ht="30" customHeight="1" x14ac:dyDescent="0.2">
      <c r="A75" s="34">
        <v>2</v>
      </c>
      <c r="B75" s="35">
        <v>0</v>
      </c>
      <c r="C75" s="35">
        <v>4</v>
      </c>
      <c r="D75" s="36">
        <v>5</v>
      </c>
      <c r="E75" s="36">
        <v>10</v>
      </c>
      <c r="F75" s="36">
        <v>20</v>
      </c>
      <c r="G75" s="36" t="s">
        <v>140</v>
      </c>
      <c r="H75" s="38" t="s">
        <v>141</v>
      </c>
      <c r="I75" s="39">
        <v>323800154</v>
      </c>
      <c r="J75" s="39">
        <v>3589292</v>
      </c>
      <c r="K75" s="39">
        <v>323389445.57999998</v>
      </c>
      <c r="L75" s="39">
        <v>35878959</v>
      </c>
      <c r="M75" s="39">
        <v>323389445.57999998</v>
      </c>
      <c r="N75" s="39">
        <v>37443522</v>
      </c>
      <c r="O75" s="39">
        <v>290206487.16000003</v>
      </c>
      <c r="P75" s="39">
        <v>18947779</v>
      </c>
      <c r="Q75" s="39">
        <v>271710744.16000003</v>
      </c>
      <c r="R75" s="40">
        <f t="shared" si="24"/>
        <v>0.99873159905909115</v>
      </c>
      <c r="S75" s="41">
        <f t="shared" si="25"/>
        <v>0.8962518503311151</v>
      </c>
      <c r="T75" s="42"/>
    </row>
    <row r="76" spans="1:20" s="43" customFormat="1" ht="30" customHeight="1" x14ac:dyDescent="0.2">
      <c r="A76" s="34">
        <v>2</v>
      </c>
      <c r="B76" s="35">
        <v>0</v>
      </c>
      <c r="C76" s="35">
        <v>4</v>
      </c>
      <c r="D76" s="36">
        <v>5</v>
      </c>
      <c r="E76" s="36">
        <v>12</v>
      </c>
      <c r="F76" s="36">
        <v>20</v>
      </c>
      <c r="G76" s="36" t="s">
        <v>142</v>
      </c>
      <c r="H76" s="38" t="s">
        <v>143</v>
      </c>
      <c r="I76" s="39">
        <v>23427365</v>
      </c>
      <c r="J76" s="39">
        <v>-1000000</v>
      </c>
      <c r="K76" s="39">
        <v>1823180</v>
      </c>
      <c r="L76" s="39">
        <v>-1000000</v>
      </c>
      <c r="M76" s="39">
        <v>1823180</v>
      </c>
      <c r="N76" s="39">
        <v>-1000000</v>
      </c>
      <c r="O76" s="39">
        <v>1823180</v>
      </c>
      <c r="P76" s="39">
        <v>-1000000</v>
      </c>
      <c r="Q76" s="39">
        <v>1823180</v>
      </c>
      <c r="R76" s="40">
        <f t="shared" si="24"/>
        <v>7.7822665929352275E-2</v>
      </c>
      <c r="S76" s="41">
        <f t="shared" si="25"/>
        <v>7.7822665929352275E-2</v>
      </c>
      <c r="T76" s="42"/>
    </row>
    <row r="77" spans="1:20" s="32" customFormat="1" ht="30" customHeight="1" x14ac:dyDescent="0.2">
      <c r="A77" s="25">
        <v>2</v>
      </c>
      <c r="B77" s="26">
        <v>0</v>
      </c>
      <c r="C77" s="26">
        <v>4</v>
      </c>
      <c r="D77" s="44">
        <v>6</v>
      </c>
      <c r="E77" s="27"/>
      <c r="F77" s="27"/>
      <c r="G77" s="27"/>
      <c r="H77" s="33" t="s">
        <v>144</v>
      </c>
      <c r="I77" s="29">
        <f t="shared" ref="I77:Q77" si="26">SUM(I78:I82)</f>
        <v>305536486</v>
      </c>
      <c r="J77" s="29">
        <f t="shared" si="26"/>
        <v>-3351400</v>
      </c>
      <c r="K77" s="29">
        <f t="shared" si="26"/>
        <v>267420726</v>
      </c>
      <c r="L77" s="29">
        <f t="shared" si="26"/>
        <v>-2780200</v>
      </c>
      <c r="M77" s="29">
        <f t="shared" si="26"/>
        <v>267420726</v>
      </c>
      <c r="N77" s="29">
        <f t="shared" si="26"/>
        <v>64549213</v>
      </c>
      <c r="O77" s="29">
        <f t="shared" si="26"/>
        <v>248012300</v>
      </c>
      <c r="P77" s="29">
        <f t="shared" si="26"/>
        <v>64549213</v>
      </c>
      <c r="Q77" s="29">
        <f t="shared" si="26"/>
        <v>248012300</v>
      </c>
      <c r="R77" s="30">
        <f t="shared" si="24"/>
        <v>0.87524972713078852</v>
      </c>
      <c r="S77" s="31">
        <f t="shared" si="25"/>
        <v>0.81172727763845531</v>
      </c>
      <c r="T77" s="46"/>
    </row>
    <row r="78" spans="1:20" s="43" customFormat="1" ht="30" customHeight="1" x14ac:dyDescent="0.2">
      <c r="A78" s="34">
        <v>2</v>
      </c>
      <c r="B78" s="35">
        <v>0</v>
      </c>
      <c r="C78" s="35">
        <v>4</v>
      </c>
      <c r="D78" s="36">
        <v>6</v>
      </c>
      <c r="E78" s="36">
        <v>2</v>
      </c>
      <c r="F78" s="36">
        <v>20</v>
      </c>
      <c r="G78" s="36" t="s">
        <v>145</v>
      </c>
      <c r="H78" s="38" t="s">
        <v>146</v>
      </c>
      <c r="I78" s="39">
        <v>276800000</v>
      </c>
      <c r="J78" s="39">
        <v>-971500</v>
      </c>
      <c r="K78" s="39">
        <v>262393676</v>
      </c>
      <c r="L78" s="39">
        <v>-949800</v>
      </c>
      <c r="M78" s="39">
        <v>262393676</v>
      </c>
      <c r="N78" s="39">
        <v>66379613</v>
      </c>
      <c r="O78" s="39">
        <v>242985250</v>
      </c>
      <c r="P78" s="39">
        <v>66379613</v>
      </c>
      <c r="Q78" s="39">
        <v>242985250</v>
      </c>
      <c r="R78" s="40">
        <f t="shared" si="24"/>
        <v>0.94795403179190751</v>
      </c>
      <c r="S78" s="41">
        <f t="shared" si="25"/>
        <v>0.87783688583815034</v>
      </c>
      <c r="T78" s="42"/>
    </row>
    <row r="79" spans="1:20" s="43" customFormat="1" ht="30" customHeight="1" x14ac:dyDescent="0.2">
      <c r="A79" s="34">
        <v>2</v>
      </c>
      <c r="B79" s="35">
        <v>0</v>
      </c>
      <c r="C79" s="35">
        <v>4</v>
      </c>
      <c r="D79" s="36">
        <v>6</v>
      </c>
      <c r="E79" s="36">
        <v>3</v>
      </c>
      <c r="F79" s="36">
        <v>20</v>
      </c>
      <c r="G79" s="36" t="s">
        <v>147</v>
      </c>
      <c r="H79" s="38" t="s">
        <v>148</v>
      </c>
      <c r="I79" s="39">
        <v>7809121</v>
      </c>
      <c r="J79" s="39">
        <v>-1500000</v>
      </c>
      <c r="K79" s="39">
        <v>300000</v>
      </c>
      <c r="L79" s="39">
        <v>-1500000</v>
      </c>
      <c r="M79" s="39">
        <v>300000</v>
      </c>
      <c r="N79" s="39">
        <v>-1500000</v>
      </c>
      <c r="O79" s="39">
        <v>300000</v>
      </c>
      <c r="P79" s="39">
        <v>-1500000</v>
      </c>
      <c r="Q79" s="39">
        <v>300000</v>
      </c>
      <c r="R79" s="40">
        <f t="shared" si="24"/>
        <v>3.8416615647266832E-2</v>
      </c>
      <c r="S79" s="41">
        <f t="shared" si="25"/>
        <v>3.8416615647266832E-2</v>
      </c>
      <c r="T79" s="42"/>
    </row>
    <row r="80" spans="1:20" s="43" customFormat="1" ht="30" customHeight="1" x14ac:dyDescent="0.2">
      <c r="A80" s="34">
        <v>2</v>
      </c>
      <c r="B80" s="35">
        <v>0</v>
      </c>
      <c r="C80" s="35">
        <v>4</v>
      </c>
      <c r="D80" s="36">
        <v>6</v>
      </c>
      <c r="E80" s="36">
        <v>5</v>
      </c>
      <c r="F80" s="36">
        <v>20</v>
      </c>
      <c r="G80" s="36" t="s">
        <v>149</v>
      </c>
      <c r="H80" s="38" t="s">
        <v>150</v>
      </c>
      <c r="I80" s="39"/>
      <c r="J80" s="39">
        <v>0</v>
      </c>
      <c r="K80" s="39"/>
      <c r="L80" s="39"/>
      <c r="M80" s="39">
        <v>0</v>
      </c>
      <c r="N80" s="39"/>
      <c r="O80" s="39">
        <v>0</v>
      </c>
      <c r="P80" s="39"/>
      <c r="Q80" s="39"/>
      <c r="R80" s="40">
        <f t="shared" si="24"/>
        <v>0</v>
      </c>
      <c r="S80" s="41">
        <f t="shared" si="25"/>
        <v>0</v>
      </c>
      <c r="T80" s="42"/>
    </row>
    <row r="81" spans="1:20" s="43" customFormat="1" ht="30" customHeight="1" x14ac:dyDescent="0.2">
      <c r="A81" s="34">
        <v>2</v>
      </c>
      <c r="B81" s="35">
        <v>0</v>
      </c>
      <c r="C81" s="35">
        <v>4</v>
      </c>
      <c r="D81" s="36">
        <v>6</v>
      </c>
      <c r="E81" s="36">
        <v>7</v>
      </c>
      <c r="F81" s="36">
        <v>20</v>
      </c>
      <c r="G81" s="36" t="s">
        <v>151</v>
      </c>
      <c r="H81" s="38" t="s">
        <v>152</v>
      </c>
      <c r="I81" s="39">
        <v>20927365</v>
      </c>
      <c r="J81" s="39">
        <v>-879900</v>
      </c>
      <c r="K81" s="39">
        <v>4727050</v>
      </c>
      <c r="L81" s="39">
        <v>-330400</v>
      </c>
      <c r="M81" s="39">
        <v>4727050</v>
      </c>
      <c r="N81" s="39">
        <v>-330400</v>
      </c>
      <c r="O81" s="39">
        <v>4727050</v>
      </c>
      <c r="P81" s="39">
        <v>-330400</v>
      </c>
      <c r="Q81" s="39">
        <v>4727050</v>
      </c>
      <c r="R81" s="40">
        <f t="shared" si="24"/>
        <v>0.22587889110740889</v>
      </c>
      <c r="S81" s="41">
        <f t="shared" si="25"/>
        <v>0.22587889110740889</v>
      </c>
      <c r="T81" s="42"/>
    </row>
    <row r="82" spans="1:20" s="43" customFormat="1" ht="30" customHeight="1" x14ac:dyDescent="0.2">
      <c r="A82" s="34">
        <v>2</v>
      </c>
      <c r="B82" s="35">
        <v>0</v>
      </c>
      <c r="C82" s="35">
        <v>4</v>
      </c>
      <c r="D82" s="36">
        <v>6</v>
      </c>
      <c r="E82" s="36">
        <v>8</v>
      </c>
      <c r="F82" s="36">
        <v>20</v>
      </c>
      <c r="G82" s="36" t="s">
        <v>153</v>
      </c>
      <c r="H82" s="38" t="s">
        <v>154</v>
      </c>
      <c r="I82" s="39"/>
      <c r="J82" s="39"/>
      <c r="K82" s="39"/>
      <c r="L82" s="39"/>
      <c r="M82" s="39">
        <v>0</v>
      </c>
      <c r="N82" s="39"/>
      <c r="O82" s="39">
        <v>0</v>
      </c>
      <c r="P82" s="39"/>
      <c r="Q82" s="39"/>
      <c r="R82" s="40">
        <f t="shared" si="24"/>
        <v>0</v>
      </c>
      <c r="S82" s="41">
        <f t="shared" si="25"/>
        <v>0</v>
      </c>
      <c r="T82" s="42"/>
    </row>
    <row r="83" spans="1:20" s="32" customFormat="1" ht="30" customHeight="1" x14ac:dyDescent="0.2">
      <c r="A83" s="25">
        <v>2</v>
      </c>
      <c r="B83" s="26">
        <v>0</v>
      </c>
      <c r="C83" s="26">
        <v>4</v>
      </c>
      <c r="D83" s="44">
        <v>7</v>
      </c>
      <c r="E83" s="27"/>
      <c r="F83" s="27"/>
      <c r="G83" s="27"/>
      <c r="H83" s="33" t="s">
        <v>155</v>
      </c>
      <c r="I83" s="29">
        <f>SUM(I84:I85)</f>
        <v>36927365</v>
      </c>
      <c r="J83" s="29">
        <f t="shared" ref="J83:Q83" si="27">SUM(J84:J85)</f>
        <v>-18319866</v>
      </c>
      <c r="K83" s="29">
        <f t="shared" si="27"/>
        <v>15853450</v>
      </c>
      <c r="L83" s="29">
        <f t="shared" si="27"/>
        <v>-1200000</v>
      </c>
      <c r="M83" s="29">
        <f t="shared" si="27"/>
        <v>15853450</v>
      </c>
      <c r="N83" s="29">
        <f t="shared" si="27"/>
        <v>-1200000</v>
      </c>
      <c r="O83" s="29">
        <f t="shared" si="27"/>
        <v>11304250</v>
      </c>
      <c r="P83" s="29">
        <f t="shared" si="27"/>
        <v>-1200000</v>
      </c>
      <c r="Q83" s="29">
        <f t="shared" si="27"/>
        <v>11304250</v>
      </c>
      <c r="R83" s="30">
        <f t="shared" si="24"/>
        <v>0.42931441222518857</v>
      </c>
      <c r="S83" s="31">
        <f t="shared" si="25"/>
        <v>0.30612121931797731</v>
      </c>
      <c r="T83" s="46"/>
    </row>
    <row r="84" spans="1:20" s="43" customFormat="1" ht="30" customHeight="1" x14ac:dyDescent="0.2">
      <c r="A84" s="34">
        <v>2</v>
      </c>
      <c r="B84" s="35">
        <v>0</v>
      </c>
      <c r="C84" s="35">
        <v>4</v>
      </c>
      <c r="D84" s="36">
        <v>7</v>
      </c>
      <c r="E84" s="36">
        <v>5</v>
      </c>
      <c r="F84" s="36">
        <v>20</v>
      </c>
      <c r="G84" s="36" t="s">
        <v>156</v>
      </c>
      <c r="H84" s="38" t="s">
        <v>157</v>
      </c>
      <c r="I84" s="39">
        <v>11000000</v>
      </c>
      <c r="J84" s="39">
        <v>0</v>
      </c>
      <c r="K84" s="39">
        <v>10510000</v>
      </c>
      <c r="L84" s="39">
        <v>0</v>
      </c>
      <c r="M84" s="39">
        <v>10510000</v>
      </c>
      <c r="N84" s="39">
        <v>0</v>
      </c>
      <c r="O84" s="39">
        <v>10510000</v>
      </c>
      <c r="P84" s="39">
        <v>0</v>
      </c>
      <c r="Q84" s="39">
        <v>10510000</v>
      </c>
      <c r="R84" s="40">
        <f t="shared" si="24"/>
        <v>0.95545454545454545</v>
      </c>
      <c r="S84" s="41">
        <f t="shared" si="25"/>
        <v>0.95545454545454545</v>
      </c>
      <c r="T84" s="42"/>
    </row>
    <row r="85" spans="1:20" s="43" customFormat="1" ht="30" customHeight="1" x14ac:dyDescent="0.2">
      <c r="A85" s="34">
        <v>2</v>
      </c>
      <c r="B85" s="35">
        <v>0</v>
      </c>
      <c r="C85" s="35">
        <v>4</v>
      </c>
      <c r="D85" s="36">
        <v>7</v>
      </c>
      <c r="E85" s="36">
        <v>6</v>
      </c>
      <c r="F85" s="36">
        <v>20</v>
      </c>
      <c r="G85" s="36" t="s">
        <v>158</v>
      </c>
      <c r="H85" s="38" t="s">
        <v>159</v>
      </c>
      <c r="I85" s="39">
        <v>25927365</v>
      </c>
      <c r="J85" s="39">
        <v>-18319866</v>
      </c>
      <c r="K85" s="39">
        <v>5343450</v>
      </c>
      <c r="L85" s="39">
        <v>-1200000</v>
      </c>
      <c r="M85" s="39">
        <v>5343450</v>
      </c>
      <c r="N85" s="39">
        <v>-1200000</v>
      </c>
      <c r="O85" s="39">
        <v>794250</v>
      </c>
      <c r="P85" s="39">
        <v>-1200000</v>
      </c>
      <c r="Q85" s="39">
        <v>794250</v>
      </c>
      <c r="R85" s="40">
        <f t="shared" si="24"/>
        <v>0.20609306036305655</v>
      </c>
      <c r="S85" s="41">
        <f t="shared" si="25"/>
        <v>3.0633656756095345E-2</v>
      </c>
      <c r="T85" s="42"/>
    </row>
    <row r="86" spans="1:20" s="32" customFormat="1" ht="30" customHeight="1" x14ac:dyDescent="0.2">
      <c r="A86" s="25">
        <v>2</v>
      </c>
      <c r="B86" s="26">
        <v>0</v>
      </c>
      <c r="C86" s="26">
        <v>4</v>
      </c>
      <c r="D86" s="44">
        <v>8</v>
      </c>
      <c r="E86" s="27"/>
      <c r="F86" s="27"/>
      <c r="G86" s="27"/>
      <c r="H86" s="33" t="s">
        <v>160</v>
      </c>
      <c r="I86" s="29">
        <f t="shared" ref="I86:Q86" si="28">SUM(I87:I91)</f>
        <v>572975348</v>
      </c>
      <c r="J86" s="29">
        <f t="shared" si="28"/>
        <v>-1000000</v>
      </c>
      <c r="K86" s="29">
        <f t="shared" si="28"/>
        <v>567738861</v>
      </c>
      <c r="L86" s="29">
        <f t="shared" si="28"/>
        <v>4000000</v>
      </c>
      <c r="M86" s="29">
        <f t="shared" si="28"/>
        <v>567738861</v>
      </c>
      <c r="N86" s="29">
        <f t="shared" si="28"/>
        <v>34535009</v>
      </c>
      <c r="O86" s="29">
        <f t="shared" si="28"/>
        <v>508293384</v>
      </c>
      <c r="P86" s="29">
        <f t="shared" si="28"/>
        <v>34535009</v>
      </c>
      <c r="Q86" s="29">
        <f t="shared" si="28"/>
        <v>508293384</v>
      </c>
      <c r="R86" s="30">
        <f t="shared" si="24"/>
        <v>0.99086088604286693</v>
      </c>
      <c r="S86" s="31">
        <f t="shared" si="25"/>
        <v>0.88711213453462578</v>
      </c>
      <c r="T86" s="46"/>
    </row>
    <row r="87" spans="1:20" s="43" customFormat="1" ht="30" customHeight="1" x14ac:dyDescent="0.2">
      <c r="A87" s="34">
        <v>2</v>
      </c>
      <c r="B87" s="35">
        <v>0</v>
      </c>
      <c r="C87" s="35">
        <v>4</v>
      </c>
      <c r="D87" s="36">
        <v>8</v>
      </c>
      <c r="E87" s="36">
        <v>1</v>
      </c>
      <c r="F87" s="36">
        <v>20</v>
      </c>
      <c r="G87" s="36" t="s">
        <v>161</v>
      </c>
      <c r="H87" s="38" t="s">
        <v>162</v>
      </c>
      <c r="I87" s="39">
        <v>31236487</v>
      </c>
      <c r="J87" s="39">
        <v>0</v>
      </c>
      <c r="K87" s="39">
        <v>31000000</v>
      </c>
      <c r="L87" s="39">
        <v>0</v>
      </c>
      <c r="M87" s="39">
        <v>31000000</v>
      </c>
      <c r="N87" s="39">
        <v>1981654</v>
      </c>
      <c r="O87" s="39">
        <v>22637655</v>
      </c>
      <c r="P87" s="39">
        <v>1981654</v>
      </c>
      <c r="Q87" s="39">
        <v>22637655</v>
      </c>
      <c r="R87" s="40">
        <f t="shared" si="24"/>
        <v>0.99242914223997081</v>
      </c>
      <c r="S87" s="41">
        <f t="shared" si="25"/>
        <v>0.72471833980562539</v>
      </c>
      <c r="T87" s="42"/>
    </row>
    <row r="88" spans="1:20" s="43" customFormat="1" ht="30" customHeight="1" x14ac:dyDescent="0.2">
      <c r="A88" s="34">
        <v>2</v>
      </c>
      <c r="B88" s="35">
        <v>0</v>
      </c>
      <c r="C88" s="35">
        <v>4</v>
      </c>
      <c r="D88" s="36">
        <v>8</v>
      </c>
      <c r="E88" s="36">
        <v>2</v>
      </c>
      <c r="F88" s="36">
        <v>20</v>
      </c>
      <c r="G88" s="36" t="s">
        <v>163</v>
      </c>
      <c r="H88" s="38" t="s">
        <v>164</v>
      </c>
      <c r="I88" s="39">
        <v>446838523</v>
      </c>
      <c r="J88" s="39">
        <v>0</v>
      </c>
      <c r="K88" s="39">
        <v>446838523</v>
      </c>
      <c r="L88" s="39">
        <v>0</v>
      </c>
      <c r="M88" s="39">
        <v>446838523</v>
      </c>
      <c r="N88" s="39">
        <v>27823810</v>
      </c>
      <c r="O88" s="39">
        <v>418958830</v>
      </c>
      <c r="P88" s="39">
        <v>27823810</v>
      </c>
      <c r="Q88" s="39">
        <v>418958830</v>
      </c>
      <c r="R88" s="40">
        <f t="shared" si="24"/>
        <v>1</v>
      </c>
      <c r="S88" s="41">
        <f t="shared" si="25"/>
        <v>0.93760678284222154</v>
      </c>
      <c r="T88" s="42"/>
    </row>
    <row r="89" spans="1:20" s="43" customFormat="1" ht="30" customHeight="1" x14ac:dyDescent="0.2">
      <c r="A89" s="34" t="s">
        <v>165</v>
      </c>
      <c r="B89" s="35">
        <v>0</v>
      </c>
      <c r="C89" s="35">
        <v>4</v>
      </c>
      <c r="D89" s="36">
        <v>8</v>
      </c>
      <c r="E89" s="36">
        <v>3</v>
      </c>
      <c r="F89" s="36">
        <v>20</v>
      </c>
      <c r="G89" s="36"/>
      <c r="H89" s="38" t="s">
        <v>166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40">
        <f t="shared" si="24"/>
        <v>0</v>
      </c>
      <c r="S89" s="41">
        <f t="shared" si="25"/>
        <v>0</v>
      </c>
      <c r="T89" s="42"/>
    </row>
    <row r="90" spans="1:20" s="43" customFormat="1" ht="30" customHeight="1" x14ac:dyDescent="0.2">
      <c r="A90" s="34">
        <v>2</v>
      </c>
      <c r="B90" s="35">
        <v>0</v>
      </c>
      <c r="C90" s="35">
        <v>4</v>
      </c>
      <c r="D90" s="36">
        <v>8</v>
      </c>
      <c r="E90" s="36">
        <v>5</v>
      </c>
      <c r="F90" s="36">
        <v>20</v>
      </c>
      <c r="G90" s="36" t="s">
        <v>167</v>
      </c>
      <c r="H90" s="38" t="s">
        <v>168</v>
      </c>
      <c r="I90" s="39">
        <v>44045608</v>
      </c>
      <c r="J90" s="39">
        <v>-5000000</v>
      </c>
      <c r="K90" s="39">
        <v>39045608</v>
      </c>
      <c r="L90" s="39">
        <v>0</v>
      </c>
      <c r="M90" s="39">
        <v>39045608</v>
      </c>
      <c r="N90" s="39">
        <v>1454172</v>
      </c>
      <c r="O90" s="39">
        <v>19448171</v>
      </c>
      <c r="P90" s="39">
        <v>1454172</v>
      </c>
      <c r="Q90" s="39">
        <v>19448171</v>
      </c>
      <c r="R90" s="40">
        <f t="shared" si="24"/>
        <v>0.88648130365234146</v>
      </c>
      <c r="S90" s="41">
        <f t="shared" si="25"/>
        <v>0.44154620365326774</v>
      </c>
      <c r="T90" s="42"/>
    </row>
    <row r="91" spans="1:20" s="43" customFormat="1" ht="30" customHeight="1" x14ac:dyDescent="0.2">
      <c r="A91" s="34">
        <v>2</v>
      </c>
      <c r="B91" s="35">
        <v>0</v>
      </c>
      <c r="C91" s="35">
        <v>4</v>
      </c>
      <c r="D91" s="36">
        <v>8</v>
      </c>
      <c r="E91" s="36">
        <v>6</v>
      </c>
      <c r="F91" s="36">
        <v>20</v>
      </c>
      <c r="G91" s="36" t="s">
        <v>169</v>
      </c>
      <c r="H91" s="38" t="s">
        <v>170</v>
      </c>
      <c r="I91" s="39">
        <v>50854730</v>
      </c>
      <c r="J91" s="39">
        <v>4000000</v>
      </c>
      <c r="K91" s="39">
        <v>50854730</v>
      </c>
      <c r="L91" s="39">
        <v>4000000</v>
      </c>
      <c r="M91" s="39">
        <v>50854730</v>
      </c>
      <c r="N91" s="39">
        <v>3275373</v>
      </c>
      <c r="O91" s="39">
        <v>47248728</v>
      </c>
      <c r="P91" s="39">
        <v>3275373</v>
      </c>
      <c r="Q91" s="39">
        <v>47248728</v>
      </c>
      <c r="R91" s="40">
        <f t="shared" si="24"/>
        <v>1</v>
      </c>
      <c r="S91" s="41">
        <f t="shared" si="25"/>
        <v>0.9290921021505768</v>
      </c>
      <c r="T91" s="42"/>
    </row>
    <row r="92" spans="1:20" s="32" customFormat="1" ht="30" customHeight="1" x14ac:dyDescent="0.2">
      <c r="A92" s="25">
        <v>2</v>
      </c>
      <c r="B92" s="26">
        <v>0</v>
      </c>
      <c r="C92" s="26">
        <v>4</v>
      </c>
      <c r="D92" s="44">
        <v>9</v>
      </c>
      <c r="E92" s="27"/>
      <c r="F92" s="27"/>
      <c r="G92" s="27"/>
      <c r="H92" s="33" t="s">
        <v>171</v>
      </c>
      <c r="I92" s="29">
        <f t="shared" ref="I92:Q92" si="29">SUM(I93:I94)</f>
        <v>943016589</v>
      </c>
      <c r="J92" s="29">
        <f t="shared" si="29"/>
        <v>-31851170</v>
      </c>
      <c r="K92" s="29">
        <f t="shared" si="29"/>
        <v>471148830</v>
      </c>
      <c r="L92" s="29">
        <f t="shared" si="29"/>
        <v>471148830</v>
      </c>
      <c r="M92" s="29">
        <f t="shared" si="29"/>
        <v>471148830</v>
      </c>
      <c r="N92" s="29">
        <f t="shared" si="29"/>
        <v>2567221</v>
      </c>
      <c r="O92" s="29">
        <f t="shared" si="29"/>
        <v>2567221</v>
      </c>
      <c r="P92" s="29">
        <f t="shared" si="29"/>
        <v>2567221</v>
      </c>
      <c r="Q92" s="29">
        <f t="shared" si="29"/>
        <v>2567221</v>
      </c>
      <c r="R92" s="30">
        <f t="shared" si="24"/>
        <v>0.49961881423487875</v>
      </c>
      <c r="S92" s="31">
        <f t="shared" si="25"/>
        <v>2.7223497761819332E-3</v>
      </c>
      <c r="T92" s="42"/>
    </row>
    <row r="93" spans="1:20" s="43" customFormat="1" ht="30" customHeight="1" x14ac:dyDescent="0.2">
      <c r="A93" s="34">
        <v>2</v>
      </c>
      <c r="B93" s="35">
        <v>0</v>
      </c>
      <c r="C93" s="35">
        <v>4</v>
      </c>
      <c r="D93" s="36">
        <v>9</v>
      </c>
      <c r="E93" s="36">
        <v>5</v>
      </c>
      <c r="F93" s="36">
        <v>20</v>
      </c>
      <c r="G93" s="36" t="s">
        <v>172</v>
      </c>
      <c r="H93" s="38" t="s">
        <v>173</v>
      </c>
      <c r="I93" s="39">
        <v>171800696</v>
      </c>
      <c r="J93" s="39">
        <v>-1215460</v>
      </c>
      <c r="K93" s="39">
        <v>98784540</v>
      </c>
      <c r="L93" s="39">
        <v>98784540</v>
      </c>
      <c r="M93" s="39">
        <v>98784540</v>
      </c>
      <c r="N93" s="39">
        <v>0</v>
      </c>
      <c r="O93" s="39">
        <v>0</v>
      </c>
      <c r="P93" s="39">
        <v>0</v>
      </c>
      <c r="Q93" s="39">
        <v>0</v>
      </c>
      <c r="R93" s="40">
        <f t="shared" si="24"/>
        <v>0.57499499303541823</v>
      </c>
      <c r="S93" s="41">
        <f t="shared" si="25"/>
        <v>0</v>
      </c>
      <c r="T93" s="42"/>
    </row>
    <row r="94" spans="1:20" s="43" customFormat="1" ht="30" customHeight="1" x14ac:dyDescent="0.2">
      <c r="A94" s="34">
        <v>2</v>
      </c>
      <c r="B94" s="35">
        <v>0</v>
      </c>
      <c r="C94" s="35">
        <v>4</v>
      </c>
      <c r="D94" s="36">
        <v>9</v>
      </c>
      <c r="E94" s="36">
        <v>13</v>
      </c>
      <c r="F94" s="36">
        <v>20</v>
      </c>
      <c r="G94" s="36" t="s">
        <v>174</v>
      </c>
      <c r="H94" s="38" t="s">
        <v>175</v>
      </c>
      <c r="I94" s="39">
        <v>771215893</v>
      </c>
      <c r="J94" s="39">
        <v>-30635710</v>
      </c>
      <c r="K94" s="39">
        <v>372364290</v>
      </c>
      <c r="L94" s="39">
        <v>372364290</v>
      </c>
      <c r="M94" s="39">
        <v>372364290</v>
      </c>
      <c r="N94" s="39">
        <v>2567221</v>
      </c>
      <c r="O94" s="39">
        <v>2567221</v>
      </c>
      <c r="P94" s="39">
        <v>2567221</v>
      </c>
      <c r="Q94" s="39">
        <v>2567221</v>
      </c>
      <c r="R94" s="40">
        <f t="shared" si="24"/>
        <v>0.48282756278727257</v>
      </c>
      <c r="S94" s="41">
        <f t="shared" si="25"/>
        <v>3.3287968042432447E-3</v>
      </c>
      <c r="T94" s="42"/>
    </row>
    <row r="95" spans="1:20" s="32" customFormat="1" ht="30" customHeight="1" x14ac:dyDescent="0.2">
      <c r="A95" s="25">
        <v>2</v>
      </c>
      <c r="B95" s="26">
        <v>0</v>
      </c>
      <c r="C95" s="26">
        <v>4</v>
      </c>
      <c r="D95" s="44">
        <v>10</v>
      </c>
      <c r="E95" s="27"/>
      <c r="F95" s="27"/>
      <c r="G95" s="27"/>
      <c r="H95" s="33" t="s">
        <v>176</v>
      </c>
      <c r="I95" s="29">
        <f t="shared" ref="I95:Q95" si="30">SUM(I96:I97)</f>
        <v>2118244</v>
      </c>
      <c r="J95" s="29">
        <f t="shared" si="30"/>
        <v>-408204</v>
      </c>
      <c r="K95" s="29">
        <f t="shared" si="30"/>
        <v>1632816</v>
      </c>
      <c r="L95" s="29">
        <f t="shared" si="30"/>
        <v>-408204</v>
      </c>
      <c r="M95" s="29">
        <f t="shared" si="30"/>
        <v>1632816</v>
      </c>
      <c r="N95" s="29">
        <f t="shared" si="30"/>
        <v>0</v>
      </c>
      <c r="O95" s="29">
        <f t="shared" si="30"/>
        <v>1632816</v>
      </c>
      <c r="P95" s="29">
        <f t="shared" si="30"/>
        <v>0</v>
      </c>
      <c r="Q95" s="29">
        <f t="shared" si="30"/>
        <v>1632816</v>
      </c>
      <c r="R95" s="30">
        <f t="shared" si="24"/>
        <v>0.77083471026000783</v>
      </c>
      <c r="S95" s="31">
        <f t="shared" si="25"/>
        <v>0.77083471026000783</v>
      </c>
      <c r="T95" s="46"/>
    </row>
    <row r="96" spans="1:20" s="43" customFormat="1" ht="30" customHeight="1" x14ac:dyDescent="0.2">
      <c r="A96" s="34">
        <v>2</v>
      </c>
      <c r="B96" s="35">
        <v>0</v>
      </c>
      <c r="C96" s="35">
        <v>4</v>
      </c>
      <c r="D96" s="36">
        <v>10</v>
      </c>
      <c r="E96" s="36">
        <v>1</v>
      </c>
      <c r="F96" s="36">
        <v>20</v>
      </c>
      <c r="G96" s="36" t="s">
        <v>177</v>
      </c>
      <c r="H96" s="38" t="s">
        <v>178</v>
      </c>
      <c r="I96" s="39">
        <v>2118244</v>
      </c>
      <c r="J96" s="39">
        <v>-408204</v>
      </c>
      <c r="K96" s="39">
        <v>1632816</v>
      </c>
      <c r="L96" s="39">
        <v>-408204</v>
      </c>
      <c r="M96" s="39">
        <v>1632816</v>
      </c>
      <c r="N96" s="39">
        <v>0</v>
      </c>
      <c r="O96" s="39">
        <v>1632816</v>
      </c>
      <c r="P96" s="39">
        <v>0</v>
      </c>
      <c r="Q96" s="39">
        <v>1632816</v>
      </c>
      <c r="R96" s="40">
        <f t="shared" si="24"/>
        <v>0.77083471026000783</v>
      </c>
      <c r="S96" s="41">
        <f t="shared" si="25"/>
        <v>0.77083471026000783</v>
      </c>
      <c r="T96" s="42"/>
    </row>
    <row r="97" spans="1:20" s="43" customFormat="1" ht="30" customHeight="1" x14ac:dyDescent="0.2">
      <c r="A97" s="34">
        <v>2</v>
      </c>
      <c r="B97" s="35">
        <v>0</v>
      </c>
      <c r="C97" s="35">
        <v>4</v>
      </c>
      <c r="D97" s="36">
        <v>10</v>
      </c>
      <c r="E97" s="36">
        <v>2</v>
      </c>
      <c r="F97" s="36">
        <v>20</v>
      </c>
      <c r="G97" s="36" t="s">
        <v>179</v>
      </c>
      <c r="H97" s="38" t="s">
        <v>180</v>
      </c>
      <c r="I97" s="39"/>
      <c r="J97" s="39"/>
      <c r="K97" s="39"/>
      <c r="L97" s="39"/>
      <c r="M97" s="39">
        <v>0</v>
      </c>
      <c r="N97" s="39"/>
      <c r="O97" s="39">
        <v>0</v>
      </c>
      <c r="P97" s="39"/>
      <c r="Q97" s="39"/>
      <c r="R97" s="40">
        <f t="shared" si="24"/>
        <v>0</v>
      </c>
      <c r="S97" s="41">
        <f t="shared" si="25"/>
        <v>0</v>
      </c>
      <c r="T97" s="42"/>
    </row>
    <row r="98" spans="1:20" s="32" customFormat="1" ht="30" customHeight="1" x14ac:dyDescent="0.2">
      <c r="A98" s="25">
        <v>2</v>
      </c>
      <c r="B98" s="26">
        <v>0</v>
      </c>
      <c r="C98" s="26">
        <v>4</v>
      </c>
      <c r="D98" s="44">
        <v>11</v>
      </c>
      <c r="E98" s="27"/>
      <c r="F98" s="27"/>
      <c r="G98" s="27"/>
      <c r="H98" s="33" t="s">
        <v>181</v>
      </c>
      <c r="I98" s="29">
        <f>SUM(I99:I100)</f>
        <v>176763042</v>
      </c>
      <c r="J98" s="29">
        <f t="shared" ref="J98:Q98" si="31">SUM(J99:J100)</f>
        <v>-13760478</v>
      </c>
      <c r="K98" s="29">
        <f t="shared" si="31"/>
        <v>163002564</v>
      </c>
      <c r="L98" s="29">
        <f t="shared" si="31"/>
        <v>6297737</v>
      </c>
      <c r="M98" s="29">
        <f t="shared" si="31"/>
        <v>163002564</v>
      </c>
      <c r="N98" s="29">
        <f t="shared" si="31"/>
        <v>11859260</v>
      </c>
      <c r="O98" s="29">
        <f t="shared" si="31"/>
        <v>161743580</v>
      </c>
      <c r="P98" s="29">
        <f t="shared" si="31"/>
        <v>12048139</v>
      </c>
      <c r="Q98" s="29">
        <f t="shared" si="31"/>
        <v>161743580</v>
      </c>
      <c r="R98" s="30">
        <f t="shared" si="24"/>
        <v>0.92215296905786448</v>
      </c>
      <c r="S98" s="31">
        <f t="shared" si="25"/>
        <v>0.91503052996791034</v>
      </c>
      <c r="T98" s="46"/>
    </row>
    <row r="99" spans="1:20" s="32" customFormat="1" ht="30" customHeight="1" x14ac:dyDescent="0.2">
      <c r="A99" s="34">
        <v>2</v>
      </c>
      <c r="B99" s="35">
        <v>0</v>
      </c>
      <c r="C99" s="35">
        <v>4</v>
      </c>
      <c r="D99" s="36">
        <v>11</v>
      </c>
      <c r="E99" s="36">
        <v>1</v>
      </c>
      <c r="F99" s="36">
        <v>20</v>
      </c>
      <c r="G99" s="36" t="s">
        <v>182</v>
      </c>
      <c r="H99" s="38" t="s">
        <v>183</v>
      </c>
      <c r="I99" s="39">
        <v>53359968</v>
      </c>
      <c r="J99" s="39">
        <v>0</v>
      </c>
      <c r="K99" s="39">
        <v>53359968</v>
      </c>
      <c r="L99" s="39">
        <v>0</v>
      </c>
      <c r="M99" s="39">
        <v>53359968</v>
      </c>
      <c r="N99" s="39">
        <v>4782489</v>
      </c>
      <c r="O99" s="39">
        <v>53311113</v>
      </c>
      <c r="P99" s="39">
        <v>4782489</v>
      </c>
      <c r="Q99" s="39">
        <v>53311113</v>
      </c>
      <c r="R99" s="40">
        <f t="shared" si="24"/>
        <v>1</v>
      </c>
      <c r="S99" s="41">
        <f t="shared" si="25"/>
        <v>0.99908442598766178</v>
      </c>
      <c r="T99" s="46"/>
    </row>
    <row r="100" spans="1:20" s="43" customFormat="1" ht="30" customHeight="1" x14ac:dyDescent="0.2">
      <c r="A100" s="34">
        <v>2</v>
      </c>
      <c r="B100" s="35">
        <v>0</v>
      </c>
      <c r="C100" s="35">
        <v>4</v>
      </c>
      <c r="D100" s="36">
        <v>11</v>
      </c>
      <c r="E100" s="36">
        <v>2</v>
      </c>
      <c r="F100" s="36">
        <v>20</v>
      </c>
      <c r="G100" s="36" t="s">
        <v>184</v>
      </c>
      <c r="H100" s="38" t="s">
        <v>185</v>
      </c>
      <c r="I100" s="39">
        <v>123403074</v>
      </c>
      <c r="J100" s="39">
        <v>-13760478</v>
      </c>
      <c r="K100" s="39">
        <v>109642596</v>
      </c>
      <c r="L100" s="39">
        <v>6297737</v>
      </c>
      <c r="M100" s="39">
        <v>109642596</v>
      </c>
      <c r="N100" s="39">
        <v>7076771</v>
      </c>
      <c r="O100" s="39">
        <v>108432467</v>
      </c>
      <c r="P100" s="39">
        <v>7265650</v>
      </c>
      <c r="Q100" s="39">
        <v>108432467</v>
      </c>
      <c r="R100" s="40">
        <f t="shared" si="24"/>
        <v>0.88849161083296835</v>
      </c>
      <c r="S100" s="41">
        <f t="shared" si="25"/>
        <v>0.87868529920089344</v>
      </c>
      <c r="T100" s="42"/>
    </row>
    <row r="101" spans="1:20" s="32" customFormat="1" ht="30" customHeight="1" x14ac:dyDescent="0.2">
      <c r="A101" s="25">
        <v>2</v>
      </c>
      <c r="B101" s="26">
        <v>0</v>
      </c>
      <c r="C101" s="26">
        <v>4</v>
      </c>
      <c r="D101" s="44">
        <v>14</v>
      </c>
      <c r="E101" s="44"/>
      <c r="F101" s="44">
        <v>20</v>
      </c>
      <c r="G101" s="44" t="s">
        <v>186</v>
      </c>
      <c r="H101" s="33" t="s">
        <v>187</v>
      </c>
      <c r="I101" s="29">
        <v>12275340</v>
      </c>
      <c r="J101" s="29">
        <v>0</v>
      </c>
      <c r="K101" s="29">
        <v>12275340</v>
      </c>
      <c r="L101" s="29">
        <v>0</v>
      </c>
      <c r="M101" s="29">
        <v>12275340</v>
      </c>
      <c r="N101" s="29">
        <v>0</v>
      </c>
      <c r="O101" s="29">
        <v>12275340</v>
      </c>
      <c r="P101" s="29">
        <v>0</v>
      </c>
      <c r="Q101" s="29">
        <v>12275340</v>
      </c>
      <c r="R101" s="40">
        <f t="shared" si="24"/>
        <v>1</v>
      </c>
      <c r="S101" s="41">
        <f t="shared" si="25"/>
        <v>1</v>
      </c>
      <c r="T101" s="42"/>
    </row>
    <row r="102" spans="1:20" s="32" customFormat="1" ht="30" customHeight="1" x14ac:dyDescent="0.2">
      <c r="A102" s="25">
        <v>2</v>
      </c>
      <c r="B102" s="26">
        <v>0</v>
      </c>
      <c r="C102" s="26">
        <v>4</v>
      </c>
      <c r="D102" s="44">
        <v>17</v>
      </c>
      <c r="E102" s="27"/>
      <c r="F102" s="27"/>
      <c r="G102" s="27"/>
      <c r="H102" s="33" t="s">
        <v>188</v>
      </c>
      <c r="I102" s="29">
        <f t="shared" ref="I102:S102" si="32">SUM(I103:I104)</f>
        <v>15618242</v>
      </c>
      <c r="J102" s="29">
        <f t="shared" si="32"/>
        <v>0</v>
      </c>
      <c r="K102" s="29">
        <f t="shared" ref="K102:Q102" si="33">SUM(K103:K104)</f>
        <v>0</v>
      </c>
      <c r="L102" s="29">
        <f t="shared" si="33"/>
        <v>0</v>
      </c>
      <c r="M102" s="29">
        <f t="shared" si="33"/>
        <v>0</v>
      </c>
      <c r="N102" s="29">
        <f t="shared" si="33"/>
        <v>0</v>
      </c>
      <c r="O102" s="29">
        <f t="shared" si="33"/>
        <v>0</v>
      </c>
      <c r="P102" s="29">
        <f t="shared" si="33"/>
        <v>0</v>
      </c>
      <c r="Q102" s="29">
        <f t="shared" si="33"/>
        <v>0</v>
      </c>
      <c r="R102" s="53">
        <f t="shared" si="32"/>
        <v>0</v>
      </c>
      <c r="S102" s="53">
        <f t="shared" si="32"/>
        <v>0</v>
      </c>
      <c r="T102" s="42"/>
    </row>
    <row r="103" spans="1:20" s="43" customFormat="1" ht="30" customHeight="1" x14ac:dyDescent="0.2">
      <c r="A103" s="34">
        <v>2</v>
      </c>
      <c r="B103" s="35">
        <v>0</v>
      </c>
      <c r="C103" s="35">
        <v>4</v>
      </c>
      <c r="D103" s="36">
        <v>17</v>
      </c>
      <c r="E103" s="36">
        <v>1</v>
      </c>
      <c r="F103" s="36">
        <v>20</v>
      </c>
      <c r="G103" s="36" t="s">
        <v>189</v>
      </c>
      <c r="H103" s="38" t="s">
        <v>190</v>
      </c>
      <c r="I103" s="39">
        <v>7809121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40">
        <f t="shared" si="24"/>
        <v>0</v>
      </c>
      <c r="S103" s="41">
        <f t="shared" si="25"/>
        <v>0</v>
      </c>
      <c r="T103" s="42"/>
    </row>
    <row r="104" spans="1:20" s="43" customFormat="1" ht="30" customHeight="1" x14ac:dyDescent="0.2">
      <c r="A104" s="34">
        <v>2</v>
      </c>
      <c r="B104" s="35">
        <v>0</v>
      </c>
      <c r="C104" s="35">
        <v>4</v>
      </c>
      <c r="D104" s="36">
        <v>17</v>
      </c>
      <c r="E104" s="36">
        <v>2</v>
      </c>
      <c r="F104" s="36">
        <v>20</v>
      </c>
      <c r="G104" s="36" t="s">
        <v>191</v>
      </c>
      <c r="H104" s="38" t="s">
        <v>192</v>
      </c>
      <c r="I104" s="39">
        <v>7809121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40">
        <f t="shared" si="24"/>
        <v>0</v>
      </c>
      <c r="S104" s="41">
        <f t="shared" si="25"/>
        <v>0</v>
      </c>
      <c r="T104" s="42"/>
    </row>
    <row r="105" spans="1:20" s="32" customFormat="1" ht="30" customHeight="1" x14ac:dyDescent="0.2">
      <c r="A105" s="25">
        <v>2</v>
      </c>
      <c r="B105" s="26">
        <v>0</v>
      </c>
      <c r="C105" s="26">
        <v>4</v>
      </c>
      <c r="D105" s="44">
        <v>21</v>
      </c>
      <c r="E105" s="27"/>
      <c r="F105" s="27"/>
      <c r="G105" s="27"/>
      <c r="H105" s="33" t="s">
        <v>193</v>
      </c>
      <c r="I105" s="29">
        <f>SUM(I106:I109)</f>
        <v>918849681</v>
      </c>
      <c r="J105" s="29">
        <f t="shared" ref="J105:Q105" si="34">SUM(J106:J109)</f>
        <v>216225669</v>
      </c>
      <c r="K105" s="29">
        <f t="shared" si="34"/>
        <v>904523478</v>
      </c>
      <c r="L105" s="29">
        <f t="shared" si="34"/>
        <v>226280000</v>
      </c>
      <c r="M105" s="29">
        <f t="shared" si="34"/>
        <v>904523478</v>
      </c>
      <c r="N105" s="29">
        <f t="shared" si="34"/>
        <v>533624325</v>
      </c>
      <c r="O105" s="29">
        <f t="shared" si="34"/>
        <v>667020977</v>
      </c>
      <c r="P105" s="29">
        <f t="shared" si="34"/>
        <v>245857227</v>
      </c>
      <c r="Q105" s="29">
        <f t="shared" si="34"/>
        <v>379253879</v>
      </c>
      <c r="R105" s="30">
        <f t="shared" si="24"/>
        <v>0.98440854549309031</v>
      </c>
      <c r="S105" s="31">
        <f t="shared" si="25"/>
        <v>0.7259304658778023</v>
      </c>
      <c r="T105" s="46"/>
    </row>
    <row r="106" spans="1:20" s="43" customFormat="1" ht="30" customHeight="1" x14ac:dyDescent="0.2">
      <c r="A106" s="34">
        <v>2</v>
      </c>
      <c r="B106" s="35">
        <v>0</v>
      </c>
      <c r="C106" s="35">
        <v>4</v>
      </c>
      <c r="D106" s="36">
        <v>21</v>
      </c>
      <c r="E106" s="36">
        <v>1</v>
      </c>
      <c r="F106" s="36">
        <v>20</v>
      </c>
      <c r="G106" s="36" t="s">
        <v>194</v>
      </c>
      <c r="H106" s="38" t="s">
        <v>195</v>
      </c>
      <c r="I106" s="39">
        <v>25663852</v>
      </c>
      <c r="J106" s="39">
        <v>-4774331</v>
      </c>
      <c r="K106" s="39">
        <v>12089200</v>
      </c>
      <c r="L106" s="39">
        <v>5280000</v>
      </c>
      <c r="M106" s="39">
        <v>12089200</v>
      </c>
      <c r="N106" s="39">
        <v>0</v>
      </c>
      <c r="O106" s="39">
        <v>6809200</v>
      </c>
      <c r="P106" s="39">
        <v>0</v>
      </c>
      <c r="Q106" s="39">
        <v>6809200</v>
      </c>
      <c r="R106" s="40">
        <f t="shared" si="24"/>
        <v>0.47105944968822294</v>
      </c>
      <c r="S106" s="41">
        <f t="shared" si="25"/>
        <v>0.2653226023903193</v>
      </c>
      <c r="T106" s="42"/>
    </row>
    <row r="107" spans="1:20" s="43" customFormat="1" ht="30" customHeight="1" x14ac:dyDescent="0.2">
      <c r="A107" s="34">
        <v>2</v>
      </c>
      <c r="B107" s="35">
        <v>0</v>
      </c>
      <c r="C107" s="35">
        <v>4</v>
      </c>
      <c r="D107" s="36">
        <v>21</v>
      </c>
      <c r="E107" s="36">
        <v>4</v>
      </c>
      <c r="F107" s="36">
        <v>20</v>
      </c>
      <c r="G107" s="36" t="s">
        <v>196</v>
      </c>
      <c r="H107" s="38" t="s">
        <v>197</v>
      </c>
      <c r="I107" s="39">
        <v>793302376</v>
      </c>
      <c r="J107" s="39">
        <v>221000000</v>
      </c>
      <c r="K107" s="39">
        <v>793239500</v>
      </c>
      <c r="L107" s="39">
        <v>221000000</v>
      </c>
      <c r="M107" s="39">
        <v>793239500</v>
      </c>
      <c r="N107" s="39">
        <v>454669250</v>
      </c>
      <c r="O107" s="39">
        <v>572239500</v>
      </c>
      <c r="P107" s="39">
        <v>245857227</v>
      </c>
      <c r="Q107" s="39">
        <v>363427477</v>
      </c>
      <c r="R107" s="40">
        <f t="shared" si="24"/>
        <v>0.99992074144499976</v>
      </c>
      <c r="S107" s="41">
        <f t="shared" si="25"/>
        <v>0.72133844207722375</v>
      </c>
      <c r="T107" s="42"/>
    </row>
    <row r="108" spans="1:20" s="43" customFormat="1" ht="30" customHeight="1" x14ac:dyDescent="0.2">
      <c r="A108" s="34">
        <v>2</v>
      </c>
      <c r="B108" s="35">
        <v>0</v>
      </c>
      <c r="C108" s="35">
        <v>4</v>
      </c>
      <c r="D108" s="36">
        <v>21</v>
      </c>
      <c r="E108" s="36">
        <v>5</v>
      </c>
      <c r="F108" s="36">
        <v>20</v>
      </c>
      <c r="G108" s="36" t="s">
        <v>198</v>
      </c>
      <c r="H108" s="38" t="s">
        <v>199</v>
      </c>
      <c r="I108" s="39">
        <v>99883453</v>
      </c>
      <c r="J108" s="39">
        <v>0</v>
      </c>
      <c r="K108" s="39">
        <v>99194778</v>
      </c>
      <c r="L108" s="39">
        <v>0</v>
      </c>
      <c r="M108" s="39">
        <v>99194778</v>
      </c>
      <c r="N108" s="39">
        <v>78955075</v>
      </c>
      <c r="O108" s="39">
        <v>87972277</v>
      </c>
      <c r="P108" s="39">
        <v>0</v>
      </c>
      <c r="Q108" s="39">
        <v>9017202</v>
      </c>
      <c r="R108" s="40">
        <f t="shared" si="24"/>
        <v>0.99310521433415</v>
      </c>
      <c r="S108" s="41">
        <f t="shared" si="25"/>
        <v>0.88074925683636507</v>
      </c>
      <c r="T108" s="42"/>
    </row>
    <row r="109" spans="1:20" s="43" customFormat="1" ht="30" customHeight="1" x14ac:dyDescent="0.2">
      <c r="A109" s="34">
        <v>2</v>
      </c>
      <c r="B109" s="35">
        <v>0</v>
      </c>
      <c r="C109" s="35">
        <v>4</v>
      </c>
      <c r="D109" s="36">
        <v>21</v>
      </c>
      <c r="E109" s="36">
        <v>11</v>
      </c>
      <c r="F109" s="36">
        <v>20</v>
      </c>
      <c r="G109" s="36"/>
      <c r="H109" s="38" t="s">
        <v>200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40">
        <f t="shared" si="24"/>
        <v>0</v>
      </c>
      <c r="S109" s="41">
        <f t="shared" si="25"/>
        <v>0</v>
      </c>
      <c r="T109" s="42"/>
    </row>
    <row r="110" spans="1:20" s="32" customFormat="1" ht="30" customHeight="1" x14ac:dyDescent="0.2">
      <c r="A110" s="25">
        <v>2</v>
      </c>
      <c r="B110" s="26">
        <v>0</v>
      </c>
      <c r="C110" s="26">
        <v>4</v>
      </c>
      <c r="D110" s="44">
        <v>40</v>
      </c>
      <c r="E110" s="27"/>
      <c r="F110" s="44">
        <v>20</v>
      </c>
      <c r="G110" s="44" t="s">
        <v>201</v>
      </c>
      <c r="H110" s="33" t="s">
        <v>202</v>
      </c>
      <c r="I110" s="54">
        <f>+I111</f>
        <v>5618243</v>
      </c>
      <c r="J110" s="54">
        <f t="shared" ref="J110:Q110" si="35">+J111</f>
        <v>-2000000</v>
      </c>
      <c r="K110" s="54">
        <f t="shared" si="35"/>
        <v>1157840</v>
      </c>
      <c r="L110" s="54">
        <f t="shared" si="35"/>
        <v>-2000000</v>
      </c>
      <c r="M110" s="54">
        <f t="shared" si="35"/>
        <v>1157840</v>
      </c>
      <c r="N110" s="54">
        <f t="shared" si="35"/>
        <v>-2000000</v>
      </c>
      <c r="O110" s="54">
        <f t="shared" si="35"/>
        <v>1157840</v>
      </c>
      <c r="P110" s="54">
        <f t="shared" si="35"/>
        <v>-2000000</v>
      </c>
      <c r="Q110" s="54">
        <f t="shared" si="35"/>
        <v>1157840</v>
      </c>
      <c r="R110" s="40">
        <f t="shared" si="24"/>
        <v>0.20608578162247521</v>
      </c>
      <c r="S110" s="48">
        <f t="shared" si="25"/>
        <v>0.20608578162247521</v>
      </c>
      <c r="T110" s="55"/>
    </row>
    <row r="111" spans="1:20" s="43" customFormat="1" ht="30" customHeight="1" x14ac:dyDescent="0.2">
      <c r="A111" s="34">
        <v>2</v>
      </c>
      <c r="B111" s="35">
        <v>0</v>
      </c>
      <c r="C111" s="35">
        <v>4</v>
      </c>
      <c r="D111" s="36">
        <v>40</v>
      </c>
      <c r="E111" s="37" t="s">
        <v>203</v>
      </c>
      <c r="F111" s="36">
        <v>20</v>
      </c>
      <c r="G111" s="36" t="s">
        <v>204</v>
      </c>
      <c r="H111" s="38" t="s">
        <v>202</v>
      </c>
      <c r="I111" s="39">
        <v>5618243</v>
      </c>
      <c r="J111" s="39">
        <v>-2000000</v>
      </c>
      <c r="K111" s="39">
        <v>1157840</v>
      </c>
      <c r="L111" s="39">
        <v>-2000000</v>
      </c>
      <c r="M111" s="39">
        <v>1157840</v>
      </c>
      <c r="N111" s="39">
        <v>-2000000</v>
      </c>
      <c r="O111" s="39">
        <v>1157840</v>
      </c>
      <c r="P111" s="39">
        <v>-2000000</v>
      </c>
      <c r="Q111" s="39">
        <v>1157840</v>
      </c>
      <c r="R111" s="40">
        <f t="shared" si="24"/>
        <v>0.20608578162247521</v>
      </c>
      <c r="S111" s="51">
        <f t="shared" si="25"/>
        <v>0.20608578162247521</v>
      </c>
      <c r="T111" s="42"/>
    </row>
    <row r="112" spans="1:20" s="32" customFormat="1" ht="30" customHeight="1" x14ac:dyDescent="0.2">
      <c r="A112" s="25">
        <v>2</v>
      </c>
      <c r="B112" s="26">
        <v>0</v>
      </c>
      <c r="C112" s="26">
        <v>4</v>
      </c>
      <c r="D112" s="44">
        <v>41</v>
      </c>
      <c r="E112" s="27"/>
      <c r="F112" s="27"/>
      <c r="G112" s="27"/>
      <c r="H112" s="33" t="s">
        <v>205</v>
      </c>
      <c r="I112" s="29">
        <f t="shared" ref="I112:Q112" si="36">+I113</f>
        <v>3127173674</v>
      </c>
      <c r="J112" s="29">
        <f t="shared" si="36"/>
        <v>1418320</v>
      </c>
      <c r="K112" s="29">
        <f t="shared" si="36"/>
        <v>3114379256</v>
      </c>
      <c r="L112" s="29">
        <f t="shared" si="36"/>
        <v>3710170</v>
      </c>
      <c r="M112" s="29">
        <f t="shared" si="36"/>
        <v>3114379256</v>
      </c>
      <c r="N112" s="29">
        <f t="shared" si="36"/>
        <v>574050109</v>
      </c>
      <c r="O112" s="29">
        <f t="shared" si="36"/>
        <v>2852772473</v>
      </c>
      <c r="P112" s="29">
        <f t="shared" si="36"/>
        <v>574268269</v>
      </c>
      <c r="Q112" s="29">
        <f t="shared" si="36"/>
        <v>2657701499</v>
      </c>
      <c r="R112" s="30">
        <f t="shared" si="24"/>
        <v>0.99590863209601199</v>
      </c>
      <c r="S112" s="31">
        <f t="shared" si="25"/>
        <v>0.9122526506022256</v>
      </c>
      <c r="T112" s="46"/>
    </row>
    <row r="113" spans="1:20" s="43" customFormat="1" ht="30" customHeight="1" x14ac:dyDescent="0.2">
      <c r="A113" s="34">
        <v>2</v>
      </c>
      <c r="B113" s="35">
        <v>0</v>
      </c>
      <c r="C113" s="35">
        <v>4</v>
      </c>
      <c r="D113" s="36">
        <v>41</v>
      </c>
      <c r="E113" s="36">
        <v>13</v>
      </c>
      <c r="F113" s="36">
        <v>20</v>
      </c>
      <c r="G113" s="36" t="s">
        <v>206</v>
      </c>
      <c r="H113" s="38" t="s">
        <v>205</v>
      </c>
      <c r="I113" s="39">
        <v>3127173674</v>
      </c>
      <c r="J113" s="39">
        <v>1418320</v>
      </c>
      <c r="K113" s="39">
        <v>3114379256</v>
      </c>
      <c r="L113" s="39">
        <v>3710170</v>
      </c>
      <c r="M113" s="39">
        <v>3114379256</v>
      </c>
      <c r="N113" s="39">
        <v>574050109</v>
      </c>
      <c r="O113" s="39">
        <v>2852772473</v>
      </c>
      <c r="P113" s="39">
        <v>574268269</v>
      </c>
      <c r="Q113" s="39">
        <v>2657701499</v>
      </c>
      <c r="R113" s="40">
        <f t="shared" si="24"/>
        <v>0.99590863209601199</v>
      </c>
      <c r="S113" s="51">
        <f t="shared" si="25"/>
        <v>0.9122526506022256</v>
      </c>
      <c r="T113" s="42"/>
    </row>
    <row r="114" spans="1:20" s="32" customFormat="1" ht="30" customHeight="1" x14ac:dyDescent="0.2">
      <c r="A114" s="25">
        <v>3</v>
      </c>
      <c r="B114" s="26"/>
      <c r="C114" s="26"/>
      <c r="D114" s="27"/>
      <c r="E114" s="27"/>
      <c r="F114" s="44">
        <v>20</v>
      </c>
      <c r="G114" s="44"/>
      <c r="H114" s="33" t="s">
        <v>207</v>
      </c>
      <c r="I114" s="29">
        <f>+I116+I122</f>
        <v>5861557000</v>
      </c>
      <c r="J114" s="29">
        <f t="shared" ref="J114:Q114" si="37">+J116+J122</f>
        <v>-101516936</v>
      </c>
      <c r="K114" s="29">
        <f t="shared" si="37"/>
        <v>4093244857</v>
      </c>
      <c r="L114" s="29">
        <f t="shared" si="37"/>
        <v>-13146226</v>
      </c>
      <c r="M114" s="29">
        <f t="shared" si="37"/>
        <v>4093244857</v>
      </c>
      <c r="N114" s="29">
        <f t="shared" si="37"/>
        <v>256777600</v>
      </c>
      <c r="O114" s="29">
        <f t="shared" si="37"/>
        <v>3427485467</v>
      </c>
      <c r="P114" s="29">
        <f t="shared" si="37"/>
        <v>232000000</v>
      </c>
      <c r="Q114" s="29">
        <f t="shared" si="37"/>
        <v>3402707867</v>
      </c>
      <c r="R114" s="30">
        <f t="shared" si="24"/>
        <v>0.69832040480029456</v>
      </c>
      <c r="S114" s="31">
        <f t="shared" si="25"/>
        <v>0.58473976573118713</v>
      </c>
      <c r="T114" s="46"/>
    </row>
    <row r="115" spans="1:20" s="32" customFormat="1" ht="30" customHeight="1" x14ac:dyDescent="0.2">
      <c r="A115" s="25">
        <v>3</v>
      </c>
      <c r="B115" s="26"/>
      <c r="C115" s="26"/>
      <c r="D115" s="27"/>
      <c r="E115" s="27"/>
      <c r="F115" s="44">
        <v>21</v>
      </c>
      <c r="G115" s="44"/>
      <c r="H115" s="33" t="s">
        <v>207</v>
      </c>
      <c r="I115" s="29">
        <f>+I117</f>
        <v>258000000000</v>
      </c>
      <c r="J115" s="29">
        <f t="shared" ref="J115:Q119" si="38">+J117</f>
        <v>0</v>
      </c>
      <c r="K115" s="29">
        <f t="shared" si="38"/>
        <v>258000000000</v>
      </c>
      <c r="L115" s="29">
        <f t="shared" si="38"/>
        <v>0</v>
      </c>
      <c r="M115" s="29">
        <f t="shared" si="38"/>
        <v>258000000000</v>
      </c>
      <c r="N115" s="29">
        <f t="shared" si="38"/>
        <v>0</v>
      </c>
      <c r="O115" s="29">
        <f t="shared" si="38"/>
        <v>258000000000</v>
      </c>
      <c r="P115" s="29">
        <f t="shared" si="38"/>
        <v>0</v>
      </c>
      <c r="Q115" s="29">
        <f t="shared" si="38"/>
        <v>258000000000</v>
      </c>
      <c r="R115" s="30">
        <f t="shared" si="24"/>
        <v>1</v>
      </c>
      <c r="S115" s="31">
        <f t="shared" si="25"/>
        <v>1</v>
      </c>
      <c r="T115" s="46"/>
    </row>
    <row r="116" spans="1:20" s="32" customFormat="1" ht="30" customHeight="1" x14ac:dyDescent="0.2">
      <c r="A116" s="25">
        <v>3</v>
      </c>
      <c r="B116" s="26">
        <v>2</v>
      </c>
      <c r="C116" s="26"/>
      <c r="D116" s="27"/>
      <c r="E116" s="27"/>
      <c r="F116" s="56">
        <v>20</v>
      </c>
      <c r="G116" s="56"/>
      <c r="H116" s="33" t="s">
        <v>208</v>
      </c>
      <c r="I116" s="29">
        <f>+I118</f>
        <v>2522538000</v>
      </c>
      <c r="J116" s="29">
        <f t="shared" si="38"/>
        <v>-10049952</v>
      </c>
      <c r="K116" s="29">
        <f t="shared" si="38"/>
        <v>971031077</v>
      </c>
      <c r="L116" s="29">
        <f t="shared" si="38"/>
        <v>-10049952</v>
      </c>
      <c r="M116" s="29">
        <f t="shared" si="38"/>
        <v>971031077</v>
      </c>
      <c r="N116" s="29">
        <f t="shared" si="38"/>
        <v>0</v>
      </c>
      <c r="O116" s="29">
        <f t="shared" si="38"/>
        <v>971031077</v>
      </c>
      <c r="P116" s="29">
        <f t="shared" si="38"/>
        <v>0</v>
      </c>
      <c r="Q116" s="29">
        <f t="shared" si="38"/>
        <v>971031077</v>
      </c>
      <c r="R116" s="30">
        <f t="shared" si="24"/>
        <v>0.38494210077311025</v>
      </c>
      <c r="S116" s="31">
        <f t="shared" si="25"/>
        <v>0.38494210077311025</v>
      </c>
      <c r="T116" s="46"/>
    </row>
    <row r="117" spans="1:20" s="32" customFormat="1" ht="30" customHeight="1" x14ac:dyDescent="0.2">
      <c r="A117" s="25">
        <v>3</v>
      </c>
      <c r="B117" s="26">
        <v>2</v>
      </c>
      <c r="C117" s="26"/>
      <c r="D117" s="27"/>
      <c r="E117" s="27"/>
      <c r="F117" s="56">
        <v>21</v>
      </c>
      <c r="G117" s="56"/>
      <c r="H117" s="33" t="s">
        <v>208</v>
      </c>
      <c r="I117" s="29">
        <f>+I119</f>
        <v>258000000000</v>
      </c>
      <c r="J117" s="29">
        <f t="shared" si="38"/>
        <v>0</v>
      </c>
      <c r="K117" s="29">
        <f t="shared" si="38"/>
        <v>258000000000</v>
      </c>
      <c r="L117" s="29">
        <f t="shared" si="38"/>
        <v>0</v>
      </c>
      <c r="M117" s="29">
        <f t="shared" si="38"/>
        <v>258000000000</v>
      </c>
      <c r="N117" s="29">
        <f t="shared" si="38"/>
        <v>0</v>
      </c>
      <c r="O117" s="29">
        <f t="shared" si="38"/>
        <v>258000000000</v>
      </c>
      <c r="P117" s="29">
        <f t="shared" si="38"/>
        <v>0</v>
      </c>
      <c r="Q117" s="29">
        <f t="shared" si="38"/>
        <v>258000000000</v>
      </c>
      <c r="R117" s="30">
        <f t="shared" si="24"/>
        <v>1</v>
      </c>
      <c r="S117" s="31">
        <f t="shared" si="25"/>
        <v>1</v>
      </c>
      <c r="T117" s="46"/>
    </row>
    <row r="118" spans="1:20" s="32" customFormat="1" ht="30" customHeight="1" x14ac:dyDescent="0.2">
      <c r="A118" s="25">
        <v>3</v>
      </c>
      <c r="B118" s="26">
        <v>2</v>
      </c>
      <c r="C118" s="26">
        <v>1</v>
      </c>
      <c r="D118" s="57"/>
      <c r="E118" s="57"/>
      <c r="F118" s="56">
        <v>20</v>
      </c>
      <c r="G118" s="56"/>
      <c r="H118" s="58" t="s">
        <v>209</v>
      </c>
      <c r="I118" s="29">
        <f>+I120</f>
        <v>2522538000</v>
      </c>
      <c r="J118" s="29">
        <f t="shared" si="38"/>
        <v>-10049952</v>
      </c>
      <c r="K118" s="29">
        <f t="shared" si="38"/>
        <v>971031077</v>
      </c>
      <c r="L118" s="29">
        <f t="shared" si="38"/>
        <v>-10049952</v>
      </c>
      <c r="M118" s="29">
        <f t="shared" si="38"/>
        <v>971031077</v>
      </c>
      <c r="N118" s="29">
        <f t="shared" si="38"/>
        <v>0</v>
      </c>
      <c r="O118" s="29">
        <f t="shared" si="38"/>
        <v>971031077</v>
      </c>
      <c r="P118" s="29">
        <f t="shared" si="38"/>
        <v>0</v>
      </c>
      <c r="Q118" s="29">
        <f t="shared" si="38"/>
        <v>971031077</v>
      </c>
      <c r="R118" s="30">
        <f t="shared" si="24"/>
        <v>0.38494210077311025</v>
      </c>
      <c r="S118" s="31">
        <f t="shared" si="25"/>
        <v>0.38494210077311025</v>
      </c>
      <c r="T118" s="46"/>
    </row>
    <row r="119" spans="1:20" s="32" customFormat="1" ht="30" customHeight="1" x14ac:dyDescent="0.2">
      <c r="A119" s="25">
        <v>3</v>
      </c>
      <c r="B119" s="26">
        <v>2</v>
      </c>
      <c r="C119" s="26">
        <v>1</v>
      </c>
      <c r="D119" s="57"/>
      <c r="E119" s="57"/>
      <c r="F119" s="56">
        <v>21</v>
      </c>
      <c r="G119" s="56"/>
      <c r="H119" s="58" t="s">
        <v>209</v>
      </c>
      <c r="I119" s="29">
        <f>+I121</f>
        <v>258000000000</v>
      </c>
      <c r="J119" s="29">
        <f t="shared" si="38"/>
        <v>0</v>
      </c>
      <c r="K119" s="29">
        <f t="shared" si="38"/>
        <v>258000000000</v>
      </c>
      <c r="L119" s="29">
        <f t="shared" si="38"/>
        <v>0</v>
      </c>
      <c r="M119" s="29">
        <f t="shared" si="38"/>
        <v>258000000000</v>
      </c>
      <c r="N119" s="29">
        <f t="shared" si="38"/>
        <v>0</v>
      </c>
      <c r="O119" s="29">
        <f t="shared" si="38"/>
        <v>258000000000</v>
      </c>
      <c r="P119" s="29">
        <f t="shared" si="38"/>
        <v>0</v>
      </c>
      <c r="Q119" s="29">
        <f t="shared" si="38"/>
        <v>258000000000</v>
      </c>
      <c r="R119" s="30">
        <f t="shared" si="24"/>
        <v>1</v>
      </c>
      <c r="S119" s="31">
        <f t="shared" si="25"/>
        <v>1</v>
      </c>
      <c r="T119" s="46"/>
    </row>
    <row r="120" spans="1:20" s="43" customFormat="1" ht="30" customHeight="1" x14ac:dyDescent="0.2">
      <c r="A120" s="59">
        <v>3</v>
      </c>
      <c r="B120" s="36">
        <v>2</v>
      </c>
      <c r="C120" s="36">
        <v>1</v>
      </c>
      <c r="D120" s="36">
        <v>1</v>
      </c>
      <c r="E120" s="60" t="s">
        <v>1</v>
      </c>
      <c r="F120" s="36">
        <v>20</v>
      </c>
      <c r="G120" s="36" t="s">
        <v>210</v>
      </c>
      <c r="H120" s="61" t="s">
        <v>211</v>
      </c>
      <c r="I120" s="39">
        <v>2522538000</v>
      </c>
      <c r="J120" s="39">
        <v>-10049952</v>
      </c>
      <c r="K120" s="39">
        <v>971031077</v>
      </c>
      <c r="L120" s="39">
        <v>-10049952</v>
      </c>
      <c r="M120" s="39">
        <v>971031077</v>
      </c>
      <c r="N120" s="39">
        <v>0</v>
      </c>
      <c r="O120" s="39">
        <v>971031077</v>
      </c>
      <c r="P120" s="39">
        <v>0</v>
      </c>
      <c r="Q120" s="39">
        <v>971031077</v>
      </c>
      <c r="R120" s="40">
        <f t="shared" si="24"/>
        <v>0.38494210077311025</v>
      </c>
      <c r="S120" s="41">
        <f t="shared" si="25"/>
        <v>0.38494210077311025</v>
      </c>
      <c r="T120" s="42"/>
    </row>
    <row r="121" spans="1:20" s="43" customFormat="1" ht="30" customHeight="1" x14ac:dyDescent="0.2">
      <c r="A121" s="59">
        <v>3</v>
      </c>
      <c r="B121" s="36">
        <v>2</v>
      </c>
      <c r="C121" s="36">
        <v>1</v>
      </c>
      <c r="D121" s="60">
        <v>17</v>
      </c>
      <c r="E121" s="60" t="s">
        <v>1</v>
      </c>
      <c r="F121" s="62">
        <v>21</v>
      </c>
      <c r="G121" s="62" t="s">
        <v>212</v>
      </c>
      <c r="H121" s="61" t="s">
        <v>213</v>
      </c>
      <c r="I121" s="39">
        <v>258000000000</v>
      </c>
      <c r="J121" s="39">
        <v>0</v>
      </c>
      <c r="K121" s="39">
        <v>258000000000</v>
      </c>
      <c r="L121" s="39">
        <v>0</v>
      </c>
      <c r="M121" s="39">
        <v>258000000000</v>
      </c>
      <c r="N121" s="39">
        <v>0</v>
      </c>
      <c r="O121" s="39">
        <v>258000000000</v>
      </c>
      <c r="P121" s="39">
        <v>0</v>
      </c>
      <c r="Q121" s="39">
        <v>258000000000</v>
      </c>
      <c r="R121" s="40">
        <f t="shared" si="24"/>
        <v>1</v>
      </c>
      <c r="S121" s="41">
        <f t="shared" si="25"/>
        <v>1</v>
      </c>
      <c r="T121" s="42"/>
    </row>
    <row r="122" spans="1:20" s="32" customFormat="1" ht="30" customHeight="1" x14ac:dyDescent="0.2">
      <c r="A122" s="63">
        <v>3</v>
      </c>
      <c r="B122" s="44">
        <v>6</v>
      </c>
      <c r="C122" s="26"/>
      <c r="D122" s="27"/>
      <c r="E122" s="27"/>
      <c r="F122" s="56">
        <v>20</v>
      </c>
      <c r="G122" s="56"/>
      <c r="H122" s="33" t="s">
        <v>214</v>
      </c>
      <c r="I122" s="29">
        <f>+I123</f>
        <v>3339019000</v>
      </c>
      <c r="J122" s="29">
        <f t="shared" ref="J122:Q122" si="39">+J123</f>
        <v>-91466984</v>
      </c>
      <c r="K122" s="29">
        <f t="shared" si="39"/>
        <v>3122213780</v>
      </c>
      <c r="L122" s="29">
        <f t="shared" si="39"/>
        <v>-3096274</v>
      </c>
      <c r="M122" s="29">
        <f t="shared" si="39"/>
        <v>3122213780</v>
      </c>
      <c r="N122" s="29">
        <f t="shared" si="39"/>
        <v>256777600</v>
      </c>
      <c r="O122" s="29">
        <f t="shared" si="39"/>
        <v>2456454390</v>
      </c>
      <c r="P122" s="29">
        <f t="shared" si="39"/>
        <v>232000000</v>
      </c>
      <c r="Q122" s="29">
        <f t="shared" si="39"/>
        <v>2431676790</v>
      </c>
      <c r="R122" s="30">
        <f t="shared" si="24"/>
        <v>0.93506918648860637</v>
      </c>
      <c r="S122" s="31">
        <f t="shared" si="25"/>
        <v>0.73568146512493637</v>
      </c>
      <c r="T122" s="46"/>
    </row>
    <row r="123" spans="1:20" s="32" customFormat="1" ht="30" customHeight="1" x14ac:dyDescent="0.2">
      <c r="A123" s="63">
        <v>3</v>
      </c>
      <c r="B123" s="44">
        <v>6</v>
      </c>
      <c r="C123" s="26">
        <v>1</v>
      </c>
      <c r="D123" s="27"/>
      <c r="E123" s="27"/>
      <c r="F123" s="56">
        <v>20</v>
      </c>
      <c r="G123" s="56"/>
      <c r="H123" s="33" t="s">
        <v>215</v>
      </c>
      <c r="I123" s="29">
        <f t="shared" ref="I123:Q123" si="40">+I125</f>
        <v>3339019000</v>
      </c>
      <c r="J123" s="29">
        <f t="shared" si="40"/>
        <v>-91466984</v>
      </c>
      <c r="K123" s="29">
        <f t="shared" si="40"/>
        <v>3122213780</v>
      </c>
      <c r="L123" s="29">
        <f t="shared" si="40"/>
        <v>-3096274</v>
      </c>
      <c r="M123" s="29">
        <f t="shared" si="40"/>
        <v>3122213780</v>
      </c>
      <c r="N123" s="29">
        <f t="shared" si="40"/>
        <v>256777600</v>
      </c>
      <c r="O123" s="29">
        <f t="shared" si="40"/>
        <v>2456454390</v>
      </c>
      <c r="P123" s="29">
        <f t="shared" si="40"/>
        <v>232000000</v>
      </c>
      <c r="Q123" s="29">
        <f t="shared" si="40"/>
        <v>2431676790</v>
      </c>
      <c r="R123" s="30">
        <f t="shared" si="24"/>
        <v>0.93506918648860637</v>
      </c>
      <c r="S123" s="31">
        <f t="shared" si="25"/>
        <v>0.73568146512493637</v>
      </c>
      <c r="T123" s="46"/>
    </row>
    <row r="124" spans="1:20" s="32" customFormat="1" ht="30" customHeight="1" x14ac:dyDescent="0.2">
      <c r="A124" s="63">
        <v>3</v>
      </c>
      <c r="B124" s="44">
        <v>6</v>
      </c>
      <c r="C124" s="26">
        <v>1</v>
      </c>
      <c r="D124" s="27"/>
      <c r="E124" s="27"/>
      <c r="F124" s="56">
        <v>21</v>
      </c>
      <c r="G124" s="56"/>
      <c r="H124" s="33" t="s">
        <v>215</v>
      </c>
      <c r="I124" s="29">
        <f t="shared" ref="I124:Q124" si="41">+I125</f>
        <v>3339019000</v>
      </c>
      <c r="J124" s="29">
        <f t="shared" si="41"/>
        <v>-91466984</v>
      </c>
      <c r="K124" s="29">
        <f t="shared" si="41"/>
        <v>3122213780</v>
      </c>
      <c r="L124" s="29">
        <f t="shared" si="41"/>
        <v>-3096274</v>
      </c>
      <c r="M124" s="29">
        <f t="shared" si="41"/>
        <v>3122213780</v>
      </c>
      <c r="N124" s="29">
        <f t="shared" si="41"/>
        <v>256777600</v>
      </c>
      <c r="O124" s="29">
        <f t="shared" si="41"/>
        <v>2456454390</v>
      </c>
      <c r="P124" s="29">
        <f t="shared" si="41"/>
        <v>232000000</v>
      </c>
      <c r="Q124" s="29">
        <f t="shared" si="41"/>
        <v>2431676790</v>
      </c>
      <c r="R124" s="40">
        <f t="shared" si="24"/>
        <v>0.93506918648860637</v>
      </c>
      <c r="S124" s="41">
        <f t="shared" si="25"/>
        <v>0.73568146512493637</v>
      </c>
      <c r="T124" s="42"/>
    </row>
    <row r="125" spans="1:20" s="32" customFormat="1" ht="30" customHeight="1" x14ac:dyDescent="0.2">
      <c r="A125" s="34">
        <v>3</v>
      </c>
      <c r="B125" s="35">
        <v>6</v>
      </c>
      <c r="C125" s="35">
        <v>1</v>
      </c>
      <c r="D125" s="36">
        <v>1</v>
      </c>
      <c r="E125" s="27"/>
      <c r="F125" s="56">
        <v>20</v>
      </c>
      <c r="G125" s="56" t="s">
        <v>216</v>
      </c>
      <c r="H125" s="38" t="s">
        <v>215</v>
      </c>
      <c r="I125" s="39">
        <v>3339019000</v>
      </c>
      <c r="J125" s="39">
        <v>-91466984</v>
      </c>
      <c r="K125" s="39">
        <v>3122213780</v>
      </c>
      <c r="L125" s="39">
        <v>-3096274</v>
      </c>
      <c r="M125" s="39">
        <v>3122213780</v>
      </c>
      <c r="N125" s="39">
        <v>256777600</v>
      </c>
      <c r="O125" s="39">
        <v>2456454390</v>
      </c>
      <c r="P125" s="39">
        <v>232000000</v>
      </c>
      <c r="Q125" s="39">
        <v>2431676790</v>
      </c>
      <c r="R125" s="40">
        <f t="shared" si="24"/>
        <v>0.93506918648860637</v>
      </c>
      <c r="S125" s="41">
        <f t="shared" si="25"/>
        <v>0.73568146512493637</v>
      </c>
      <c r="T125" s="42"/>
    </row>
    <row r="126" spans="1:20" s="32" customFormat="1" ht="30" customHeight="1" x14ac:dyDescent="0.2">
      <c r="A126" s="25">
        <v>5</v>
      </c>
      <c r="B126" s="26"/>
      <c r="C126" s="26"/>
      <c r="D126" s="57"/>
      <c r="E126" s="57"/>
      <c r="F126" s="56"/>
      <c r="G126" s="56"/>
      <c r="H126" s="58" t="s">
        <v>217</v>
      </c>
      <c r="I126" s="29">
        <f t="shared" ref="I126:Q128" si="42">+I127</f>
        <v>43176234465</v>
      </c>
      <c r="J126" s="29">
        <f t="shared" si="42"/>
        <v>-1087052612.8399999</v>
      </c>
      <c r="K126" s="29">
        <f t="shared" si="42"/>
        <v>40275594312.299995</v>
      </c>
      <c r="L126" s="29">
        <f t="shared" si="42"/>
        <v>-745518372.98000002</v>
      </c>
      <c r="M126" s="29">
        <f t="shared" si="42"/>
        <v>40275594312.299995</v>
      </c>
      <c r="N126" s="29">
        <f t="shared" si="42"/>
        <v>9834059077.3299999</v>
      </c>
      <c r="O126" s="29">
        <f t="shared" si="42"/>
        <v>36209813128.129997</v>
      </c>
      <c r="P126" s="29">
        <f t="shared" si="42"/>
        <v>6026656248.3299999</v>
      </c>
      <c r="Q126" s="29">
        <f t="shared" si="42"/>
        <v>31891186994.130001</v>
      </c>
      <c r="R126" s="30">
        <f t="shared" si="24"/>
        <v>0.93281859363971742</v>
      </c>
      <c r="S126" s="31">
        <f t="shared" si="25"/>
        <v>0.83865148447539584</v>
      </c>
      <c r="T126" s="46"/>
    </row>
    <row r="127" spans="1:20" s="32" customFormat="1" ht="30" customHeight="1" x14ac:dyDescent="0.2">
      <c r="A127" s="63">
        <v>5</v>
      </c>
      <c r="B127" s="44">
        <v>1</v>
      </c>
      <c r="C127" s="26"/>
      <c r="D127" s="57"/>
      <c r="E127" s="57"/>
      <c r="F127" s="58"/>
      <c r="G127" s="58"/>
      <c r="H127" s="64" t="s">
        <v>218</v>
      </c>
      <c r="I127" s="29">
        <f t="shared" si="42"/>
        <v>43176234465</v>
      </c>
      <c r="J127" s="29">
        <f t="shared" si="42"/>
        <v>-1087052612.8399999</v>
      </c>
      <c r="K127" s="29">
        <f t="shared" si="42"/>
        <v>40275594312.299995</v>
      </c>
      <c r="L127" s="29">
        <f t="shared" si="42"/>
        <v>-745518372.98000002</v>
      </c>
      <c r="M127" s="29">
        <f t="shared" si="42"/>
        <v>40275594312.299995</v>
      </c>
      <c r="N127" s="29">
        <f t="shared" si="42"/>
        <v>9834059077.3299999</v>
      </c>
      <c r="O127" s="29">
        <f t="shared" si="42"/>
        <v>36209813128.129997</v>
      </c>
      <c r="P127" s="29">
        <f t="shared" si="42"/>
        <v>6026656248.3299999</v>
      </c>
      <c r="Q127" s="29">
        <f t="shared" si="42"/>
        <v>31891186994.130001</v>
      </c>
      <c r="R127" s="30">
        <f t="shared" si="24"/>
        <v>0.93281859363971742</v>
      </c>
      <c r="S127" s="31">
        <f t="shared" si="25"/>
        <v>0.83865148447539584</v>
      </c>
      <c r="T127" s="46"/>
    </row>
    <row r="128" spans="1:20" s="43" customFormat="1" ht="30" customHeight="1" x14ac:dyDescent="0.2">
      <c r="A128" s="34">
        <v>5</v>
      </c>
      <c r="B128" s="35">
        <v>1</v>
      </c>
      <c r="C128" s="35">
        <v>2</v>
      </c>
      <c r="D128" s="60"/>
      <c r="E128" s="60"/>
      <c r="F128" s="65">
        <v>20</v>
      </c>
      <c r="G128" s="65"/>
      <c r="H128" s="64" t="s">
        <v>219</v>
      </c>
      <c r="I128" s="29">
        <f t="shared" si="42"/>
        <v>43176234465</v>
      </c>
      <c r="J128" s="29">
        <f t="shared" si="42"/>
        <v>-1087052612.8399999</v>
      </c>
      <c r="K128" s="29">
        <f t="shared" si="42"/>
        <v>40275594312.299995</v>
      </c>
      <c r="L128" s="29">
        <f t="shared" si="42"/>
        <v>-745518372.98000002</v>
      </c>
      <c r="M128" s="29">
        <f t="shared" si="42"/>
        <v>40275594312.299995</v>
      </c>
      <c r="N128" s="29">
        <f t="shared" si="42"/>
        <v>9834059077.3299999</v>
      </c>
      <c r="O128" s="29">
        <f t="shared" si="42"/>
        <v>36209813128.129997</v>
      </c>
      <c r="P128" s="29">
        <f t="shared" si="42"/>
        <v>6026656248.3299999</v>
      </c>
      <c r="Q128" s="29">
        <f t="shared" si="42"/>
        <v>31891186994.130001</v>
      </c>
      <c r="R128" s="30">
        <f t="shared" si="24"/>
        <v>0.93281859363971742</v>
      </c>
      <c r="S128" s="31">
        <f t="shared" si="25"/>
        <v>0.83865148447539584</v>
      </c>
      <c r="T128" s="46"/>
    </row>
    <row r="129" spans="1:20" s="43" customFormat="1" ht="30" customHeight="1" x14ac:dyDescent="0.2">
      <c r="A129" s="34">
        <v>5</v>
      </c>
      <c r="B129" s="35">
        <v>1</v>
      </c>
      <c r="C129" s="35">
        <v>2</v>
      </c>
      <c r="D129" s="60">
        <v>1</v>
      </c>
      <c r="E129" s="60"/>
      <c r="F129" s="65">
        <v>20</v>
      </c>
      <c r="G129" s="65"/>
      <c r="H129" s="64" t="s">
        <v>219</v>
      </c>
      <c r="I129" s="29">
        <f>SUM(I130:I141)</f>
        <v>43176234465</v>
      </c>
      <c r="J129" s="29">
        <f t="shared" ref="J129:Q129" si="43">SUM(J130:J141)</f>
        <v>-1087052612.8399999</v>
      </c>
      <c r="K129" s="29">
        <f t="shared" si="43"/>
        <v>40275594312.299995</v>
      </c>
      <c r="L129" s="29">
        <f t="shared" si="43"/>
        <v>-745518372.98000002</v>
      </c>
      <c r="M129" s="29">
        <f t="shared" si="43"/>
        <v>40275594312.299995</v>
      </c>
      <c r="N129" s="29">
        <f t="shared" si="43"/>
        <v>9834059077.3299999</v>
      </c>
      <c r="O129" s="29">
        <f t="shared" si="43"/>
        <v>36209813128.129997</v>
      </c>
      <c r="P129" s="29">
        <f t="shared" si="43"/>
        <v>6026656248.3299999</v>
      </c>
      <c r="Q129" s="29">
        <f t="shared" si="43"/>
        <v>31891186994.130001</v>
      </c>
      <c r="R129" s="30">
        <f t="shared" si="24"/>
        <v>0.93281859363971742</v>
      </c>
      <c r="S129" s="31">
        <f t="shared" si="25"/>
        <v>0.83865148447539584</v>
      </c>
      <c r="T129" s="46"/>
    </row>
    <row r="130" spans="1:20" s="43" customFormat="1" ht="30" customHeight="1" x14ac:dyDescent="0.2">
      <c r="A130" s="34">
        <v>5</v>
      </c>
      <c r="B130" s="35">
        <v>1</v>
      </c>
      <c r="C130" s="35">
        <v>2</v>
      </c>
      <c r="D130" s="60">
        <v>1</v>
      </c>
      <c r="E130" s="60">
        <v>6</v>
      </c>
      <c r="F130" s="65">
        <v>20</v>
      </c>
      <c r="G130" s="65" t="s">
        <v>220</v>
      </c>
      <c r="H130" s="66" t="s">
        <v>71</v>
      </c>
      <c r="I130" s="39">
        <v>27835519617</v>
      </c>
      <c r="J130" s="39">
        <v>-797243633.13999999</v>
      </c>
      <c r="K130" s="39">
        <v>26539766843.68</v>
      </c>
      <c r="L130" s="39">
        <v>-529862762.13999999</v>
      </c>
      <c r="M130" s="39">
        <v>26539766843.68</v>
      </c>
      <c r="N130" s="39">
        <v>4610927537.8800001</v>
      </c>
      <c r="O130" s="39">
        <v>24996721784.360001</v>
      </c>
      <c r="P130" s="39">
        <v>2509833770.8800001</v>
      </c>
      <c r="Q130" s="39">
        <v>22841653273.360001</v>
      </c>
      <c r="R130" s="40">
        <f t="shared" si="24"/>
        <v>0.9534496646317806</v>
      </c>
      <c r="S130" s="41">
        <f t="shared" si="25"/>
        <v>0.89801527430778549</v>
      </c>
      <c r="T130" s="42"/>
    </row>
    <row r="131" spans="1:20" s="43" customFormat="1" ht="30" customHeight="1" x14ac:dyDescent="0.2">
      <c r="A131" s="34">
        <v>5</v>
      </c>
      <c r="B131" s="35">
        <v>1</v>
      </c>
      <c r="C131" s="35">
        <v>2</v>
      </c>
      <c r="D131" s="60">
        <v>1</v>
      </c>
      <c r="E131" s="60">
        <v>7</v>
      </c>
      <c r="F131" s="65">
        <v>20</v>
      </c>
      <c r="G131" s="65" t="s">
        <v>221</v>
      </c>
      <c r="H131" s="66" t="s">
        <v>222</v>
      </c>
      <c r="I131" s="39">
        <v>13400786441</v>
      </c>
      <c r="J131" s="39">
        <v>-200210879.69999999</v>
      </c>
      <c r="K131" s="39">
        <v>12100492926.1</v>
      </c>
      <c r="L131" s="39">
        <v>-199358376.84</v>
      </c>
      <c r="M131" s="39">
        <v>12100492926.1</v>
      </c>
      <c r="N131" s="39">
        <v>5104944466.4499998</v>
      </c>
      <c r="O131" s="39">
        <v>10060991013.25</v>
      </c>
      <c r="P131" s="39">
        <v>3397376092.4499998</v>
      </c>
      <c r="Q131" s="39">
        <v>7899722639.25</v>
      </c>
      <c r="R131" s="40">
        <f t="shared" si="24"/>
        <v>0.90296886525094355</v>
      </c>
      <c r="S131" s="41">
        <f t="shared" si="25"/>
        <v>0.75077616209658993</v>
      </c>
      <c r="T131" s="42"/>
    </row>
    <row r="132" spans="1:20" s="43" customFormat="1" ht="30" customHeight="1" x14ac:dyDescent="0.2">
      <c r="A132" s="34">
        <v>5</v>
      </c>
      <c r="B132" s="35">
        <v>1</v>
      </c>
      <c r="C132" s="35">
        <v>2</v>
      </c>
      <c r="D132" s="60">
        <v>1</v>
      </c>
      <c r="E132" s="60">
        <v>8</v>
      </c>
      <c r="F132" s="65">
        <v>20</v>
      </c>
      <c r="G132" s="65" t="s">
        <v>223</v>
      </c>
      <c r="H132" s="66" t="s">
        <v>224</v>
      </c>
      <c r="I132" s="39">
        <v>796812</v>
      </c>
      <c r="J132" s="39">
        <v>-796812</v>
      </c>
      <c r="K132" s="39">
        <v>0</v>
      </c>
      <c r="L132" s="39">
        <v>-796812</v>
      </c>
      <c r="M132" s="39">
        <v>0</v>
      </c>
      <c r="N132" s="39">
        <v>0</v>
      </c>
      <c r="O132" s="39">
        <v>0</v>
      </c>
      <c r="P132" s="39">
        <v>0</v>
      </c>
      <c r="Q132" s="39"/>
      <c r="R132" s="40">
        <f t="shared" si="24"/>
        <v>0</v>
      </c>
      <c r="S132" s="41">
        <f t="shared" si="25"/>
        <v>0</v>
      </c>
      <c r="T132" s="42"/>
    </row>
    <row r="133" spans="1:20" s="43" customFormat="1" ht="30" customHeight="1" x14ac:dyDescent="0.2">
      <c r="A133" s="34">
        <v>5</v>
      </c>
      <c r="B133" s="35">
        <v>1</v>
      </c>
      <c r="C133" s="35">
        <v>2</v>
      </c>
      <c r="D133" s="60">
        <v>1</v>
      </c>
      <c r="E133" s="60">
        <v>9</v>
      </c>
      <c r="F133" s="65">
        <v>20</v>
      </c>
      <c r="G133" s="65" t="s">
        <v>225</v>
      </c>
      <c r="H133" s="66" t="s">
        <v>127</v>
      </c>
      <c r="I133" s="39">
        <v>139822130</v>
      </c>
      <c r="J133" s="39">
        <v>-1938806</v>
      </c>
      <c r="K133" s="39">
        <v>137883324</v>
      </c>
      <c r="L133" s="39">
        <v>-1938806</v>
      </c>
      <c r="M133" s="39">
        <v>137883324</v>
      </c>
      <c r="N133" s="39">
        <v>1218000</v>
      </c>
      <c r="O133" s="39">
        <v>36231600</v>
      </c>
      <c r="P133" s="39">
        <v>1218000</v>
      </c>
      <c r="Q133" s="39">
        <v>36231600</v>
      </c>
      <c r="R133" s="40">
        <f t="shared" si="24"/>
        <v>0.98613376866737756</v>
      </c>
      <c r="S133" s="41">
        <f t="shared" si="25"/>
        <v>0.25912636290120883</v>
      </c>
      <c r="T133" s="42"/>
    </row>
    <row r="134" spans="1:20" s="43" customFormat="1" ht="30" customHeight="1" x14ac:dyDescent="0.2">
      <c r="A134" s="34">
        <v>5</v>
      </c>
      <c r="B134" s="35">
        <v>1</v>
      </c>
      <c r="C134" s="35">
        <v>2</v>
      </c>
      <c r="D134" s="60">
        <v>1</v>
      </c>
      <c r="E134" s="60">
        <v>11</v>
      </c>
      <c r="F134" s="65">
        <v>20</v>
      </c>
      <c r="G134" s="65" t="s">
        <v>226</v>
      </c>
      <c r="H134" s="66" t="s">
        <v>227</v>
      </c>
      <c r="I134" s="39">
        <v>277371336</v>
      </c>
      <c r="J134" s="39">
        <v>-607770</v>
      </c>
      <c r="K134" s="39">
        <v>276763566</v>
      </c>
      <c r="L134" s="39">
        <v>-607770</v>
      </c>
      <c r="M134" s="39">
        <v>276763566</v>
      </c>
      <c r="N134" s="39">
        <v>0</v>
      </c>
      <c r="O134" s="39">
        <v>129313965</v>
      </c>
      <c r="P134" s="39">
        <v>0</v>
      </c>
      <c r="Q134" s="39">
        <v>129313965</v>
      </c>
      <c r="R134" s="40">
        <f t="shared" si="24"/>
        <v>0.9978088218892236</v>
      </c>
      <c r="S134" s="41">
        <f t="shared" si="25"/>
        <v>0.46621243155421077</v>
      </c>
      <c r="T134" s="42"/>
    </row>
    <row r="135" spans="1:20" s="43" customFormat="1" ht="30" customHeight="1" x14ac:dyDescent="0.2">
      <c r="A135" s="34">
        <v>5</v>
      </c>
      <c r="B135" s="35">
        <v>1</v>
      </c>
      <c r="C135" s="35">
        <v>2</v>
      </c>
      <c r="D135" s="60">
        <v>1</v>
      </c>
      <c r="E135" s="60">
        <v>12</v>
      </c>
      <c r="F135" s="65">
        <v>20</v>
      </c>
      <c r="G135" s="65" t="s">
        <v>228</v>
      </c>
      <c r="H135" s="66" t="s">
        <v>229</v>
      </c>
      <c r="I135" s="39">
        <v>171754707</v>
      </c>
      <c r="J135" s="39">
        <v>-604937</v>
      </c>
      <c r="K135" s="39">
        <v>171149770</v>
      </c>
      <c r="L135" s="39">
        <v>-604937</v>
      </c>
      <c r="M135" s="39">
        <v>171149770</v>
      </c>
      <c r="N135" s="39">
        <v>0</v>
      </c>
      <c r="O135" s="39">
        <v>152581934</v>
      </c>
      <c r="P135" s="39">
        <v>0</v>
      </c>
      <c r="Q135" s="39">
        <v>152581934</v>
      </c>
      <c r="R135" s="40">
        <f t="shared" si="24"/>
        <v>0.99647790147608595</v>
      </c>
      <c r="S135" s="41">
        <f t="shared" si="25"/>
        <v>0.88837119322732738</v>
      </c>
      <c r="T135" s="42"/>
    </row>
    <row r="136" spans="1:20" s="43" customFormat="1" ht="30" customHeight="1" x14ac:dyDescent="0.2">
      <c r="A136" s="34">
        <v>5</v>
      </c>
      <c r="B136" s="35">
        <v>1</v>
      </c>
      <c r="C136" s="35">
        <v>2</v>
      </c>
      <c r="D136" s="60">
        <v>1</v>
      </c>
      <c r="E136" s="60">
        <v>14</v>
      </c>
      <c r="F136" s="65">
        <v>20</v>
      </c>
      <c r="G136" s="65" t="s">
        <v>230</v>
      </c>
      <c r="H136" s="66" t="s">
        <v>144</v>
      </c>
      <c r="I136" s="39">
        <v>796813</v>
      </c>
      <c r="J136" s="39">
        <v>-796813</v>
      </c>
      <c r="K136" s="39">
        <v>0</v>
      </c>
      <c r="L136" s="39">
        <v>-796813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40">
        <f t="shared" si="24"/>
        <v>0</v>
      </c>
      <c r="S136" s="41">
        <f t="shared" si="25"/>
        <v>0</v>
      </c>
      <c r="T136" s="42"/>
    </row>
    <row r="137" spans="1:20" s="43" customFormat="1" ht="30" customHeight="1" x14ac:dyDescent="0.2">
      <c r="A137" s="34">
        <v>5</v>
      </c>
      <c r="B137" s="35">
        <v>1</v>
      </c>
      <c r="C137" s="35">
        <v>2</v>
      </c>
      <c r="D137" s="60">
        <v>1</v>
      </c>
      <c r="E137" s="60">
        <v>15</v>
      </c>
      <c r="F137" s="65">
        <v>20</v>
      </c>
      <c r="G137" s="65" t="s">
        <v>231</v>
      </c>
      <c r="H137" s="66" t="s">
        <v>232</v>
      </c>
      <c r="I137" s="39">
        <v>796813</v>
      </c>
      <c r="J137" s="39">
        <v>-796813</v>
      </c>
      <c r="K137" s="39">
        <v>0</v>
      </c>
      <c r="L137" s="39">
        <v>-796813</v>
      </c>
      <c r="M137" s="39">
        <v>0</v>
      </c>
      <c r="N137" s="39">
        <v>0</v>
      </c>
      <c r="O137" s="39">
        <v>0</v>
      </c>
      <c r="P137" s="39">
        <v>0</v>
      </c>
      <c r="Q137" s="39">
        <v>0</v>
      </c>
      <c r="R137" s="40">
        <f t="shared" si="24"/>
        <v>0</v>
      </c>
      <c r="S137" s="41">
        <f t="shared" si="25"/>
        <v>0</v>
      </c>
      <c r="T137" s="42"/>
    </row>
    <row r="138" spans="1:20" s="43" customFormat="1" ht="30" customHeight="1" x14ac:dyDescent="0.2">
      <c r="A138" s="34">
        <v>5</v>
      </c>
      <c r="B138" s="35">
        <v>1</v>
      </c>
      <c r="C138" s="35">
        <v>2</v>
      </c>
      <c r="D138" s="60">
        <v>1</v>
      </c>
      <c r="E138" s="60">
        <v>21</v>
      </c>
      <c r="F138" s="65">
        <v>20</v>
      </c>
      <c r="G138" s="65" t="s">
        <v>231</v>
      </c>
      <c r="H138" s="66" t="s">
        <v>116</v>
      </c>
      <c r="I138" s="39">
        <v>796813</v>
      </c>
      <c r="J138" s="39">
        <v>-796813</v>
      </c>
      <c r="K138" s="39">
        <v>0</v>
      </c>
      <c r="L138" s="39">
        <v>-796813</v>
      </c>
      <c r="M138" s="39">
        <v>0</v>
      </c>
      <c r="N138" s="39">
        <v>0</v>
      </c>
      <c r="O138" s="39">
        <v>0</v>
      </c>
      <c r="P138" s="39">
        <v>0</v>
      </c>
      <c r="Q138" s="39">
        <v>0</v>
      </c>
      <c r="R138" s="40">
        <f t="shared" si="24"/>
        <v>0</v>
      </c>
      <c r="S138" s="41">
        <f t="shared" si="25"/>
        <v>0</v>
      </c>
      <c r="T138" s="42"/>
    </row>
    <row r="139" spans="1:20" s="43" customFormat="1" ht="30" customHeight="1" x14ac:dyDescent="0.2">
      <c r="A139" s="34">
        <v>5</v>
      </c>
      <c r="B139" s="35">
        <v>1</v>
      </c>
      <c r="C139" s="35">
        <v>2</v>
      </c>
      <c r="D139" s="60">
        <v>1</v>
      </c>
      <c r="E139" s="60">
        <v>24</v>
      </c>
      <c r="F139" s="65">
        <v>20</v>
      </c>
      <c r="G139" s="65" t="s">
        <v>233</v>
      </c>
      <c r="H139" s="66" t="s">
        <v>234</v>
      </c>
      <c r="I139" s="39">
        <v>669595162</v>
      </c>
      <c r="J139" s="39">
        <v>-15050359</v>
      </c>
      <c r="K139" s="39">
        <v>460048131.51999998</v>
      </c>
      <c r="L139" s="39">
        <v>9898892</v>
      </c>
      <c r="M139" s="39">
        <v>460048131.51999998</v>
      </c>
      <c r="N139" s="39">
        <v>44631198</v>
      </c>
      <c r="O139" s="39">
        <v>318579225.51999998</v>
      </c>
      <c r="P139" s="39">
        <v>48179759</v>
      </c>
      <c r="Q139" s="39">
        <v>318579225.51999998</v>
      </c>
      <c r="R139" s="40">
        <f t="shared" si="24"/>
        <v>0.68705414499395678</v>
      </c>
      <c r="S139" s="41">
        <f t="shared" si="25"/>
        <v>0.47577886400559144</v>
      </c>
      <c r="T139" s="42"/>
    </row>
    <row r="140" spans="1:20" s="43" customFormat="1" ht="30" customHeight="1" x14ac:dyDescent="0.2">
      <c r="A140" s="34">
        <v>5</v>
      </c>
      <c r="B140" s="35">
        <v>1</v>
      </c>
      <c r="C140" s="35">
        <v>2</v>
      </c>
      <c r="D140" s="60">
        <v>1</v>
      </c>
      <c r="E140" s="60">
        <v>27</v>
      </c>
      <c r="F140" s="65">
        <v>20</v>
      </c>
      <c r="G140" s="65" t="s">
        <v>235</v>
      </c>
      <c r="H140" s="66" t="s">
        <v>236</v>
      </c>
      <c r="I140" s="39">
        <v>54800000</v>
      </c>
      <c r="J140" s="39">
        <v>-48317200</v>
      </c>
      <c r="K140" s="39">
        <v>6482800</v>
      </c>
      <c r="L140" s="39">
        <v>0</v>
      </c>
      <c r="M140" s="39">
        <v>6482800</v>
      </c>
      <c r="N140" s="39">
        <v>0</v>
      </c>
      <c r="O140" s="39">
        <v>6482800</v>
      </c>
      <c r="P140" s="39">
        <v>0</v>
      </c>
      <c r="Q140" s="39">
        <v>6482800</v>
      </c>
      <c r="R140" s="40">
        <f t="shared" si="24"/>
        <v>0.11829927007299271</v>
      </c>
      <c r="S140" s="41">
        <f t="shared" si="25"/>
        <v>0.11829927007299271</v>
      </c>
      <c r="T140" s="42"/>
    </row>
    <row r="141" spans="1:20" s="43" customFormat="1" ht="30" customHeight="1" x14ac:dyDescent="0.2">
      <c r="A141" s="34">
        <v>5</v>
      </c>
      <c r="B141" s="35">
        <v>1</v>
      </c>
      <c r="C141" s="35">
        <v>2</v>
      </c>
      <c r="D141" s="60">
        <v>1</v>
      </c>
      <c r="E141" s="60">
        <v>29</v>
      </c>
      <c r="F141" s="65">
        <v>20</v>
      </c>
      <c r="G141" s="65" t="s">
        <v>237</v>
      </c>
      <c r="H141" s="66" t="s">
        <v>73</v>
      </c>
      <c r="I141" s="39">
        <v>623397821</v>
      </c>
      <c r="J141" s="39">
        <v>-19891777</v>
      </c>
      <c r="K141" s="39">
        <v>583006951</v>
      </c>
      <c r="L141" s="39">
        <v>-19857362</v>
      </c>
      <c r="M141" s="39">
        <v>583006951</v>
      </c>
      <c r="N141" s="39">
        <v>72337875</v>
      </c>
      <c r="O141" s="39">
        <v>508910806</v>
      </c>
      <c r="P141" s="39">
        <v>70048626</v>
      </c>
      <c r="Q141" s="39">
        <v>506621557</v>
      </c>
      <c r="R141" s="40">
        <f t="shared" si="24"/>
        <v>0.93520851591170384</v>
      </c>
      <c r="S141" s="41">
        <f t="shared" si="25"/>
        <v>0.81634999170136657</v>
      </c>
      <c r="T141" s="42"/>
    </row>
    <row r="142" spans="1:20" s="68" customFormat="1" ht="30" customHeight="1" x14ac:dyDescent="0.2">
      <c r="A142" s="106" t="s">
        <v>238</v>
      </c>
      <c r="B142" s="107"/>
      <c r="C142" s="107"/>
      <c r="D142" s="107"/>
      <c r="E142" s="107"/>
      <c r="F142" s="107"/>
      <c r="G142" s="107"/>
      <c r="H142" s="108"/>
      <c r="I142" s="29">
        <f>+I143+I146+I149</f>
        <v>214553890000</v>
      </c>
      <c r="J142" s="29">
        <f t="shared" ref="J142:Q142" si="44">+J143+J146+J149</f>
        <v>-2958232736.1900001</v>
      </c>
      <c r="K142" s="29">
        <f t="shared" si="44"/>
        <v>206252090399.99002</v>
      </c>
      <c r="L142" s="29">
        <f t="shared" si="44"/>
        <v>38292263367.869995</v>
      </c>
      <c r="M142" s="29">
        <f t="shared" si="44"/>
        <v>206241685163.59</v>
      </c>
      <c r="N142" s="29">
        <f t="shared" si="44"/>
        <v>169659933596.01999</v>
      </c>
      <c r="O142" s="29">
        <f t="shared" si="44"/>
        <v>194753031881.07999</v>
      </c>
      <c r="P142" s="29">
        <f t="shared" si="44"/>
        <v>160634542385.01999</v>
      </c>
      <c r="Q142" s="29">
        <f t="shared" si="44"/>
        <v>184616493534.07999</v>
      </c>
      <c r="R142" s="30">
        <f t="shared" si="24"/>
        <v>0.96125819561505033</v>
      </c>
      <c r="S142" s="31">
        <f t="shared" si="25"/>
        <v>0.90771149328068579</v>
      </c>
      <c r="T142" s="67"/>
    </row>
    <row r="143" spans="1:20" s="50" customFormat="1" ht="30" customHeight="1" x14ac:dyDescent="0.25">
      <c r="A143" s="25">
        <v>213</v>
      </c>
      <c r="B143" s="26"/>
      <c r="C143" s="26"/>
      <c r="D143" s="57"/>
      <c r="E143" s="57"/>
      <c r="F143" s="56"/>
      <c r="G143" s="56"/>
      <c r="H143" s="58" t="s">
        <v>239</v>
      </c>
      <c r="I143" s="29">
        <f>I144</f>
        <v>26975520000</v>
      </c>
      <c r="J143" s="29">
        <f t="shared" ref="J143:Q143" si="45">J144</f>
        <v>-1545434708.1800001</v>
      </c>
      <c r="K143" s="29">
        <f t="shared" si="45"/>
        <v>24774977532.330002</v>
      </c>
      <c r="L143" s="29">
        <f t="shared" si="45"/>
        <v>749844774</v>
      </c>
      <c r="M143" s="29">
        <f t="shared" si="45"/>
        <v>24774977532.330002</v>
      </c>
      <c r="N143" s="29">
        <f t="shared" si="45"/>
        <v>11266906658.370001</v>
      </c>
      <c r="O143" s="29">
        <f t="shared" si="45"/>
        <v>18922879211.77</v>
      </c>
      <c r="P143" s="29">
        <f t="shared" si="45"/>
        <v>7807567483.3699999</v>
      </c>
      <c r="Q143" s="29">
        <f t="shared" si="45"/>
        <v>14377520282.77</v>
      </c>
      <c r="R143" s="30">
        <f t="shared" si="24"/>
        <v>0.91842446530521016</v>
      </c>
      <c r="S143" s="31">
        <f t="shared" si="25"/>
        <v>0.70148338982047431</v>
      </c>
      <c r="T143" s="52"/>
    </row>
    <row r="144" spans="1:20" s="50" customFormat="1" ht="30" customHeight="1" x14ac:dyDescent="0.25">
      <c r="A144" s="25">
        <v>213</v>
      </c>
      <c r="B144" s="44">
        <v>506</v>
      </c>
      <c r="C144" s="26"/>
      <c r="D144" s="57"/>
      <c r="E144" s="57"/>
      <c r="F144" s="56"/>
      <c r="G144" s="56"/>
      <c r="H144" s="58" t="s">
        <v>240</v>
      </c>
      <c r="I144" s="29">
        <f t="shared" ref="I144:Q144" si="46">SUM(I145:I145)</f>
        <v>26975520000</v>
      </c>
      <c r="J144" s="29">
        <f t="shared" si="46"/>
        <v>-1545434708.1800001</v>
      </c>
      <c r="K144" s="29">
        <f t="shared" si="46"/>
        <v>24774977532.330002</v>
      </c>
      <c r="L144" s="29">
        <f t="shared" si="46"/>
        <v>749844774</v>
      </c>
      <c r="M144" s="29">
        <f t="shared" si="46"/>
        <v>24774977532.330002</v>
      </c>
      <c r="N144" s="29">
        <f t="shared" si="46"/>
        <v>11266906658.370001</v>
      </c>
      <c r="O144" s="29">
        <f t="shared" si="46"/>
        <v>18922879211.77</v>
      </c>
      <c r="P144" s="29">
        <f t="shared" si="46"/>
        <v>7807567483.3699999</v>
      </c>
      <c r="Q144" s="29">
        <f t="shared" si="46"/>
        <v>14377520282.77</v>
      </c>
      <c r="R144" s="30">
        <f t="shared" ref="R144:R156" si="47">IFERROR((M144/I144),0)</f>
        <v>0.91842446530521016</v>
      </c>
      <c r="S144" s="31">
        <f t="shared" ref="S144:S156" si="48">IFERROR((O144/I144),0)</f>
        <v>0.70148338982047431</v>
      </c>
      <c r="T144" s="52"/>
    </row>
    <row r="145" spans="1:20" s="69" customFormat="1" ht="30" customHeight="1" x14ac:dyDescent="0.2">
      <c r="A145" s="34">
        <v>213</v>
      </c>
      <c r="B145" s="36">
        <v>506</v>
      </c>
      <c r="C145" s="36">
        <v>2</v>
      </c>
      <c r="D145" s="60"/>
      <c r="E145" s="60"/>
      <c r="F145" s="62">
        <v>20</v>
      </c>
      <c r="G145" s="62" t="s">
        <v>241</v>
      </c>
      <c r="H145" s="61" t="s">
        <v>242</v>
      </c>
      <c r="I145" s="39">
        <v>26975520000</v>
      </c>
      <c r="J145" s="39">
        <v>-1545434708.1800001</v>
      </c>
      <c r="K145" s="39">
        <v>24774977532.330002</v>
      </c>
      <c r="L145" s="39">
        <v>749844774</v>
      </c>
      <c r="M145" s="39">
        <v>24774977532.330002</v>
      </c>
      <c r="N145" s="39">
        <v>11266906658.370001</v>
      </c>
      <c r="O145" s="39">
        <v>18922879211.77</v>
      </c>
      <c r="P145" s="39">
        <v>7807567483.3699999</v>
      </c>
      <c r="Q145" s="39">
        <v>14377520282.77</v>
      </c>
      <c r="R145" s="40">
        <f t="shared" si="47"/>
        <v>0.91842446530521016</v>
      </c>
      <c r="S145" s="41">
        <f t="shared" si="48"/>
        <v>0.70148338982047431</v>
      </c>
      <c r="T145" s="42"/>
    </row>
    <row r="146" spans="1:20" s="50" customFormat="1" ht="30" customHeight="1" x14ac:dyDescent="0.25">
      <c r="A146" s="63">
        <v>310</v>
      </c>
      <c r="B146" s="26"/>
      <c r="C146" s="26"/>
      <c r="D146" s="57"/>
      <c r="E146" s="57"/>
      <c r="F146" s="56"/>
      <c r="G146" s="56"/>
      <c r="H146" s="58" t="s">
        <v>243</v>
      </c>
      <c r="I146" s="29">
        <f t="shared" ref="I146:Q146" si="49">I147</f>
        <v>4605000001</v>
      </c>
      <c r="J146" s="29">
        <f t="shared" si="49"/>
        <v>-47623619.68</v>
      </c>
      <c r="K146" s="29">
        <f t="shared" si="49"/>
        <v>4015565753.3200002</v>
      </c>
      <c r="L146" s="29">
        <f t="shared" si="49"/>
        <v>82822536.599999994</v>
      </c>
      <c r="M146" s="29">
        <f t="shared" si="49"/>
        <v>4015565753.3200002</v>
      </c>
      <c r="N146" s="29">
        <f t="shared" si="49"/>
        <v>2026322528</v>
      </c>
      <c r="O146" s="29">
        <f t="shared" si="49"/>
        <v>3482677757.3200002</v>
      </c>
      <c r="P146" s="29">
        <f t="shared" si="49"/>
        <v>1735575769</v>
      </c>
      <c r="Q146" s="29">
        <f t="shared" si="49"/>
        <v>3166803616.3200002</v>
      </c>
      <c r="R146" s="45">
        <f t="shared" si="47"/>
        <v>0.87200124917437549</v>
      </c>
      <c r="S146" s="48">
        <f t="shared" si="48"/>
        <v>0.75628181467181721</v>
      </c>
      <c r="T146" s="49"/>
    </row>
    <row r="147" spans="1:20" s="50" customFormat="1" ht="30" customHeight="1" x14ac:dyDescent="0.25">
      <c r="A147" s="63">
        <v>310</v>
      </c>
      <c r="B147" s="44">
        <v>506</v>
      </c>
      <c r="C147" s="26"/>
      <c r="D147" s="57"/>
      <c r="E147" s="57"/>
      <c r="F147" s="56"/>
      <c r="G147" s="56"/>
      <c r="H147" s="58" t="s">
        <v>240</v>
      </c>
      <c r="I147" s="29">
        <f>+I148</f>
        <v>4605000001</v>
      </c>
      <c r="J147" s="29">
        <f t="shared" ref="J147:Q147" si="50">+J148</f>
        <v>-47623619.68</v>
      </c>
      <c r="K147" s="29">
        <f t="shared" si="50"/>
        <v>4015565753.3200002</v>
      </c>
      <c r="L147" s="29">
        <f t="shared" si="50"/>
        <v>82822536.599999994</v>
      </c>
      <c r="M147" s="29">
        <f t="shared" si="50"/>
        <v>4015565753.3200002</v>
      </c>
      <c r="N147" s="29">
        <f t="shared" si="50"/>
        <v>2026322528</v>
      </c>
      <c r="O147" s="29">
        <f t="shared" si="50"/>
        <v>3482677757.3200002</v>
      </c>
      <c r="P147" s="29">
        <f t="shared" si="50"/>
        <v>1735575769</v>
      </c>
      <c r="Q147" s="29">
        <f t="shared" si="50"/>
        <v>3166803616.3200002</v>
      </c>
      <c r="R147" s="45">
        <f t="shared" si="47"/>
        <v>0.87200124917437549</v>
      </c>
      <c r="S147" s="48">
        <f t="shared" si="48"/>
        <v>0.75628181467181721</v>
      </c>
      <c r="T147" s="49"/>
    </row>
    <row r="148" spans="1:20" s="69" customFormat="1" ht="30" customHeight="1" x14ac:dyDescent="0.2">
      <c r="A148" s="59">
        <v>310</v>
      </c>
      <c r="B148" s="36">
        <v>506</v>
      </c>
      <c r="C148" s="36">
        <v>1</v>
      </c>
      <c r="D148" s="60"/>
      <c r="E148" s="60"/>
      <c r="F148" s="62">
        <v>20</v>
      </c>
      <c r="G148" s="62" t="s">
        <v>244</v>
      </c>
      <c r="H148" s="61" t="s">
        <v>245</v>
      </c>
      <c r="I148" s="39">
        <v>4605000001</v>
      </c>
      <c r="J148" s="39">
        <v>-47623619.68</v>
      </c>
      <c r="K148" s="39">
        <v>4015565753.3200002</v>
      </c>
      <c r="L148" s="39">
        <v>82822536.599999994</v>
      </c>
      <c r="M148" s="39">
        <v>4015565753.3200002</v>
      </c>
      <c r="N148" s="39">
        <v>2026322528</v>
      </c>
      <c r="O148" s="39">
        <v>3482677757.3200002</v>
      </c>
      <c r="P148" s="39">
        <v>1735575769</v>
      </c>
      <c r="Q148" s="39">
        <v>3166803616.3200002</v>
      </c>
      <c r="R148" s="40">
        <f t="shared" si="47"/>
        <v>0.87200124917437549</v>
      </c>
      <c r="S148" s="41">
        <f t="shared" si="48"/>
        <v>0.75628181467181721</v>
      </c>
      <c r="T148" s="42"/>
    </row>
    <row r="149" spans="1:20" s="50" customFormat="1" ht="30" customHeight="1" x14ac:dyDescent="0.25">
      <c r="A149" s="63">
        <v>410</v>
      </c>
      <c r="B149" s="26"/>
      <c r="C149" s="27"/>
      <c r="D149" s="27"/>
      <c r="E149" s="27"/>
      <c r="F149" s="27"/>
      <c r="G149" s="27"/>
      <c r="H149" s="28" t="s">
        <v>246</v>
      </c>
      <c r="I149" s="29">
        <f>+I150</f>
        <v>182973369999</v>
      </c>
      <c r="J149" s="29">
        <f>+J150</f>
        <v>-1365174408.3299999</v>
      </c>
      <c r="K149" s="29">
        <f>+K150</f>
        <v>177461547114.34003</v>
      </c>
      <c r="L149" s="29">
        <f>+L150</f>
        <v>37459596057.269997</v>
      </c>
      <c r="M149" s="29">
        <f t="shared" ref="M149:Q149" si="51">+M150</f>
        <v>177451141877.94</v>
      </c>
      <c r="N149" s="29">
        <f>+N150</f>
        <v>156366704409.64999</v>
      </c>
      <c r="O149" s="29">
        <f t="shared" si="51"/>
        <v>172347474911.98999</v>
      </c>
      <c r="P149" s="29">
        <f>+P150</f>
        <v>151091399132.64999</v>
      </c>
      <c r="Q149" s="29">
        <f t="shared" si="51"/>
        <v>167072169634.98999</v>
      </c>
      <c r="R149" s="30">
        <f t="shared" si="47"/>
        <v>0.96981949820845414</v>
      </c>
      <c r="S149" s="31">
        <f t="shared" si="48"/>
        <v>0.94192654872636339</v>
      </c>
      <c r="T149" s="52"/>
    </row>
    <row r="150" spans="1:20" s="50" customFormat="1" ht="30" customHeight="1" x14ac:dyDescent="0.25">
      <c r="A150" s="63">
        <v>410</v>
      </c>
      <c r="B150" s="44">
        <v>506</v>
      </c>
      <c r="C150" s="27"/>
      <c r="D150" s="27"/>
      <c r="E150" s="27"/>
      <c r="F150" s="27"/>
      <c r="G150" s="27"/>
      <c r="H150" s="58" t="s">
        <v>240</v>
      </c>
      <c r="I150" s="29">
        <f t="shared" ref="I150:Q150" si="52">SUM(I151:I154)</f>
        <v>182973369999</v>
      </c>
      <c r="J150" s="29">
        <f t="shared" si="52"/>
        <v>-1365174408.3299999</v>
      </c>
      <c r="K150" s="29">
        <f t="shared" si="52"/>
        <v>177461547114.34003</v>
      </c>
      <c r="L150" s="29">
        <f t="shared" si="52"/>
        <v>37459596057.269997</v>
      </c>
      <c r="M150" s="29">
        <f t="shared" si="52"/>
        <v>177451141877.94</v>
      </c>
      <c r="N150" s="29">
        <f t="shared" si="52"/>
        <v>156366704409.64999</v>
      </c>
      <c r="O150" s="29">
        <f t="shared" si="52"/>
        <v>172347474911.98999</v>
      </c>
      <c r="P150" s="29">
        <f t="shared" si="52"/>
        <v>151091399132.64999</v>
      </c>
      <c r="Q150" s="29">
        <f t="shared" si="52"/>
        <v>167072169634.98999</v>
      </c>
      <c r="R150" s="30">
        <f t="shared" si="47"/>
        <v>0.96981949820845414</v>
      </c>
      <c r="S150" s="31">
        <f t="shared" si="48"/>
        <v>0.94192654872636339</v>
      </c>
      <c r="T150" s="52"/>
    </row>
    <row r="151" spans="1:20" s="69" customFormat="1" ht="30" customHeight="1" x14ac:dyDescent="0.2">
      <c r="A151" s="36">
        <v>410</v>
      </c>
      <c r="B151" s="36">
        <v>506</v>
      </c>
      <c r="C151" s="36">
        <v>5</v>
      </c>
      <c r="D151" s="37"/>
      <c r="E151" s="37"/>
      <c r="F151" s="37">
        <v>20</v>
      </c>
      <c r="G151" s="37" t="s">
        <v>247</v>
      </c>
      <c r="H151" s="47" t="s">
        <v>248</v>
      </c>
      <c r="I151" s="39">
        <v>8414999999</v>
      </c>
      <c r="J151" s="39">
        <v>-302170286</v>
      </c>
      <c r="K151" s="39">
        <v>8088006114</v>
      </c>
      <c r="L151" s="39">
        <v>-37483482</v>
      </c>
      <c r="M151" s="39">
        <v>8088006114</v>
      </c>
      <c r="N151" s="39">
        <v>7942799320</v>
      </c>
      <c r="O151" s="39">
        <v>8087990162</v>
      </c>
      <c r="P151" s="39">
        <v>7942799320</v>
      </c>
      <c r="Q151" s="39">
        <v>8087990162</v>
      </c>
      <c r="R151" s="40">
        <f t="shared" si="47"/>
        <v>0.96114154663828177</v>
      </c>
      <c r="S151" s="41">
        <f t="shared" si="48"/>
        <v>0.96113965097577414</v>
      </c>
      <c r="T151" s="42"/>
    </row>
    <row r="152" spans="1:20" s="69" customFormat="1" ht="30" customHeight="1" x14ac:dyDescent="0.2">
      <c r="A152" s="36">
        <v>410</v>
      </c>
      <c r="B152" s="36">
        <v>506</v>
      </c>
      <c r="C152" s="36">
        <v>6</v>
      </c>
      <c r="D152" s="37"/>
      <c r="E152" s="37"/>
      <c r="F152" s="37">
        <v>20</v>
      </c>
      <c r="G152" s="37" t="s">
        <v>249</v>
      </c>
      <c r="H152" s="47" t="s">
        <v>250</v>
      </c>
      <c r="I152" s="39">
        <v>680517094</v>
      </c>
      <c r="J152" s="39">
        <v>0</v>
      </c>
      <c r="K152" s="39">
        <v>680517093.66999996</v>
      </c>
      <c r="L152" s="39">
        <v>0</v>
      </c>
      <c r="M152" s="39">
        <v>680517093.66999996</v>
      </c>
      <c r="N152" s="39">
        <v>0</v>
      </c>
      <c r="O152" s="39">
        <v>680517093.66999996</v>
      </c>
      <c r="P152" s="39">
        <v>0</v>
      </c>
      <c r="Q152" s="39">
        <v>680517093.66999996</v>
      </c>
      <c r="R152" s="40">
        <f t="shared" si="47"/>
        <v>0.99999999951507457</v>
      </c>
      <c r="S152" s="41">
        <f t="shared" si="48"/>
        <v>0.99999999951507457</v>
      </c>
      <c r="T152" s="42"/>
    </row>
    <row r="153" spans="1:20" s="69" customFormat="1" ht="30" customHeight="1" x14ac:dyDescent="0.2">
      <c r="A153" s="36">
        <v>410</v>
      </c>
      <c r="B153" s="36">
        <v>506</v>
      </c>
      <c r="C153" s="36">
        <v>6</v>
      </c>
      <c r="D153" s="37"/>
      <c r="E153" s="37"/>
      <c r="F153" s="37" t="s">
        <v>251</v>
      </c>
      <c r="G153" s="37" t="s">
        <v>252</v>
      </c>
      <c r="H153" s="47" t="s">
        <v>250</v>
      </c>
      <c r="I153" s="39">
        <v>147968482906</v>
      </c>
      <c r="J153" s="39">
        <v>-588962043.33000004</v>
      </c>
      <c r="K153" s="39">
        <v>146911283032.67001</v>
      </c>
      <c r="L153" s="39">
        <v>37654260458.269997</v>
      </c>
      <c r="M153" s="39">
        <v>146900877796.26999</v>
      </c>
      <c r="N153" s="39">
        <v>142636253947.60001</v>
      </c>
      <c r="O153" s="39">
        <v>146745141035.26999</v>
      </c>
      <c r="P153" s="39">
        <v>142249948670.60001</v>
      </c>
      <c r="Q153" s="39">
        <v>146358835758.26999</v>
      </c>
      <c r="R153" s="40">
        <f t="shared" si="47"/>
        <v>0.9927849154849534</v>
      </c>
      <c r="S153" s="41">
        <f t="shared" si="48"/>
        <v>0.99173241593950001</v>
      </c>
      <c r="T153" s="42"/>
    </row>
    <row r="154" spans="1:20" s="69" customFormat="1" ht="30" customHeight="1" x14ac:dyDescent="0.2">
      <c r="A154" s="36">
        <v>410</v>
      </c>
      <c r="B154" s="36">
        <v>506</v>
      </c>
      <c r="C154" s="36">
        <v>7</v>
      </c>
      <c r="D154" s="37"/>
      <c r="E154" s="37"/>
      <c r="F154" s="37">
        <v>20</v>
      </c>
      <c r="G154" s="37" t="s">
        <v>253</v>
      </c>
      <c r="H154" s="47" t="s">
        <v>254</v>
      </c>
      <c r="I154" s="39">
        <v>25909370000</v>
      </c>
      <c r="J154" s="39">
        <v>-474042079</v>
      </c>
      <c r="K154" s="39">
        <v>21781740874</v>
      </c>
      <c r="L154" s="39">
        <v>-157180919</v>
      </c>
      <c r="M154" s="39">
        <v>21781740874</v>
      </c>
      <c r="N154" s="39">
        <v>5787651142.0500002</v>
      </c>
      <c r="O154" s="39">
        <v>16833826621.049999</v>
      </c>
      <c r="P154" s="39">
        <v>898651142.04999995</v>
      </c>
      <c r="Q154" s="39">
        <v>11944826621.049999</v>
      </c>
      <c r="R154" s="40">
        <f t="shared" si="47"/>
        <v>0.84068971472482734</v>
      </c>
      <c r="S154" s="41">
        <f t="shared" si="48"/>
        <v>0.64971964277981287</v>
      </c>
      <c r="T154" s="42"/>
    </row>
    <row r="155" spans="1:20" s="69" customFormat="1" ht="30" customHeight="1" thickBot="1" x14ac:dyDescent="0.25">
      <c r="A155" s="70"/>
      <c r="B155" s="70"/>
      <c r="C155" s="70"/>
      <c r="D155" s="71"/>
      <c r="E155" s="71"/>
      <c r="F155" s="71"/>
      <c r="G155" s="71"/>
      <c r="H155" s="72"/>
      <c r="I155" s="73"/>
      <c r="J155" s="73"/>
      <c r="K155" s="73"/>
      <c r="L155" s="73"/>
      <c r="M155" s="73"/>
      <c r="N155" s="73"/>
      <c r="O155" s="73"/>
      <c r="P155" s="73"/>
      <c r="Q155" s="73"/>
      <c r="R155" s="74"/>
      <c r="S155" s="75"/>
      <c r="T155" s="42"/>
    </row>
    <row r="156" spans="1:20" s="79" customFormat="1" ht="30" customHeight="1" thickBot="1" x14ac:dyDescent="0.3">
      <c r="A156" s="109" t="s">
        <v>255</v>
      </c>
      <c r="B156" s="110"/>
      <c r="C156" s="110"/>
      <c r="D156" s="110"/>
      <c r="E156" s="110"/>
      <c r="F156" s="110"/>
      <c r="G156" s="110"/>
      <c r="H156" s="111"/>
      <c r="I156" s="76">
        <f>+I9+I142</f>
        <v>555576486055</v>
      </c>
      <c r="J156" s="76">
        <f t="shared" ref="J156:L156" si="53">+J9+J142</f>
        <v>-6188304256.0200005</v>
      </c>
      <c r="K156" s="76">
        <f>+K9+K142</f>
        <v>535717373752.88</v>
      </c>
      <c r="L156" s="76">
        <f t="shared" si="53"/>
        <v>39744255117.549995</v>
      </c>
      <c r="M156" s="76">
        <f>+M9+M142</f>
        <v>535706968516.47998</v>
      </c>
      <c r="N156" s="76">
        <f t="shared" ref="N156:Q156" si="54">+N9+N142</f>
        <v>183788193633.41998</v>
      </c>
      <c r="O156" s="76">
        <f>+O9+O142</f>
        <v>518142497316.42993</v>
      </c>
      <c r="P156" s="76">
        <f t="shared" si="54"/>
        <v>170463635350.01999</v>
      </c>
      <c r="Q156" s="76">
        <f t="shared" si="54"/>
        <v>502993840438.42993</v>
      </c>
      <c r="R156" s="77">
        <f t="shared" si="47"/>
        <v>0.96423621582762054</v>
      </c>
      <c r="S156" s="78">
        <f t="shared" si="48"/>
        <v>0.93262135875407759</v>
      </c>
      <c r="T156" s="49"/>
    </row>
    <row r="157" spans="1:20" x14ac:dyDescent="0.2">
      <c r="A157" s="80"/>
      <c r="B157" s="81"/>
      <c r="C157" s="82"/>
      <c r="D157" s="82"/>
      <c r="E157" s="82"/>
      <c r="F157" s="82"/>
      <c r="G157" s="82"/>
      <c r="H157" s="83"/>
      <c r="I157" s="84"/>
      <c r="J157" s="84"/>
      <c r="K157" s="85"/>
      <c r="L157" s="86"/>
      <c r="M157" s="87"/>
      <c r="N157" s="86"/>
      <c r="O157" s="86"/>
      <c r="P157" s="86"/>
      <c r="Q157" s="87"/>
      <c r="R157" s="88"/>
      <c r="S157" s="93"/>
      <c r="T157" s="88"/>
    </row>
    <row r="158" spans="1:20" x14ac:dyDescent="0.2">
      <c r="I158" s="92"/>
      <c r="J158" s="92"/>
      <c r="K158" s="92"/>
      <c r="L158" s="92"/>
      <c r="M158" s="92"/>
      <c r="N158" s="92"/>
      <c r="O158" s="92"/>
      <c r="P158" s="92"/>
      <c r="Q158" s="92"/>
    </row>
    <row r="159" spans="1:20" x14ac:dyDescent="0.2"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1:20" x14ac:dyDescent="0.2"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1:17" x14ac:dyDescent="0.2"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1:17" x14ac:dyDescent="0.2"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1:17" x14ac:dyDescent="0.2"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1:17" x14ac:dyDescent="0.2">
      <c r="I164" s="92"/>
      <c r="J164" s="92"/>
      <c r="K164" s="92"/>
      <c r="L164" s="92"/>
      <c r="M164" s="92"/>
      <c r="N164" s="92"/>
      <c r="O164" s="92"/>
      <c r="P164" s="92"/>
      <c r="Q164" s="92"/>
    </row>
    <row r="165" spans="1:17" x14ac:dyDescent="0.2">
      <c r="I165" s="92"/>
      <c r="J165" s="92"/>
      <c r="K165" s="92"/>
      <c r="L165" s="92"/>
      <c r="M165" s="92"/>
      <c r="N165" s="92"/>
      <c r="O165" s="92"/>
      <c r="P165" s="92"/>
      <c r="Q165" s="92"/>
    </row>
    <row r="166" spans="1:17" x14ac:dyDescent="0.2">
      <c r="A166" s="89"/>
      <c r="B166" s="89"/>
      <c r="C166" s="89"/>
      <c r="D166" s="89"/>
      <c r="E166" s="89"/>
      <c r="F166" s="89"/>
      <c r="G166" s="89"/>
      <c r="H166" s="89"/>
      <c r="I166" s="92"/>
      <c r="J166" s="92"/>
      <c r="K166" s="92"/>
      <c r="L166" s="92"/>
      <c r="M166" s="92"/>
      <c r="N166" s="92"/>
      <c r="O166" s="92"/>
      <c r="P166" s="92"/>
      <c r="Q166" s="92"/>
    </row>
    <row r="167" spans="1:17" x14ac:dyDescent="0.2">
      <c r="A167" s="89"/>
      <c r="B167" s="89"/>
      <c r="C167" s="89"/>
      <c r="D167" s="89"/>
      <c r="E167" s="89"/>
      <c r="F167" s="89"/>
      <c r="G167" s="89"/>
      <c r="H167" s="89"/>
      <c r="I167" s="92"/>
      <c r="J167" s="92"/>
      <c r="K167" s="92"/>
      <c r="L167" s="92"/>
      <c r="M167" s="92"/>
      <c r="N167" s="92"/>
      <c r="O167" s="92"/>
      <c r="P167" s="92"/>
      <c r="Q167" s="92"/>
    </row>
  </sheetData>
  <mergeCells count="25">
    <mergeCell ref="A142:H142"/>
    <mergeCell ref="A156:H156"/>
    <mergeCell ref="N5:N8"/>
    <mergeCell ref="O5:O8"/>
    <mergeCell ref="P5:P8"/>
    <mergeCell ref="A5:H5"/>
    <mergeCell ref="I5:I8"/>
    <mergeCell ref="J5:J8"/>
    <mergeCell ref="K5:K8"/>
    <mergeCell ref="L5:L8"/>
    <mergeCell ref="M5:M8"/>
    <mergeCell ref="H6:H8"/>
    <mergeCell ref="A7:A8"/>
    <mergeCell ref="B7:B8"/>
    <mergeCell ref="C7:C8"/>
    <mergeCell ref="A1:S1"/>
    <mergeCell ref="A2:S2"/>
    <mergeCell ref="A3:S3"/>
    <mergeCell ref="D7:D8"/>
    <mergeCell ref="A9:H9"/>
    <mergeCell ref="Q5:Q8"/>
    <mergeCell ref="R5:R8"/>
    <mergeCell ref="S5:S8"/>
    <mergeCell ref="A4:D4"/>
    <mergeCell ref="H4:N4"/>
  </mergeCells>
  <printOptions horizontalCentered="1" verticalCentered="1"/>
  <pageMargins left="0.59055118110236227" right="0.19685039370078741" top="0.27559055118110237" bottom="0.27559055118110237" header="0" footer="0"/>
  <pageSetup scale="50" fitToHeight="3"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12</Orden>
    <Tipo_x0020_presupuesto xmlns="d0e351fb-1a75-4546-9b39-7d697f81258f">Informe de Ejecución del Presupuesto de Gastos</Tipo_x0020_presupuesto>
    <Vigencia xmlns="d0e351fb-1a75-4546-9b39-7d697f81258f">2016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D1EAD133-E667-4EEA-ACB5-1E548B5F0D93}"/>
</file>

<file path=customXml/itemProps2.xml><?xml version="1.0" encoding="utf-8"?>
<ds:datastoreItem xmlns:ds="http://schemas.openxmlformats.org/officeDocument/2006/customXml" ds:itemID="{BD03AA98-08F7-43DA-A757-A97289CCE75D}"/>
</file>

<file path=customXml/itemProps3.xml><?xml version="1.0" encoding="utf-8"?>
<ds:datastoreItem xmlns:ds="http://schemas.openxmlformats.org/officeDocument/2006/customXml" ds:itemID="{B6125F97-D78B-4546-BEF2-F9A5622FB9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2016 Diciembre (Gastos)</dc:title>
  <dc:creator>Windows User</dc:creator>
  <cp:lastModifiedBy>Julio Cesar Irurita Buitron</cp:lastModifiedBy>
  <cp:lastPrinted>2017-02-10T13:35:58Z</cp:lastPrinted>
  <dcterms:created xsi:type="dcterms:W3CDTF">2014-01-22T22:03:49Z</dcterms:created>
  <dcterms:modified xsi:type="dcterms:W3CDTF">2017-03-21T21:37:52Z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11500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