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5\Página Web\Contenidos\VAF\Financiera\"/>
    </mc:Choice>
  </mc:AlternateContent>
  <bookViews>
    <workbookView xWindow="0" yWindow="0" windowWidth="19200" windowHeight="12180"/>
  </bookViews>
  <sheets>
    <sheet name="VIGENCIA SIIF" sheetId="25" r:id="rId1"/>
  </sheets>
  <definedNames>
    <definedName name="_xlnm._FilterDatabase" localSheetId="0" hidden="1">'VIGENCIA SIIF'!$A$10:$S$158</definedName>
    <definedName name="_xlnm.Print_Area" localSheetId="0">'VIGENCIA SIIF'!$A$1:$S$159</definedName>
    <definedName name="_xlnm.Print_Titles" localSheetId="0">'VIGENCIA SIIF'!$1:$8</definedName>
  </definedNames>
  <calcPr calcId="152511"/>
</workbook>
</file>

<file path=xl/calcChain.xml><?xml version="1.0" encoding="utf-8"?>
<calcChain xmlns="http://schemas.openxmlformats.org/spreadsheetml/2006/main">
  <c r="AQ157" i="25" l="1"/>
  <c r="AP157" i="25"/>
  <c r="S157" i="25"/>
  <c r="R157" i="25"/>
  <c r="AQ156" i="25"/>
  <c r="AP156" i="25"/>
  <c r="S156" i="25"/>
  <c r="R156" i="25"/>
  <c r="AQ155" i="25"/>
  <c r="AP155" i="25"/>
  <c r="S155" i="25"/>
  <c r="R155" i="25"/>
  <c r="AO154" i="25"/>
  <c r="AO153" i="25" s="1"/>
  <c r="AN154" i="25"/>
  <c r="AN153" i="25" s="1"/>
  <c r="AM154" i="25"/>
  <c r="AQ154" i="25" s="1"/>
  <c r="AL154" i="25"/>
  <c r="AL153" i="25" s="1"/>
  <c r="AK154" i="25"/>
  <c r="AK153" i="25" s="1"/>
  <c r="AJ154" i="25"/>
  <c r="AJ153" i="25" s="1"/>
  <c r="AI154" i="25"/>
  <c r="AI153" i="25" s="1"/>
  <c r="AH154" i="25"/>
  <c r="AG154" i="25"/>
  <c r="AG153" i="25" s="1"/>
  <c r="Q154" i="25"/>
  <c r="Q153" i="25" s="1"/>
  <c r="P154" i="25"/>
  <c r="P153" i="25" s="1"/>
  <c r="O154" i="25"/>
  <c r="N154" i="25"/>
  <c r="M154" i="25"/>
  <c r="L154" i="25"/>
  <c r="L153" i="25" s="1"/>
  <c r="K154" i="25"/>
  <c r="J154" i="25"/>
  <c r="J153" i="25" s="1"/>
  <c r="I154" i="25"/>
  <c r="I153" i="25" s="1"/>
  <c r="AH153" i="25"/>
  <c r="N153" i="25"/>
  <c r="K153" i="25"/>
  <c r="AQ152" i="25"/>
  <c r="AP152" i="25"/>
  <c r="S152" i="25"/>
  <c r="R152" i="25"/>
  <c r="AO151" i="25"/>
  <c r="AO150" i="25" s="1"/>
  <c r="AN151" i="25"/>
  <c r="AN150" i="25" s="1"/>
  <c r="AM151" i="25"/>
  <c r="AL151" i="25"/>
  <c r="AK151" i="25"/>
  <c r="AJ151" i="25"/>
  <c r="AJ150" i="25" s="1"/>
  <c r="AI151" i="25"/>
  <c r="AI150" i="25" s="1"/>
  <c r="AH151" i="25"/>
  <c r="AH150" i="25" s="1"/>
  <c r="AG151" i="25"/>
  <c r="AG150" i="25" s="1"/>
  <c r="Q151" i="25"/>
  <c r="Q150" i="25" s="1"/>
  <c r="P151" i="25"/>
  <c r="P150" i="25" s="1"/>
  <c r="O151" i="25"/>
  <c r="O150" i="25" s="1"/>
  <c r="S150" i="25" s="1"/>
  <c r="N151" i="25"/>
  <c r="N150" i="25" s="1"/>
  <c r="M151" i="25"/>
  <c r="M150" i="25" s="1"/>
  <c r="L151" i="25"/>
  <c r="L150" i="25" s="1"/>
  <c r="K151" i="25"/>
  <c r="K150" i="25" s="1"/>
  <c r="J151" i="25"/>
  <c r="J150" i="25" s="1"/>
  <c r="I151" i="25"/>
  <c r="I150" i="25" s="1"/>
  <c r="AM150" i="25"/>
  <c r="AL150" i="25"/>
  <c r="AQ149" i="25"/>
  <c r="AP149" i="25"/>
  <c r="S149" i="25"/>
  <c r="R149" i="25"/>
  <c r="AQ148" i="25"/>
  <c r="AP148" i="25"/>
  <c r="S148" i="25"/>
  <c r="R148" i="25"/>
  <c r="AO147" i="25"/>
  <c r="AO146" i="25" s="1"/>
  <c r="AN147" i="25"/>
  <c r="AN146" i="25" s="1"/>
  <c r="AM147" i="25"/>
  <c r="AQ147" i="25" s="1"/>
  <c r="AL147" i="25"/>
  <c r="AL146" i="25" s="1"/>
  <c r="AK147" i="25"/>
  <c r="AP147" i="25" s="1"/>
  <c r="AJ147" i="25"/>
  <c r="AJ146" i="25" s="1"/>
  <c r="AI147" i="25"/>
  <c r="AI146" i="25" s="1"/>
  <c r="AH147" i="25"/>
  <c r="AH146" i="25" s="1"/>
  <c r="AG147" i="25"/>
  <c r="AG146" i="25" s="1"/>
  <c r="Q147" i="25"/>
  <c r="P147" i="25"/>
  <c r="P146" i="25" s="1"/>
  <c r="O147" i="25"/>
  <c r="N147" i="25"/>
  <c r="N146" i="25" s="1"/>
  <c r="M147" i="25"/>
  <c r="L147" i="25"/>
  <c r="K147" i="25"/>
  <c r="K146" i="25" s="1"/>
  <c r="J147" i="25"/>
  <c r="I147" i="25"/>
  <c r="I146" i="25" s="1"/>
  <c r="AM146" i="25"/>
  <c r="AQ146" i="25" s="1"/>
  <c r="Q146" i="25"/>
  <c r="M146" i="25"/>
  <c r="L146" i="25"/>
  <c r="J146" i="25"/>
  <c r="AQ145" i="25"/>
  <c r="AP145" i="25"/>
  <c r="S145" i="25"/>
  <c r="R145" i="25"/>
  <c r="AO144" i="25"/>
  <c r="AO143" i="25" s="1"/>
  <c r="AN144" i="25"/>
  <c r="AN143" i="25" s="1"/>
  <c r="AM144" i="25"/>
  <c r="AL144" i="25"/>
  <c r="AK144" i="25"/>
  <c r="AJ144" i="25"/>
  <c r="AJ143" i="25" s="1"/>
  <c r="AI144" i="25"/>
  <c r="AI143" i="25" s="1"/>
  <c r="AH144" i="25"/>
  <c r="AH143" i="25" s="1"/>
  <c r="AG144" i="25"/>
  <c r="AG143" i="25" s="1"/>
  <c r="Q144" i="25"/>
  <c r="Q143" i="25" s="1"/>
  <c r="Q142" i="25" s="1"/>
  <c r="P144" i="25"/>
  <c r="P143" i="25" s="1"/>
  <c r="O144" i="25"/>
  <c r="N144" i="25"/>
  <c r="N143" i="25" s="1"/>
  <c r="M144" i="25"/>
  <c r="M143" i="25" s="1"/>
  <c r="L144" i="25"/>
  <c r="L143" i="25" s="1"/>
  <c r="K144" i="25"/>
  <c r="K143" i="25" s="1"/>
  <c r="J144" i="25"/>
  <c r="J143" i="25" s="1"/>
  <c r="I144" i="25"/>
  <c r="I143" i="25" s="1"/>
  <c r="AL143" i="25"/>
  <c r="O143" i="25"/>
  <c r="S141" i="25"/>
  <c r="R141" i="25"/>
  <c r="AQ140" i="25"/>
  <c r="AP140" i="25"/>
  <c r="S140" i="25"/>
  <c r="R140" i="25"/>
  <c r="AQ139" i="25"/>
  <c r="AP139" i="25"/>
  <c r="S139" i="25"/>
  <c r="R139" i="25"/>
  <c r="AQ138" i="25"/>
  <c r="AP138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AQ132" i="25"/>
  <c r="AP132" i="25"/>
  <c r="S132" i="25"/>
  <c r="R132" i="25"/>
  <c r="AQ131" i="25"/>
  <c r="AP131" i="25"/>
  <c r="S131" i="25"/>
  <c r="R131" i="25"/>
  <c r="AQ130" i="25"/>
  <c r="AP130" i="25"/>
  <c r="S130" i="25"/>
  <c r="R130" i="25"/>
  <c r="AO129" i="25"/>
  <c r="AO128" i="25" s="1"/>
  <c r="AO127" i="25" s="1"/>
  <c r="AO126" i="25" s="1"/>
  <c r="AN129" i="25"/>
  <c r="AN128" i="25" s="1"/>
  <c r="AN127" i="25" s="1"/>
  <c r="AN126" i="25" s="1"/>
  <c r="AM129" i="25"/>
  <c r="AL129" i="25"/>
  <c r="AK129" i="25"/>
  <c r="AK128" i="25" s="1"/>
  <c r="AK127" i="25" s="1"/>
  <c r="AK126" i="25" s="1"/>
  <c r="AJ129" i="25"/>
  <c r="AJ128" i="25" s="1"/>
  <c r="AI129" i="25"/>
  <c r="AI128" i="25" s="1"/>
  <c r="AH129" i="25"/>
  <c r="AH128" i="25" s="1"/>
  <c r="AH127" i="25" s="1"/>
  <c r="AH126" i="25" s="1"/>
  <c r="AG129" i="25"/>
  <c r="Q129" i="25"/>
  <c r="Q128" i="25" s="1"/>
  <c r="Q127" i="25" s="1"/>
  <c r="Q126" i="25" s="1"/>
  <c r="P129" i="25"/>
  <c r="O129" i="25"/>
  <c r="N129" i="25"/>
  <c r="N128" i="25" s="1"/>
  <c r="N127" i="25" s="1"/>
  <c r="N126" i="25" s="1"/>
  <c r="M129" i="25"/>
  <c r="M128" i="25" s="1"/>
  <c r="M127" i="25" s="1"/>
  <c r="M126" i="25" s="1"/>
  <c r="L129" i="25"/>
  <c r="L128" i="25" s="1"/>
  <c r="L127" i="25" s="1"/>
  <c r="L126" i="25" s="1"/>
  <c r="K129" i="25"/>
  <c r="K128" i="25" s="1"/>
  <c r="K127" i="25" s="1"/>
  <c r="K126" i="25" s="1"/>
  <c r="J129" i="25"/>
  <c r="J128" i="25" s="1"/>
  <c r="J127" i="25" s="1"/>
  <c r="J126" i="25" s="1"/>
  <c r="I129" i="25"/>
  <c r="I128" i="25" s="1"/>
  <c r="I127" i="25" s="1"/>
  <c r="I126" i="25" s="1"/>
  <c r="AM128" i="25"/>
  <c r="AL128" i="25"/>
  <c r="AL127" i="25" s="1"/>
  <c r="AL126" i="25" s="1"/>
  <c r="P128" i="25"/>
  <c r="P127" i="25" s="1"/>
  <c r="P126" i="25" s="1"/>
  <c r="AJ127" i="25"/>
  <c r="AJ126" i="25" s="1"/>
  <c r="AI127" i="25"/>
  <c r="AI126" i="25" s="1"/>
  <c r="AQ125" i="25"/>
  <c r="AP125" i="25"/>
  <c r="S125" i="25"/>
  <c r="R125" i="25"/>
  <c r="AO124" i="25"/>
  <c r="AN124" i="25"/>
  <c r="AM124" i="25"/>
  <c r="AL124" i="25"/>
  <c r="AK124" i="25"/>
  <c r="AJ124" i="25"/>
  <c r="AI124" i="25"/>
  <c r="AH124" i="25"/>
  <c r="AG124" i="25"/>
  <c r="Q124" i="25"/>
  <c r="P124" i="25"/>
  <c r="O124" i="25"/>
  <c r="N124" i="25"/>
  <c r="M124" i="25"/>
  <c r="L124" i="25"/>
  <c r="K124" i="25"/>
  <c r="J124" i="25"/>
  <c r="I124" i="25"/>
  <c r="AO123" i="25"/>
  <c r="AO122" i="25" s="1"/>
  <c r="AN123" i="25"/>
  <c r="AN122" i="25" s="1"/>
  <c r="AM123" i="25"/>
  <c r="AL123" i="25"/>
  <c r="AK123" i="25"/>
  <c r="AJ123" i="25"/>
  <c r="AJ122" i="25" s="1"/>
  <c r="AI123" i="25"/>
  <c r="AI122" i="25" s="1"/>
  <c r="AH123" i="25"/>
  <c r="AH122" i="25" s="1"/>
  <c r="AG123" i="25"/>
  <c r="AG122" i="25" s="1"/>
  <c r="Q123" i="25"/>
  <c r="P123" i="25"/>
  <c r="O123" i="25"/>
  <c r="O122" i="25" s="1"/>
  <c r="N123" i="25"/>
  <c r="N122" i="25" s="1"/>
  <c r="N114" i="25" s="1"/>
  <c r="M123" i="25"/>
  <c r="M122" i="25" s="1"/>
  <c r="M114" i="25" s="1"/>
  <c r="L123" i="25"/>
  <c r="L122" i="25" s="1"/>
  <c r="K123" i="25"/>
  <c r="K122" i="25" s="1"/>
  <c r="J123" i="25"/>
  <c r="J122" i="25" s="1"/>
  <c r="I123" i="25"/>
  <c r="I122" i="25" s="1"/>
  <c r="AM122" i="25"/>
  <c r="AL122" i="25"/>
  <c r="AK122" i="25"/>
  <c r="Q122" i="25"/>
  <c r="P122" i="25"/>
  <c r="AQ121" i="25"/>
  <c r="AP121" i="25"/>
  <c r="S121" i="25"/>
  <c r="R121" i="25"/>
  <c r="AQ120" i="25"/>
  <c r="AP120" i="25"/>
  <c r="S120" i="25"/>
  <c r="R120" i="25"/>
  <c r="AO119" i="25"/>
  <c r="AO117" i="25" s="1"/>
  <c r="AO115" i="25" s="1"/>
  <c r="AN119" i="25"/>
  <c r="AN117" i="25" s="1"/>
  <c r="AN115" i="25" s="1"/>
  <c r="AM119" i="25"/>
  <c r="AL119" i="25"/>
  <c r="AK119" i="25"/>
  <c r="AK117" i="25" s="1"/>
  <c r="AK115" i="25" s="1"/>
  <c r="AJ119" i="25"/>
  <c r="AJ117" i="25" s="1"/>
  <c r="AJ115" i="25" s="1"/>
  <c r="AI119" i="25"/>
  <c r="AI117" i="25" s="1"/>
  <c r="AI115" i="25" s="1"/>
  <c r="AH119" i="25"/>
  <c r="AH117" i="25" s="1"/>
  <c r="AH115" i="25" s="1"/>
  <c r="AG119" i="25"/>
  <c r="Q119" i="25"/>
  <c r="Q117" i="25" s="1"/>
  <c r="Q115" i="25" s="1"/>
  <c r="P119" i="25"/>
  <c r="P117" i="25" s="1"/>
  <c r="P115" i="25" s="1"/>
  <c r="O119" i="25"/>
  <c r="O117" i="25" s="1"/>
  <c r="O115" i="25" s="1"/>
  <c r="N119" i="25"/>
  <c r="N117" i="25" s="1"/>
  <c r="N115" i="25" s="1"/>
  <c r="M119" i="25"/>
  <c r="M117" i="25" s="1"/>
  <c r="M115" i="25" s="1"/>
  <c r="L119" i="25"/>
  <c r="L117" i="25" s="1"/>
  <c r="L115" i="25" s="1"/>
  <c r="K119" i="25"/>
  <c r="K117" i="25" s="1"/>
  <c r="K115" i="25" s="1"/>
  <c r="J119" i="25"/>
  <c r="J117" i="25" s="1"/>
  <c r="J115" i="25" s="1"/>
  <c r="I119" i="25"/>
  <c r="AO118" i="25"/>
  <c r="AN118" i="25"/>
  <c r="AN116" i="25" s="1"/>
  <c r="AM118" i="25"/>
  <c r="AQ118" i="25" s="1"/>
  <c r="AL118" i="25"/>
  <c r="AL116" i="25" s="1"/>
  <c r="AK118" i="25"/>
  <c r="AJ118" i="25"/>
  <c r="AJ116" i="25" s="1"/>
  <c r="AI118" i="25"/>
  <c r="AI116" i="25" s="1"/>
  <c r="AH118" i="25"/>
  <c r="AH116" i="25" s="1"/>
  <c r="AG118" i="25"/>
  <c r="AG116" i="25" s="1"/>
  <c r="Q118" i="25"/>
  <c r="Q116" i="25" s="1"/>
  <c r="P118" i="25"/>
  <c r="P116" i="25" s="1"/>
  <c r="P114" i="25" s="1"/>
  <c r="O118" i="25"/>
  <c r="N118" i="25"/>
  <c r="M118" i="25"/>
  <c r="L118" i="25"/>
  <c r="K118" i="25"/>
  <c r="K116" i="25" s="1"/>
  <c r="J118" i="25"/>
  <c r="J116" i="25" s="1"/>
  <c r="I118" i="25"/>
  <c r="I116" i="25" s="1"/>
  <c r="AM117" i="25"/>
  <c r="AL117" i="25"/>
  <c r="AL115" i="25" s="1"/>
  <c r="AG117" i="25"/>
  <c r="AO116" i="25"/>
  <c r="AM116" i="25"/>
  <c r="N116" i="25"/>
  <c r="M116" i="25"/>
  <c r="L116" i="25"/>
  <c r="AM115" i="25"/>
  <c r="AQ113" i="25"/>
  <c r="AP113" i="25"/>
  <c r="S113" i="25"/>
  <c r="R113" i="25"/>
  <c r="AO112" i="25"/>
  <c r="AN112" i="25"/>
  <c r="AM112" i="25"/>
  <c r="AL112" i="25"/>
  <c r="AK112" i="25"/>
  <c r="AJ112" i="25"/>
  <c r="AI112" i="25"/>
  <c r="AH112" i="25"/>
  <c r="AG112" i="25"/>
  <c r="Q112" i="25"/>
  <c r="P112" i="25"/>
  <c r="O112" i="25"/>
  <c r="N112" i="25"/>
  <c r="M112" i="25"/>
  <c r="L112" i="25"/>
  <c r="K112" i="25"/>
  <c r="J112" i="25"/>
  <c r="I112" i="25"/>
  <c r="AQ111" i="25"/>
  <c r="AP111" i="25"/>
  <c r="S111" i="25"/>
  <c r="R111" i="25"/>
  <c r="AO110" i="25"/>
  <c r="AN110" i="25"/>
  <c r="AM110" i="25"/>
  <c r="AL110" i="25"/>
  <c r="AK110" i="25"/>
  <c r="AJ110" i="25"/>
  <c r="AI110" i="25"/>
  <c r="AH110" i="25"/>
  <c r="AG110" i="25"/>
  <c r="Q110" i="25"/>
  <c r="P110" i="25"/>
  <c r="O110" i="25"/>
  <c r="N110" i="25"/>
  <c r="M110" i="25"/>
  <c r="L110" i="25"/>
  <c r="K110" i="25"/>
  <c r="J110" i="25"/>
  <c r="I110" i="25"/>
  <c r="AQ109" i="25"/>
  <c r="AP109" i="25"/>
  <c r="S109" i="25"/>
  <c r="R109" i="25"/>
  <c r="AQ108" i="25"/>
  <c r="AP108" i="25"/>
  <c r="S108" i="25"/>
  <c r="R108" i="25"/>
  <c r="AQ107" i="25"/>
  <c r="AP107" i="25"/>
  <c r="S107" i="25"/>
  <c r="R107" i="25"/>
  <c r="AQ106" i="25"/>
  <c r="AP106" i="25"/>
  <c r="S106" i="25"/>
  <c r="R106" i="25"/>
  <c r="AO105" i="25"/>
  <c r="AN105" i="25"/>
  <c r="AM105" i="25"/>
  <c r="AL105" i="25"/>
  <c r="AK105" i="25"/>
  <c r="AJ105" i="25"/>
  <c r="AI105" i="25"/>
  <c r="AH105" i="25"/>
  <c r="AG105" i="25"/>
  <c r="Q105" i="25"/>
  <c r="P105" i="25"/>
  <c r="O105" i="25"/>
  <c r="N105" i="25"/>
  <c r="M105" i="25"/>
  <c r="L105" i="25"/>
  <c r="K105" i="25"/>
  <c r="J105" i="25"/>
  <c r="I105" i="25"/>
  <c r="AQ104" i="25"/>
  <c r="AP104" i="25"/>
  <c r="S104" i="25"/>
  <c r="R104" i="25"/>
  <c r="AQ103" i="25"/>
  <c r="AQ102" i="25" s="1"/>
  <c r="AP103" i="25"/>
  <c r="S103" i="25"/>
  <c r="S102" i="25" s="1"/>
  <c r="R103" i="25"/>
  <c r="AO102" i="25"/>
  <c r="AN102" i="25"/>
  <c r="AM102" i="25"/>
  <c r="AL102" i="25"/>
  <c r="AK102" i="25"/>
  <c r="AJ102" i="25"/>
  <c r="AI102" i="25"/>
  <c r="AH102" i="25"/>
  <c r="AG102" i="25"/>
  <c r="Q102" i="25"/>
  <c r="P102" i="25"/>
  <c r="O102" i="25"/>
  <c r="N102" i="25"/>
  <c r="M102" i="25"/>
  <c r="L102" i="25"/>
  <c r="K102" i="25"/>
  <c r="J102" i="25"/>
  <c r="I102" i="25"/>
  <c r="AQ101" i="25"/>
  <c r="AP101" i="25"/>
  <c r="S101" i="25"/>
  <c r="R101" i="25"/>
  <c r="AQ100" i="25"/>
  <c r="AP100" i="25"/>
  <c r="S100" i="25"/>
  <c r="R100" i="25"/>
  <c r="AQ99" i="25"/>
  <c r="AP99" i="25"/>
  <c r="S99" i="25"/>
  <c r="R99" i="25"/>
  <c r="AO98" i="25"/>
  <c r="AN98" i="25"/>
  <c r="AM98" i="25"/>
  <c r="AL98" i="25"/>
  <c r="AK98" i="25"/>
  <c r="AJ98" i="25"/>
  <c r="AI98" i="25"/>
  <c r="AH98" i="25"/>
  <c r="AG98" i="25"/>
  <c r="Q98" i="25"/>
  <c r="P98" i="25"/>
  <c r="O98" i="25"/>
  <c r="N98" i="25"/>
  <c r="M98" i="25"/>
  <c r="L98" i="25"/>
  <c r="K98" i="25"/>
  <c r="J98" i="25"/>
  <c r="I98" i="25"/>
  <c r="AQ97" i="25"/>
  <c r="AP97" i="25"/>
  <c r="S97" i="25"/>
  <c r="R97" i="25"/>
  <c r="AQ96" i="25"/>
  <c r="AP96" i="25"/>
  <c r="S96" i="25"/>
  <c r="R96" i="25"/>
  <c r="AO95" i="25"/>
  <c r="AN95" i="25"/>
  <c r="AM95" i="25"/>
  <c r="AL95" i="25"/>
  <c r="AK95" i="25"/>
  <c r="AJ95" i="25"/>
  <c r="AI95" i="25"/>
  <c r="AH95" i="25"/>
  <c r="AG95" i="25"/>
  <c r="Q95" i="25"/>
  <c r="P95" i="25"/>
  <c r="O95" i="25"/>
  <c r="N95" i="25"/>
  <c r="M95" i="25"/>
  <c r="L95" i="25"/>
  <c r="K95" i="25"/>
  <c r="J95" i="25"/>
  <c r="I95" i="25"/>
  <c r="AQ94" i="25"/>
  <c r="AP94" i="25"/>
  <c r="S94" i="25"/>
  <c r="R94" i="25"/>
  <c r="AQ93" i="25"/>
  <c r="AP93" i="25"/>
  <c r="S93" i="25"/>
  <c r="R93" i="25"/>
  <c r="AO92" i="25"/>
  <c r="AN92" i="25"/>
  <c r="AM92" i="25"/>
  <c r="AL92" i="25"/>
  <c r="AK92" i="25"/>
  <c r="AJ92" i="25"/>
  <c r="AI92" i="25"/>
  <c r="AH92" i="25"/>
  <c r="AG92" i="25"/>
  <c r="Q92" i="25"/>
  <c r="P92" i="25"/>
  <c r="O92" i="25"/>
  <c r="S92" i="25" s="1"/>
  <c r="N92" i="25"/>
  <c r="M92" i="25"/>
  <c r="L92" i="25"/>
  <c r="K92" i="25"/>
  <c r="J92" i="25"/>
  <c r="I92" i="25"/>
  <c r="AQ91" i="25"/>
  <c r="AP91" i="25"/>
  <c r="S91" i="25"/>
  <c r="R91" i="25"/>
  <c r="AQ90" i="25"/>
  <c r="AP90" i="25"/>
  <c r="S90" i="25"/>
  <c r="R90" i="25"/>
  <c r="AQ89" i="25"/>
  <c r="AP89" i="25"/>
  <c r="S89" i="25"/>
  <c r="R89" i="25"/>
  <c r="AQ88" i="25"/>
  <c r="AP88" i="25"/>
  <c r="S88" i="25"/>
  <c r="R88" i="25"/>
  <c r="AQ87" i="25"/>
  <c r="AP87" i="25"/>
  <c r="S87" i="25"/>
  <c r="R87" i="25"/>
  <c r="AO86" i="25"/>
  <c r="AN86" i="25"/>
  <c r="AM86" i="25"/>
  <c r="AL86" i="25"/>
  <c r="AK86" i="25"/>
  <c r="AP86" i="25" s="1"/>
  <c r="AJ86" i="25"/>
  <c r="AI86" i="25"/>
  <c r="AH86" i="25"/>
  <c r="AG86" i="25"/>
  <c r="Q86" i="25"/>
  <c r="P86" i="25"/>
  <c r="O86" i="25"/>
  <c r="N86" i="25"/>
  <c r="M86" i="25"/>
  <c r="L86" i="25"/>
  <c r="K86" i="25"/>
  <c r="J86" i="25"/>
  <c r="I86" i="25"/>
  <c r="AQ85" i="25"/>
  <c r="AP85" i="25"/>
  <c r="S85" i="25"/>
  <c r="R85" i="25"/>
  <c r="AQ84" i="25"/>
  <c r="AP84" i="25"/>
  <c r="S84" i="25"/>
  <c r="R84" i="25"/>
  <c r="AO83" i="25"/>
  <c r="AN83" i="25"/>
  <c r="AM83" i="25"/>
  <c r="AL83" i="25"/>
  <c r="AK83" i="25"/>
  <c r="AJ83" i="25"/>
  <c r="AI83" i="25"/>
  <c r="AH83" i="25"/>
  <c r="AG83" i="25"/>
  <c r="Q83" i="25"/>
  <c r="P83" i="25"/>
  <c r="O83" i="25"/>
  <c r="N83" i="25"/>
  <c r="M83" i="25"/>
  <c r="L83" i="25"/>
  <c r="K83" i="25"/>
  <c r="J83" i="25"/>
  <c r="I83" i="25"/>
  <c r="AQ82" i="25"/>
  <c r="AP82" i="25"/>
  <c r="S82" i="25"/>
  <c r="R82" i="25"/>
  <c r="AQ81" i="25"/>
  <c r="AP81" i="25"/>
  <c r="S81" i="25"/>
  <c r="R81" i="25"/>
  <c r="AQ80" i="25"/>
  <c r="AP80" i="25"/>
  <c r="S80" i="25"/>
  <c r="R80" i="25"/>
  <c r="AQ79" i="25"/>
  <c r="AP79" i="25"/>
  <c r="S79" i="25"/>
  <c r="R79" i="25"/>
  <c r="AQ78" i="25"/>
  <c r="AP78" i="25"/>
  <c r="S78" i="25"/>
  <c r="R78" i="25"/>
  <c r="AO77" i="25"/>
  <c r="AN77" i="25"/>
  <c r="AM77" i="25"/>
  <c r="AL77" i="25"/>
  <c r="AK77" i="25"/>
  <c r="AP77" i="25" s="1"/>
  <c r="AJ77" i="25"/>
  <c r="AI77" i="25"/>
  <c r="AH77" i="25"/>
  <c r="AG77" i="25"/>
  <c r="Q77" i="25"/>
  <c r="P77" i="25"/>
  <c r="O77" i="25"/>
  <c r="N77" i="25"/>
  <c r="M77" i="25"/>
  <c r="L77" i="25"/>
  <c r="K77" i="25"/>
  <c r="J77" i="25"/>
  <c r="I77" i="25"/>
  <c r="AQ76" i="25"/>
  <c r="AP76" i="25"/>
  <c r="S76" i="25"/>
  <c r="R76" i="25"/>
  <c r="AQ75" i="25"/>
  <c r="AP75" i="25"/>
  <c r="S75" i="25"/>
  <c r="R75" i="25"/>
  <c r="AQ74" i="25"/>
  <c r="AP74" i="25"/>
  <c r="S74" i="25"/>
  <c r="R74" i="25"/>
  <c r="AQ73" i="25"/>
  <c r="AP73" i="25"/>
  <c r="S73" i="25"/>
  <c r="R73" i="25"/>
  <c r="AQ72" i="25"/>
  <c r="AP72" i="25"/>
  <c r="S72" i="25"/>
  <c r="R72" i="25"/>
  <c r="AQ71" i="25"/>
  <c r="AP71" i="25"/>
  <c r="S71" i="25"/>
  <c r="R71" i="25"/>
  <c r="AQ70" i="25"/>
  <c r="AP70" i="25"/>
  <c r="S70" i="25"/>
  <c r="R70" i="25"/>
  <c r="AQ69" i="25"/>
  <c r="AP69" i="25"/>
  <c r="S69" i="25"/>
  <c r="R69" i="25"/>
  <c r="AO68" i="25"/>
  <c r="AN68" i="25"/>
  <c r="AM68" i="25"/>
  <c r="AL68" i="25"/>
  <c r="AK68" i="25"/>
  <c r="AJ68" i="25"/>
  <c r="AI68" i="25"/>
  <c r="AH68" i="25"/>
  <c r="AG68" i="25"/>
  <c r="Q68" i="25"/>
  <c r="P68" i="25"/>
  <c r="O68" i="25"/>
  <c r="N68" i="25"/>
  <c r="M68" i="25"/>
  <c r="L68" i="25"/>
  <c r="K68" i="25"/>
  <c r="J68" i="25"/>
  <c r="I68" i="25"/>
  <c r="AQ67" i="25"/>
  <c r="AP67" i="25"/>
  <c r="S67" i="25"/>
  <c r="R67" i="25"/>
  <c r="AQ66" i="25"/>
  <c r="AP66" i="25"/>
  <c r="S66" i="25"/>
  <c r="R66" i="25"/>
  <c r="AQ65" i="25"/>
  <c r="AP65" i="25"/>
  <c r="S65" i="25"/>
  <c r="R65" i="25"/>
  <c r="AQ64" i="25"/>
  <c r="AP64" i="25"/>
  <c r="S64" i="25"/>
  <c r="R64" i="25"/>
  <c r="AQ63" i="25"/>
  <c r="AP63" i="25"/>
  <c r="S63" i="25"/>
  <c r="R63" i="25"/>
  <c r="AO62" i="25"/>
  <c r="AN62" i="25"/>
  <c r="AM62" i="25"/>
  <c r="AL62" i="25"/>
  <c r="AK62" i="25"/>
  <c r="AJ62" i="25"/>
  <c r="AI62" i="25"/>
  <c r="AH62" i="25"/>
  <c r="AG62" i="25"/>
  <c r="Q62" i="25"/>
  <c r="P62" i="25"/>
  <c r="O62" i="25"/>
  <c r="N62" i="25"/>
  <c r="M62" i="25"/>
  <c r="L62" i="25"/>
  <c r="K62" i="25"/>
  <c r="J62" i="25"/>
  <c r="I62" i="25"/>
  <c r="AQ61" i="25"/>
  <c r="AP61" i="25"/>
  <c r="S61" i="25"/>
  <c r="R61" i="25"/>
  <c r="AO60" i="25"/>
  <c r="AN60" i="25"/>
  <c r="AM60" i="25"/>
  <c r="AL60" i="25"/>
  <c r="AK60" i="25"/>
  <c r="AJ60" i="25"/>
  <c r="AI60" i="25"/>
  <c r="AH60" i="25"/>
  <c r="AG60" i="25"/>
  <c r="Q60" i="25"/>
  <c r="P60" i="25"/>
  <c r="O60" i="25"/>
  <c r="N60" i="25"/>
  <c r="M60" i="25"/>
  <c r="L60" i="25"/>
  <c r="K60" i="25"/>
  <c r="J60" i="25"/>
  <c r="I60" i="25"/>
  <c r="AQ59" i="25"/>
  <c r="AP59" i="25"/>
  <c r="S59" i="25"/>
  <c r="R59" i="25"/>
  <c r="AO58" i="25"/>
  <c r="AN58" i="25"/>
  <c r="AM58" i="25"/>
  <c r="AQ58" i="25" s="1"/>
  <c r="AL58" i="25"/>
  <c r="AK58" i="25"/>
  <c r="AJ58" i="25"/>
  <c r="AI58" i="25"/>
  <c r="AH58" i="25"/>
  <c r="AG58" i="25"/>
  <c r="Q58" i="25"/>
  <c r="P58" i="25"/>
  <c r="O58" i="25"/>
  <c r="N58" i="25"/>
  <c r="M58" i="25"/>
  <c r="L58" i="25"/>
  <c r="K58" i="25"/>
  <c r="J58" i="25"/>
  <c r="I58" i="25"/>
  <c r="AQ56" i="25"/>
  <c r="AP56" i="25"/>
  <c r="S56" i="25"/>
  <c r="R56" i="25"/>
  <c r="AO55" i="25"/>
  <c r="AN55" i="25"/>
  <c r="AM55" i="25"/>
  <c r="AL55" i="25"/>
  <c r="AK55" i="25"/>
  <c r="AJ55" i="25"/>
  <c r="AI55" i="25"/>
  <c r="AH55" i="25"/>
  <c r="AG55" i="25"/>
  <c r="Q55" i="25"/>
  <c r="P55" i="25"/>
  <c r="O55" i="25"/>
  <c r="S55" i="25" s="1"/>
  <c r="N55" i="25"/>
  <c r="N49" i="25" s="1"/>
  <c r="M55" i="25"/>
  <c r="L55" i="25"/>
  <c r="K55" i="25"/>
  <c r="J55" i="25"/>
  <c r="I55" i="25"/>
  <c r="AQ54" i="25"/>
  <c r="AP54" i="25"/>
  <c r="S54" i="25"/>
  <c r="R54" i="25"/>
  <c r="AQ53" i="25"/>
  <c r="AP53" i="25"/>
  <c r="S53" i="25"/>
  <c r="R53" i="25"/>
  <c r="AQ52" i="25"/>
  <c r="AP52" i="25"/>
  <c r="S52" i="25"/>
  <c r="R52" i="25"/>
  <c r="AQ51" i="25"/>
  <c r="AP51" i="25"/>
  <c r="S51" i="25"/>
  <c r="R51" i="25"/>
  <c r="AO50" i="25"/>
  <c r="AN50" i="25"/>
  <c r="AN49" i="25" s="1"/>
  <c r="AM50" i="25"/>
  <c r="AL50" i="25"/>
  <c r="AK50" i="25"/>
  <c r="AJ50" i="25"/>
  <c r="AI50" i="25"/>
  <c r="AH50" i="25"/>
  <c r="AH49" i="25" s="1"/>
  <c r="AG50" i="25"/>
  <c r="AG49" i="25" s="1"/>
  <c r="Q50" i="25"/>
  <c r="Q49" i="25" s="1"/>
  <c r="P50" i="25"/>
  <c r="P49" i="25" s="1"/>
  <c r="O50" i="25"/>
  <c r="N50" i="25"/>
  <c r="M50" i="25"/>
  <c r="L50" i="25"/>
  <c r="L49" i="25" s="1"/>
  <c r="K50" i="25"/>
  <c r="K49" i="25" s="1"/>
  <c r="J50" i="25"/>
  <c r="J49" i="25" s="1"/>
  <c r="I50" i="25"/>
  <c r="I49" i="25" s="1"/>
  <c r="AO49" i="25"/>
  <c r="AQ47" i="25"/>
  <c r="AP47" i="25"/>
  <c r="S47" i="25"/>
  <c r="R47" i="25"/>
  <c r="AQ46" i="25"/>
  <c r="AP46" i="25"/>
  <c r="S46" i="25"/>
  <c r="R46" i="25"/>
  <c r="AQ45" i="25"/>
  <c r="AP45" i="25"/>
  <c r="S45" i="25"/>
  <c r="R45" i="25"/>
  <c r="AQ44" i="25"/>
  <c r="AP44" i="25"/>
  <c r="S44" i="25"/>
  <c r="R44" i="25"/>
  <c r="AO43" i="25"/>
  <c r="AN43" i="25"/>
  <c r="AM43" i="25"/>
  <c r="AL43" i="25"/>
  <c r="AK43" i="25"/>
  <c r="AJ43" i="25"/>
  <c r="AJ37" i="25" s="1"/>
  <c r="AI43" i="25"/>
  <c r="AH43" i="25"/>
  <c r="AG43" i="25"/>
  <c r="Q43" i="25"/>
  <c r="P43" i="25"/>
  <c r="O43" i="25"/>
  <c r="S43" i="25" s="1"/>
  <c r="N43" i="25"/>
  <c r="M43" i="25"/>
  <c r="M37" i="25" s="1"/>
  <c r="L43" i="25"/>
  <c r="K43" i="25"/>
  <c r="J43" i="25"/>
  <c r="I43" i="25"/>
  <c r="AQ42" i="25"/>
  <c r="AP42" i="25"/>
  <c r="S42" i="25"/>
  <c r="R42" i="25"/>
  <c r="AQ41" i="25"/>
  <c r="AP41" i="25"/>
  <c r="S41" i="25"/>
  <c r="R41" i="25"/>
  <c r="AQ40" i="25"/>
  <c r="AP40" i="25"/>
  <c r="S40" i="25"/>
  <c r="R40" i="25"/>
  <c r="AQ39" i="25"/>
  <c r="AP39" i="25"/>
  <c r="S39" i="25"/>
  <c r="R39" i="25"/>
  <c r="AO38" i="25"/>
  <c r="AO37" i="25" s="1"/>
  <c r="AN38" i="25"/>
  <c r="AN37" i="25" s="1"/>
  <c r="AM38" i="25"/>
  <c r="AL38" i="25"/>
  <c r="AK38" i="25"/>
  <c r="AJ38" i="25"/>
  <c r="AI38" i="25"/>
  <c r="AI37" i="25" s="1"/>
  <c r="AH38" i="25"/>
  <c r="AH37" i="25" s="1"/>
  <c r="AG38" i="25"/>
  <c r="AG37" i="25" s="1"/>
  <c r="Q38" i="25"/>
  <c r="Q37" i="25" s="1"/>
  <c r="P38" i="25"/>
  <c r="O38" i="25"/>
  <c r="N38" i="25"/>
  <c r="M38" i="25"/>
  <c r="L38" i="25"/>
  <c r="K38" i="25"/>
  <c r="K37" i="25" s="1"/>
  <c r="J38" i="25"/>
  <c r="J37" i="25" s="1"/>
  <c r="I38" i="25"/>
  <c r="I37" i="25" s="1"/>
  <c r="AQ36" i="25"/>
  <c r="AP36" i="25"/>
  <c r="S36" i="25"/>
  <c r="R36" i="25"/>
  <c r="AQ35" i="25"/>
  <c r="AP35" i="25"/>
  <c r="S35" i="25"/>
  <c r="R35" i="25"/>
  <c r="AQ34" i="25"/>
  <c r="AP34" i="25"/>
  <c r="S34" i="25"/>
  <c r="R34" i="25"/>
  <c r="AO33" i="25"/>
  <c r="AN33" i="25"/>
  <c r="AM33" i="25"/>
  <c r="AL33" i="25"/>
  <c r="AK33" i="25"/>
  <c r="AP33" i="25" s="1"/>
  <c r="AJ33" i="25"/>
  <c r="AI33" i="25"/>
  <c r="AH33" i="25"/>
  <c r="AG33" i="25"/>
  <c r="Q33" i="25"/>
  <c r="P33" i="25"/>
  <c r="O33" i="25"/>
  <c r="N33" i="25"/>
  <c r="M33" i="25"/>
  <c r="L33" i="25"/>
  <c r="K33" i="25"/>
  <c r="J33" i="25"/>
  <c r="I33" i="25"/>
  <c r="AQ32" i="25"/>
  <c r="AP32" i="25"/>
  <c r="S32" i="25"/>
  <c r="R32" i="25"/>
  <c r="AQ31" i="25"/>
  <c r="AP31" i="25"/>
  <c r="S31" i="25"/>
  <c r="R31" i="25"/>
  <c r="AO30" i="25"/>
  <c r="AN30" i="25"/>
  <c r="AM30" i="25"/>
  <c r="AL30" i="25"/>
  <c r="AK30" i="25"/>
  <c r="AJ30" i="25"/>
  <c r="AI30" i="25"/>
  <c r="AH30" i="25"/>
  <c r="AG30" i="25"/>
  <c r="Q30" i="25"/>
  <c r="P30" i="25"/>
  <c r="O30" i="25"/>
  <c r="N30" i="25"/>
  <c r="M30" i="25"/>
  <c r="L30" i="25"/>
  <c r="K30" i="25"/>
  <c r="J30" i="25"/>
  <c r="I30" i="25"/>
  <c r="AQ29" i="25"/>
  <c r="AP29" i="25"/>
  <c r="S29" i="25"/>
  <c r="R29" i="25"/>
  <c r="P29" i="25"/>
  <c r="P28" i="25" s="1"/>
  <c r="N29" i="25"/>
  <c r="N28" i="25" s="1"/>
  <c r="L29" i="25"/>
  <c r="L28" i="25" s="1"/>
  <c r="J29" i="25"/>
  <c r="J28" i="25" s="1"/>
  <c r="AO28" i="25"/>
  <c r="AN28" i="25"/>
  <c r="AM28" i="25"/>
  <c r="AL28" i="25"/>
  <c r="AK28" i="25"/>
  <c r="AJ28" i="25"/>
  <c r="AI28" i="25"/>
  <c r="AH28" i="25"/>
  <c r="AG28" i="25"/>
  <c r="Q28" i="25"/>
  <c r="O28" i="25"/>
  <c r="M28" i="25"/>
  <c r="K28" i="25"/>
  <c r="I28" i="25"/>
  <c r="AQ27" i="25"/>
  <c r="AP27" i="25"/>
  <c r="S27" i="25"/>
  <c r="R27" i="25"/>
  <c r="AQ26" i="25"/>
  <c r="AP26" i="25"/>
  <c r="S26" i="25"/>
  <c r="R26" i="25"/>
  <c r="AQ25" i="25"/>
  <c r="AP25" i="25"/>
  <c r="S25" i="25"/>
  <c r="R25" i="25"/>
  <c r="AQ24" i="25"/>
  <c r="AP24" i="25"/>
  <c r="S24" i="25"/>
  <c r="R24" i="25"/>
  <c r="AQ23" i="25"/>
  <c r="AP23" i="25"/>
  <c r="S23" i="25"/>
  <c r="R23" i="25"/>
  <c r="AQ22" i="25"/>
  <c r="AP22" i="25"/>
  <c r="S22" i="25"/>
  <c r="R22" i="25"/>
  <c r="AQ21" i="25"/>
  <c r="AP21" i="25"/>
  <c r="S21" i="25"/>
  <c r="R21" i="25"/>
  <c r="AQ20" i="25"/>
  <c r="AP20" i="25"/>
  <c r="S20" i="25"/>
  <c r="R20" i="25"/>
  <c r="AO19" i="25"/>
  <c r="AN19" i="25"/>
  <c r="AM19" i="25"/>
  <c r="AL19" i="25"/>
  <c r="AK19" i="25"/>
  <c r="AJ19" i="25"/>
  <c r="AI19" i="25"/>
  <c r="AH19" i="25"/>
  <c r="AG19" i="25"/>
  <c r="AP19" i="25" s="1"/>
  <c r="Q19" i="25"/>
  <c r="P19" i="25"/>
  <c r="O19" i="25"/>
  <c r="N19" i="25"/>
  <c r="M19" i="25"/>
  <c r="L19" i="25"/>
  <c r="K19" i="25"/>
  <c r="J19" i="25"/>
  <c r="I19" i="25"/>
  <c r="AQ18" i="25"/>
  <c r="AP18" i="25"/>
  <c r="S18" i="25"/>
  <c r="R18" i="25"/>
  <c r="AQ17" i="25"/>
  <c r="AP17" i="25"/>
  <c r="S17" i="25"/>
  <c r="R17" i="25"/>
  <c r="AO16" i="25"/>
  <c r="AN16" i="25"/>
  <c r="AM16" i="25"/>
  <c r="AL16" i="25"/>
  <c r="AK16" i="25"/>
  <c r="AJ16" i="25"/>
  <c r="AI16" i="25"/>
  <c r="AH16" i="25"/>
  <c r="AG16" i="25"/>
  <c r="Q16" i="25"/>
  <c r="P16" i="25"/>
  <c r="O16" i="25"/>
  <c r="N16" i="25"/>
  <c r="M16" i="25"/>
  <c r="L16" i="25"/>
  <c r="K16" i="25"/>
  <c r="J16" i="25"/>
  <c r="I16" i="25"/>
  <c r="AQ15" i="25"/>
  <c r="AP15" i="25"/>
  <c r="S15" i="25"/>
  <c r="R15" i="25"/>
  <c r="AQ14" i="25"/>
  <c r="AP14" i="25"/>
  <c r="S14" i="25"/>
  <c r="R14" i="25"/>
  <c r="AQ13" i="25"/>
  <c r="AP13" i="25"/>
  <c r="S13" i="25"/>
  <c r="R13" i="25"/>
  <c r="AO12" i="25"/>
  <c r="AN12" i="25"/>
  <c r="AM12" i="25"/>
  <c r="AL12" i="25"/>
  <c r="AK12" i="25"/>
  <c r="AJ12" i="25"/>
  <c r="AI12" i="25"/>
  <c r="AH12" i="25"/>
  <c r="AG12" i="25"/>
  <c r="Q12" i="25"/>
  <c r="P12" i="25"/>
  <c r="O12" i="25"/>
  <c r="N12" i="25"/>
  <c r="M12" i="25"/>
  <c r="L12" i="25"/>
  <c r="K12" i="25"/>
  <c r="J12" i="25"/>
  <c r="I12" i="25"/>
  <c r="I114" i="25" l="1"/>
  <c r="S122" i="25"/>
  <c r="AI11" i="25"/>
  <c r="AK11" i="25"/>
  <c r="AQ62" i="25"/>
  <c r="AQ77" i="25"/>
  <c r="S119" i="25"/>
  <c r="AP124" i="25"/>
  <c r="AQ116" i="25"/>
  <c r="AN114" i="25"/>
  <c r="S105" i="25"/>
  <c r="S112" i="25"/>
  <c r="AG114" i="25"/>
  <c r="AQ124" i="25"/>
  <c r="P11" i="25"/>
  <c r="AP112" i="25"/>
  <c r="AP119" i="25"/>
  <c r="L37" i="25"/>
  <c r="AL49" i="25"/>
  <c r="R55" i="25"/>
  <c r="AJ49" i="25"/>
  <c r="AP110" i="25"/>
  <c r="L11" i="25"/>
  <c r="L10" i="25" s="1"/>
  <c r="AI10" i="25"/>
  <c r="AI142" i="25"/>
  <c r="L142" i="25"/>
  <c r="AM153" i="25"/>
  <c r="AQ153" i="25" s="1"/>
  <c r="I117" i="25"/>
  <c r="AQ83" i="25"/>
  <c r="AQ92" i="25"/>
  <c r="S110" i="25"/>
  <c r="AQ112" i="25"/>
  <c r="S77" i="25"/>
  <c r="S86" i="25"/>
  <c r="S95" i="25"/>
  <c r="AP102" i="25"/>
  <c r="AP105" i="25"/>
  <c r="AQ110" i="25"/>
  <c r="AL114" i="25"/>
  <c r="S123" i="25"/>
  <c r="S124" i="25"/>
  <c r="AL142" i="25"/>
  <c r="AL11" i="25"/>
  <c r="AP60" i="25"/>
  <c r="AP16" i="25"/>
  <c r="AQ19" i="25"/>
  <c r="AP30" i="25"/>
  <c r="Q114" i="25"/>
  <c r="N142" i="25"/>
  <c r="AP144" i="25"/>
  <c r="AJ114" i="25"/>
  <c r="M57" i="25"/>
  <c r="S28" i="25"/>
  <c r="AG57" i="25"/>
  <c r="AG48" i="25" s="1"/>
  <c r="AO114" i="25"/>
  <c r="AQ28" i="25"/>
  <c r="AL37" i="25"/>
  <c r="S60" i="25"/>
  <c r="S98" i="25"/>
  <c r="K114" i="25"/>
  <c r="S129" i="25"/>
  <c r="AG11" i="25"/>
  <c r="AP11" i="25" s="1"/>
  <c r="AO11" i="25"/>
  <c r="AO10" i="25" s="1"/>
  <c r="AN11" i="25"/>
  <c r="AN10" i="25" s="1"/>
  <c r="AN9" i="25" s="1"/>
  <c r="AN158" i="25" s="1"/>
  <c r="S30" i="25"/>
  <c r="P37" i="25"/>
  <c r="N37" i="25"/>
  <c r="AP50" i="25"/>
  <c r="AI49" i="25"/>
  <c r="N57" i="25"/>
  <c r="N48" i="25" s="1"/>
  <c r="AQ60" i="25"/>
  <c r="AP62" i="25"/>
  <c r="AO57" i="25"/>
  <c r="AP95" i="25"/>
  <c r="J114" i="25"/>
  <c r="AI114" i="25"/>
  <c r="O128" i="25"/>
  <c r="S144" i="25"/>
  <c r="AO48" i="25"/>
  <c r="AP117" i="25"/>
  <c r="AG115" i="25"/>
  <c r="AP115" i="25" s="1"/>
  <c r="AP68" i="25"/>
  <c r="AP118" i="25"/>
  <c r="AK116" i="25"/>
  <c r="AL57" i="25"/>
  <c r="AL48" i="25" s="1"/>
  <c r="S118" i="25"/>
  <c r="O116" i="25"/>
  <c r="AQ144" i="25"/>
  <c r="AM143" i="25"/>
  <c r="S50" i="25"/>
  <c r="O49" i="25"/>
  <c r="AP43" i="25"/>
  <c r="AK37" i="25"/>
  <c r="AP37" i="25" s="1"/>
  <c r="J48" i="25"/>
  <c r="AQ50" i="25"/>
  <c r="AM49" i="25"/>
  <c r="S147" i="25"/>
  <c r="O146" i="25"/>
  <c r="S146" i="25" s="1"/>
  <c r="S58" i="25"/>
  <c r="O57" i="25"/>
  <c r="AP122" i="25"/>
  <c r="AL10" i="25"/>
  <c r="O37" i="25"/>
  <c r="S37" i="25" s="1"/>
  <c r="AH114" i="25"/>
  <c r="R154" i="25"/>
  <c r="M153" i="25"/>
  <c r="M142" i="25" s="1"/>
  <c r="K11" i="25"/>
  <c r="K10" i="25" s="1"/>
  <c r="AH11" i="25"/>
  <c r="AH10" i="25" s="1"/>
  <c r="AP12" i="25"/>
  <c r="S83" i="25"/>
  <c r="AQ38" i="25"/>
  <c r="AM37" i="25"/>
  <c r="AQ37" i="25" s="1"/>
  <c r="AP55" i="25"/>
  <c r="AK49" i="25"/>
  <c r="AP123" i="25"/>
  <c r="AK150" i="25"/>
  <c r="AP151" i="25"/>
  <c r="AK57" i="25"/>
  <c r="AP58" i="25"/>
  <c r="J57" i="25"/>
  <c r="AG128" i="25"/>
  <c r="AQ128" i="25" s="1"/>
  <c r="AP129" i="25"/>
  <c r="AK146" i="25"/>
  <c r="AP146" i="25" s="1"/>
  <c r="AM57" i="25"/>
  <c r="M49" i="25"/>
  <c r="P57" i="25"/>
  <c r="P48" i="25" s="1"/>
  <c r="AJ11" i="25"/>
  <c r="AJ10" i="25" s="1"/>
  <c r="L114" i="25"/>
  <c r="I142" i="25"/>
  <c r="J11" i="25"/>
  <c r="J10" i="25" s="1"/>
  <c r="I57" i="25"/>
  <c r="Q57" i="25"/>
  <c r="Q48" i="25" s="1"/>
  <c r="AP98" i="25"/>
  <c r="AH57" i="25"/>
  <c r="AH48" i="25" s="1"/>
  <c r="J142" i="25"/>
  <c r="AK143" i="25"/>
  <c r="AP143" i="25" s="1"/>
  <c r="AQ16" i="25"/>
  <c r="AM11" i="25"/>
  <c r="AQ122" i="25"/>
  <c r="AP38" i="25"/>
  <c r="K57" i="25"/>
  <c r="K48" i="25" s="1"/>
  <c r="L57" i="25"/>
  <c r="L48" i="25" s="1"/>
  <c r="L9" i="25" s="1"/>
  <c r="L158" i="25" s="1"/>
  <c r="AI57" i="25"/>
  <c r="AI48" i="25" s="1"/>
  <c r="AI9" i="25" s="1"/>
  <c r="AI158" i="25" s="1"/>
  <c r="AQ98" i="25"/>
  <c r="AJ57" i="25"/>
  <c r="AM127" i="25"/>
  <c r="AG142" i="25"/>
  <c r="AP154" i="25"/>
  <c r="M11" i="25"/>
  <c r="R11" i="25" s="1"/>
  <c r="O11" i="25"/>
  <c r="AP28" i="25"/>
  <c r="S38" i="25"/>
  <c r="R43" i="25"/>
  <c r="AP83" i="25"/>
  <c r="AP92" i="25"/>
  <c r="AM114" i="25"/>
  <c r="AQ114" i="25" s="1"/>
  <c r="S143" i="25"/>
  <c r="S16" i="25"/>
  <c r="AQ30" i="25"/>
  <c r="AQ43" i="25"/>
  <c r="AQ55" i="25"/>
  <c r="R68" i="25"/>
  <c r="AQ86" i="25"/>
  <c r="AN142" i="25"/>
  <c r="AQ12" i="25"/>
  <c r="S33" i="25"/>
  <c r="R50" i="25"/>
  <c r="R60" i="25"/>
  <c r="S68" i="25"/>
  <c r="AQ95" i="25"/>
  <c r="R102" i="25"/>
  <c r="AQ105" i="25"/>
  <c r="AQ117" i="25"/>
  <c r="AQ119" i="25"/>
  <c r="AQ123" i="25"/>
  <c r="AQ129" i="25"/>
  <c r="AH142" i="25"/>
  <c r="S151" i="25"/>
  <c r="AP153" i="25"/>
  <c r="I11" i="25"/>
  <c r="I10" i="25" s="1"/>
  <c r="Q11" i="25"/>
  <c r="Q10" i="25" s="1"/>
  <c r="S19" i="25"/>
  <c r="N11" i="25"/>
  <c r="N10" i="25" s="1"/>
  <c r="AQ33" i="25"/>
  <c r="S62" i="25"/>
  <c r="AQ68" i="25"/>
  <c r="AN57" i="25"/>
  <c r="AN48" i="25" s="1"/>
  <c r="P142" i="25"/>
  <c r="AQ151" i="25"/>
  <c r="S154" i="25"/>
  <c r="K142" i="25"/>
  <c r="AJ142" i="25"/>
  <c r="R30" i="25"/>
  <c r="R37" i="25"/>
  <c r="R77" i="25"/>
  <c r="R12" i="25"/>
  <c r="R16" i="25"/>
  <c r="R19" i="25"/>
  <c r="R150" i="25"/>
  <c r="R151" i="25"/>
  <c r="S12" i="25"/>
  <c r="R147" i="25"/>
  <c r="AQ150" i="25"/>
  <c r="O153" i="25"/>
  <c r="S153" i="25" s="1"/>
  <c r="R33" i="25"/>
  <c r="R38" i="25"/>
  <c r="R58" i="25"/>
  <c r="R62" i="25"/>
  <c r="R83" i="25"/>
  <c r="R86" i="25"/>
  <c r="R92" i="25"/>
  <c r="R95" i="25"/>
  <c r="R98" i="25"/>
  <c r="R143" i="25"/>
  <c r="R144" i="25"/>
  <c r="R146" i="25"/>
  <c r="R28" i="25"/>
  <c r="R105" i="25"/>
  <c r="R110" i="25"/>
  <c r="R112" i="25"/>
  <c r="R114" i="25"/>
  <c r="R116" i="25"/>
  <c r="R117" i="25"/>
  <c r="R118" i="25"/>
  <c r="R119" i="25"/>
  <c r="R122" i="25"/>
  <c r="R123" i="25"/>
  <c r="R124" i="25"/>
  <c r="R126" i="25"/>
  <c r="R127" i="25"/>
  <c r="R128" i="25"/>
  <c r="R129" i="25"/>
  <c r="AO142" i="25"/>
  <c r="AQ57" i="25" l="1"/>
  <c r="AG10" i="25"/>
  <c r="J9" i="25"/>
  <c r="AJ48" i="25"/>
  <c r="P10" i="25"/>
  <c r="Q9" i="25"/>
  <c r="Q158" i="25" s="1"/>
  <c r="O127" i="25"/>
  <c r="S128" i="25"/>
  <c r="AJ9" i="25"/>
  <c r="R142" i="25"/>
  <c r="S117" i="25"/>
  <c r="I115" i="25"/>
  <c r="AP57" i="25"/>
  <c r="R57" i="25"/>
  <c r="J158" i="25"/>
  <c r="N9" i="25"/>
  <c r="N158" i="25" s="1"/>
  <c r="O10" i="25"/>
  <c r="S10" i="25" s="1"/>
  <c r="S57" i="25"/>
  <c r="AQ11" i="25"/>
  <c r="AM10" i="25"/>
  <c r="R49" i="25"/>
  <c r="M48" i="25"/>
  <c r="AK48" i="25"/>
  <c r="AP48" i="25" s="1"/>
  <c r="AP49" i="25"/>
  <c r="S49" i="25"/>
  <c r="O48" i="25"/>
  <c r="R153" i="25"/>
  <c r="AQ115" i="25"/>
  <c r="AO9" i="25"/>
  <c r="AH9" i="25"/>
  <c r="AH158" i="25" s="1"/>
  <c r="AL9" i="25"/>
  <c r="AL158" i="25" s="1"/>
  <c r="AK114" i="25"/>
  <c r="AP114" i="25" s="1"/>
  <c r="AP116" i="25"/>
  <c r="AM126" i="25"/>
  <c r="AG127" i="25"/>
  <c r="AQ127" i="25" s="1"/>
  <c r="AP128" i="25"/>
  <c r="AK10" i="25"/>
  <c r="S11" i="25"/>
  <c r="K9" i="25"/>
  <c r="K158" i="25" s="1"/>
  <c r="I48" i="25"/>
  <c r="I9" i="25" s="1"/>
  <c r="I158" i="25" s="1"/>
  <c r="S116" i="25"/>
  <c r="O114" i="25"/>
  <c r="S114" i="25" s="1"/>
  <c r="AK142" i="25"/>
  <c r="AP142" i="25" s="1"/>
  <c r="M10" i="25"/>
  <c r="R10" i="25" s="1"/>
  <c r="AP150" i="25"/>
  <c r="AO158" i="25"/>
  <c r="P9" i="25"/>
  <c r="P158" i="25" s="1"/>
  <c r="AQ49" i="25"/>
  <c r="AM48" i="25"/>
  <c r="AQ48" i="25" s="1"/>
  <c r="AQ143" i="25"/>
  <c r="AM142" i="25"/>
  <c r="AQ142" i="25" s="1"/>
  <c r="O142" i="25"/>
  <c r="S142" i="25" s="1"/>
  <c r="AJ158" i="25"/>
  <c r="R48" i="25" l="1"/>
  <c r="M9" i="25"/>
  <c r="M158" i="25" s="1"/>
  <c r="R158" i="25" s="1"/>
  <c r="S48" i="25"/>
  <c r="S127" i="25"/>
  <c r="O126" i="25"/>
  <c r="S126" i="25" s="1"/>
  <c r="S115" i="25"/>
  <c r="R115" i="25"/>
  <c r="AG126" i="25"/>
  <c r="AQ126" i="25" s="1"/>
  <c r="AP127" i="25"/>
  <c r="AQ10" i="25"/>
  <c r="AM9" i="25"/>
  <c r="AP10" i="25"/>
  <c r="AK9" i="25"/>
  <c r="R9" i="25" l="1"/>
  <c r="O9" i="25"/>
  <c r="S9" i="25" s="1"/>
  <c r="O158" i="25"/>
  <c r="S158" i="25" s="1"/>
  <c r="AM158" i="25"/>
  <c r="AP126" i="25"/>
  <c r="AG9" i="25"/>
  <c r="AG158" i="25" s="1"/>
  <c r="AP9" i="25"/>
  <c r="AK158" i="25"/>
  <c r="AP158" i="25" s="1"/>
  <c r="AQ158" i="25" l="1"/>
  <c r="AQ9" i="25"/>
</calcChain>
</file>

<file path=xl/sharedStrings.xml><?xml version="1.0" encoding="utf-8"?>
<sst xmlns="http://schemas.openxmlformats.org/spreadsheetml/2006/main" count="574" uniqueCount="259">
  <si>
    <t>AGENCIA NACIONAL DE HIDROCARBUROS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</si>
  <si>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</si>
  <si>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</si>
  <si>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</si>
  <si>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</si>
  <si>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</si>
  <si>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</si>
  <si>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</si>
  <si>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</si>
  <si>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</si>
  <si>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</si>
  <si>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</si>
  <si>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</si>
  <si>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</si>
  <si>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</si>
  <si>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</si>
  <si>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</si>
  <si>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</si>
  <si>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</si>
  <si>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</si>
  <si>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</si>
  <si>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</si>
  <si>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</si>
  <si>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</si>
  <si>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</si>
  <si>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</si>
  <si>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</si>
  <si>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</si>
  <si>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</si>
  <si>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</si>
  <si>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</si>
  <si>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</si>
  <si>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</si>
  <si>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</si>
  <si>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</si>
  <si>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</si>
  <si>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</si>
  <si>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</si>
  <si>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</si>
  <si>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</si>
  <si>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</si>
  <si>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</si>
  <si>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</si>
  <si>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</si>
  <si>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</si>
  <si>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</si>
  <si>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</si>
  <si>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</si>
  <si>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</si>
  <si>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</si>
  <si>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</si>
  <si>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</si>
  <si>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</si>
  <si>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</si>
  <si>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</si>
  <si>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</si>
  <si>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</si>
  <si>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</si>
  <si>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</si>
  <si>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</si>
  <si>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</si>
  <si>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</si>
  <si>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</si>
  <si>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</si>
  <si>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</si>
  <si>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</si>
  <si>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</si>
  <si>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</si>
  <si>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</si>
  <si>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</si>
  <si>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</si>
  <si>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</si>
  <si>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</si>
  <si>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</si>
  <si>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</si>
  <si>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</si>
  <si>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</si>
  <si>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</si>
  <si>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</si>
  <si>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</si>
  <si>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</si>
  <si>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</si>
  <si>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</si>
  <si>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</si>
  <si>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</si>
  <si>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</si>
  <si>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</si>
  <si>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</si>
  <si>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</si>
  <si>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</si>
  <si>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</si>
  <si>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</si>
  <si>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</si>
  <si>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</si>
  <si>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</si>
  <si>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</si>
  <si>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</si>
  <si>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</si>
  <si>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</si>
  <si>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</si>
  <si>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</si>
  <si>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</si>
  <si>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</si>
  <si>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</si>
  <si>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</si>
  <si>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</si>
  <si>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</si>
  <si>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</si>
  <si>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</si>
  <si>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</si>
  <si>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</si>
  <si>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</si>
  <si>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</si>
  <si>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</si>
  <si>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</si>
  <si>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</si>
  <si>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</si>
  <si>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</si>
  <si>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</si>
  <si>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</si>
  <si>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</si>
  <si>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</si>
  <si>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</si>
  <si>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</si>
  <si>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</si>
  <si>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</si>
  <si>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</si>
  <si>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</si>
  <si>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</si>
  <si>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</si>
  <si>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</si>
  <si>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Judiciales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</si>
  <si>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</si>
  <si>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</si>
  <si>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</si>
  <si>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</si>
  <si>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</si>
  <si>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</si>
  <si>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</si>
  <si>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</si>
  <si>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</si>
  <si>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</si>
  <si>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</si>
  <si>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</si>
  <si>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</si>
  <si>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</si>
  <si>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</si>
  <si>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</si>
  <si>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</si>
  <si>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</si>
  <si>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Servicios</t>
  </si>
  <si>
    <t>Arrendamiento</t>
  </si>
  <si>
    <t>Viaticos y Gastos de Viaje</t>
  </si>
  <si>
    <t>ANALISIS Y GESTION DEL ENTORNO</t>
  </si>
  <si>
    <t>CONSTRUCCION DE INFRAESTRUCTURA PROPIA DEL SECTOR</t>
  </si>
  <si>
    <t>Maneniemiento</t>
  </si>
  <si>
    <t>Seguros Generales</t>
  </si>
  <si>
    <t>A-1-0-1-1-1</t>
  </si>
  <si>
    <t>A-1-0-1-1-2</t>
  </si>
  <si>
    <t>A-1-0-1-1-4</t>
  </si>
  <si>
    <t>A-1-0-1-4-1</t>
  </si>
  <si>
    <t>A-1-0-1-4-2</t>
  </si>
  <si>
    <t>A-1-0-1-5-2</t>
  </si>
  <si>
    <t>A-1-0-1-5-5</t>
  </si>
  <si>
    <t>A-1-0-1-5-14</t>
  </si>
  <si>
    <t>A-1-0-1-5-15</t>
  </si>
  <si>
    <t>A-1-0-1-5-16</t>
  </si>
  <si>
    <t>A-1-0-1-5-92</t>
  </si>
  <si>
    <t>A-1-0-1-9-1</t>
  </si>
  <si>
    <t>A-1-0-1-9-3</t>
  </si>
  <si>
    <t>A-1-0-2-12</t>
  </si>
  <si>
    <t>A-1-0-2-14</t>
  </si>
  <si>
    <t>A-1-0-5-1-1</t>
  </si>
  <si>
    <t>A-1-0-5-1-3</t>
  </si>
  <si>
    <t>A-1-0-5-1-4</t>
  </si>
  <si>
    <t>A-1-0-5-1-5</t>
  </si>
  <si>
    <t>A-1-0-5-2-2</t>
  </si>
  <si>
    <t>A-1-0-5-2-3</t>
  </si>
  <si>
    <t>A-1-0-5-6</t>
  </si>
  <si>
    <t>A-1-0-5-7</t>
  </si>
  <si>
    <t>A-2-0-3-50-2</t>
  </si>
  <si>
    <t>A-2-0-3-50-3</t>
  </si>
  <si>
    <t>A-2-0-3-50-8</t>
  </si>
  <si>
    <t>A-2-0-3-50-90</t>
  </si>
  <si>
    <t>A-2-0-3-51-1</t>
  </si>
  <si>
    <t>A-2-0-4-1-25</t>
  </si>
  <si>
    <t>A-2-0-4-10-1</t>
  </si>
  <si>
    <t>A-2-0-4-10-2</t>
  </si>
  <si>
    <t>A-2-0-4-11-2</t>
  </si>
  <si>
    <t>A-2-0-4-17-1</t>
  </si>
  <si>
    <t>A-2-0-4-17-2</t>
  </si>
  <si>
    <t>A-2-0-4-2-2</t>
  </si>
  <si>
    <t>A-2-0-4-21-1</t>
  </si>
  <si>
    <t>A-2-0-4-21-4</t>
  </si>
  <si>
    <t>A-2-0-4-21-5</t>
  </si>
  <si>
    <t>A-2-0-4-4-1</t>
  </si>
  <si>
    <t>A-2-0-4-4-15</t>
  </si>
  <si>
    <t>A-2-0-4-4-17</t>
  </si>
  <si>
    <t>A-2-0-4-4-18</t>
  </si>
  <si>
    <t>A-2-0-4-4-23</t>
  </si>
  <si>
    <t>A-2-0-4-40</t>
  </si>
  <si>
    <t>A-2-0-4-41-13</t>
  </si>
  <si>
    <t>A-2-0-4-5-1</t>
  </si>
  <si>
    <t>A-2-0-4-5-2</t>
  </si>
  <si>
    <t>A-2-0-4-5-5</t>
  </si>
  <si>
    <t>A-2-0-4-5-6</t>
  </si>
  <si>
    <t>A-2-0-4-5-8</t>
  </si>
  <si>
    <t>A-2-0-4-5-9</t>
  </si>
  <si>
    <t>A-2-0-4-5-10</t>
  </si>
  <si>
    <t>A-2-0-4-5-12</t>
  </si>
  <si>
    <t>A-2-0-4-6-2</t>
  </si>
  <si>
    <t>A-2-0-4-6-3</t>
  </si>
  <si>
    <t>A-2-0-4-6-5</t>
  </si>
  <si>
    <t>A-2-0-4-6-7</t>
  </si>
  <si>
    <t>A-2-0-4-6-8</t>
  </si>
  <si>
    <t>A-2-0-4-7-5</t>
  </si>
  <si>
    <t>A-2-0-4-7-6</t>
  </si>
  <si>
    <t>A-2-0-4-8-1</t>
  </si>
  <si>
    <t>A-2-0-4-8-2</t>
  </si>
  <si>
    <t>A-2-0-4-8-5</t>
  </si>
  <si>
    <t>A-2-0-4-8-6</t>
  </si>
  <si>
    <t>A-2-0-4-9-5</t>
  </si>
  <si>
    <t>A-2-0-4-9-13</t>
  </si>
  <si>
    <t>A-3-2-1-1</t>
  </si>
  <si>
    <t>A-3-2-1-17</t>
  </si>
  <si>
    <t>A-3-6-1-1</t>
  </si>
  <si>
    <t>A-5-1-2-1-0-6</t>
  </si>
  <si>
    <t>A-5-1-2-1-0-7</t>
  </si>
  <si>
    <t>Vigilancia y Seguridad</t>
  </si>
  <si>
    <t>A-5-1-2-1-0-8</t>
  </si>
  <si>
    <t>A-5-1-2-1-0-9</t>
  </si>
  <si>
    <t>A-5-1-2-1-0-11</t>
  </si>
  <si>
    <t>A-5-1-2-1-0-12</t>
  </si>
  <si>
    <t>A-5-1-2-1-0-14</t>
  </si>
  <si>
    <t>A-5-1-2-1-0-15</t>
  </si>
  <si>
    <t>A-5-1-2-1-0-24</t>
  </si>
  <si>
    <t>CONSTRUCCION Y DOTACION DE  LA INFRAESTRUCTURA PARA LAS SEDES DE LA ANH - BIP Y LITOTECA NACIONAL - PREVIO CONCEPTO DNP</t>
  </si>
  <si>
    <t>DESARROLLO DE CIENCIA Y TECNOLOGÍA PARA EL SECTOR DE HIDROCARBUROS</t>
  </si>
  <si>
    <t>15</t>
  </si>
  <si>
    <t>A-2-0-4-40-15</t>
  </si>
  <si>
    <t>C-111-506-1</t>
  </si>
  <si>
    <t>C-213-506-1</t>
  </si>
  <si>
    <t>C-310-506-1</t>
  </si>
  <si>
    <t>C-410-506-1</t>
  </si>
  <si>
    <t>C-410-506-3</t>
  </si>
  <si>
    <t>C-410-506-5</t>
  </si>
  <si>
    <t>A-1-0-2-100</t>
  </si>
  <si>
    <t>Otros Servicios Personales Indirectos</t>
  </si>
  <si>
    <t>A-5-1-2-1-0-27</t>
  </si>
  <si>
    <t>Administradoras privadas de aportes para accidentes de trabajo y enfermedades profesionales</t>
  </si>
  <si>
    <t>C-213-506-2</t>
  </si>
  <si>
    <t>GESTION DE TECNOLOGIAS DE INFORMACION Y COMUNICACIONES</t>
  </si>
  <si>
    <t>°°°</t>
  </si>
  <si>
    <t>A-2-0-4-11-1</t>
  </si>
  <si>
    <t>Viáticos y Gastos de Viaje al Exterior</t>
  </si>
  <si>
    <t>AGOSTO</t>
  </si>
  <si>
    <t>x</t>
  </si>
  <si>
    <t>A-5-1-2-1-0-29</t>
  </si>
  <si>
    <t>EJECUCION PRESUPUESTAL DE GASTOS VIGENCIA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</si>
</sst>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"/>
    <numFmt numFmtId="165" formatCode="000"/>
    <numFmt numFmtId="166" formatCode="_-* #,##0.00_-;\-* #,##0.00_-;_-* &quot;-&quot;??_-;_-@_-"/>
    <numFmt numFmtId="167" formatCode="0000"/>
    <numFmt numFmtId="168" formatCode="d\ &quot;de&quot;\ mmmm\ &quot;de&quot;\ yyyy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5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2" fillId="0" borderId="0"/>
  </cellStyleXfs>
  <cellXfs count="135">
    <xf numFmtId="0" fontId="0" fillId="0" borderId="0" xfId="0"/>
    <xf numFmtId="0" fontId="5" fillId="0" borderId="15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164" fontId="5" fillId="0" borderId="15" xfId="2" applyNumberFormat="1" applyFont="1" applyFill="1" applyBorder="1" applyAlignment="1">
      <alignment horizontal="center" vertical="center"/>
    </xf>
    <xf numFmtId="164" fontId="4" fillId="0" borderId="15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/>
    </xf>
    <xf numFmtId="49" fontId="3" fillId="0" borderId="11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wrapText="1"/>
    </xf>
    <xf numFmtId="0" fontId="5" fillId="0" borderId="15" xfId="2" applyFont="1" applyFill="1" applyBorder="1" applyAlignment="1">
      <alignment vertical="center" wrapText="1"/>
    </xf>
    <xf numFmtId="49" fontId="4" fillId="0" borderId="15" xfId="2" applyNumberFormat="1" applyFont="1" applyFill="1" applyBorder="1" applyAlignment="1">
      <alignment horizontal="left" vertical="center" wrapText="1"/>
    </xf>
    <xf numFmtId="49" fontId="5" fillId="0" borderId="15" xfId="2" applyNumberFormat="1" applyFont="1" applyFill="1" applyBorder="1" applyAlignment="1">
      <alignment horizontal="left" vertical="center" wrapText="1"/>
    </xf>
    <xf numFmtId="49" fontId="7" fillId="0" borderId="10" xfId="2" applyNumberFormat="1" applyFont="1" applyFill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0" xfId="2" applyFont="1" applyFill="1"/>
    <xf numFmtId="0" fontId="1" fillId="0" borderId="5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Continuous"/>
    </xf>
    <xf numFmtId="167" fontId="3" fillId="0" borderId="0" xfId="2" applyNumberFormat="1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Continuous"/>
    </xf>
    <xf numFmtId="0" fontId="3" fillId="0" borderId="0" xfId="2" applyFont="1" applyFill="1" applyBorder="1" applyAlignment="1">
      <alignment horizontal="center" vertical="center" wrapText="1"/>
    </xf>
    <xf numFmtId="1" fontId="7" fillId="0" borderId="10" xfId="2" applyNumberFormat="1" applyFont="1" applyFill="1" applyBorder="1" applyAlignment="1">
      <alignment horizontal="center" vertical="center"/>
    </xf>
    <xf numFmtId="0" fontId="2" fillId="0" borderId="0" xfId="2" applyFont="1" applyFill="1"/>
    <xf numFmtId="10" fontId="3" fillId="0" borderId="0" xfId="3" applyNumberFormat="1" applyFont="1" applyFill="1" applyBorder="1" applyAlignment="1"/>
    <xf numFmtId="0" fontId="8" fillId="0" borderId="0" xfId="2" applyFont="1" applyFill="1" applyAlignment="1">
      <alignment horizontal="center"/>
    </xf>
    <xf numFmtId="1" fontId="4" fillId="0" borderId="16" xfId="2" applyNumberFormat="1" applyFont="1" applyFill="1" applyBorder="1" applyAlignment="1">
      <alignment horizontal="center" vertical="center"/>
    </xf>
    <xf numFmtId="1" fontId="4" fillId="0" borderId="15" xfId="2" applyNumberFormat="1" applyFont="1" applyFill="1" applyBorder="1" applyAlignment="1">
      <alignment horizontal="center" vertical="center"/>
    </xf>
    <xf numFmtId="49" fontId="4" fillId="0" borderId="15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4" fillId="0" borderId="15" xfId="2" applyNumberFormat="1" applyFont="1" applyFill="1" applyBorder="1" applyAlignment="1">
      <alignment vertical="center" wrapText="1"/>
    </xf>
    <xf numFmtId="1" fontId="5" fillId="0" borderId="16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vertical="center" wrapText="1"/>
    </xf>
    <xf numFmtId="10" fontId="1" fillId="0" borderId="0" xfId="3" applyNumberFormat="1" applyFont="1" applyFill="1" applyBorder="1" applyAlignment="1"/>
    <xf numFmtId="0" fontId="9" fillId="0" borderId="0" xfId="2" applyFont="1" applyFill="1"/>
    <xf numFmtId="0" fontId="4" fillId="0" borderId="15" xfId="2" applyNumberFormat="1" applyFont="1" applyFill="1" applyBorder="1" applyAlignment="1">
      <alignment horizontal="center" vertical="center"/>
    </xf>
    <xf numFmtId="10" fontId="3" fillId="0" borderId="0" xfId="3" applyNumberFormat="1" applyFont="1" applyFill="1" applyBorder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0" xfId="2" applyNumberFormat="1" applyFont="1" applyFill="1" applyBorder="1" applyAlignment="1">
      <alignment horizontal="right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6" xfId="2" applyNumberFormat="1" applyFont="1" applyFill="1" applyBorder="1" applyAlignment="1">
      <alignment horizontal="center" vertical="center"/>
    </xf>
    <xf numFmtId="40" fontId="4" fillId="0" borderId="15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 wrapText="1"/>
    </xf>
    <xf numFmtId="40" fontId="5" fillId="0" borderId="15" xfId="2" applyNumberFormat="1" applyFont="1" applyFill="1" applyBorder="1" applyAlignment="1">
      <alignment vertical="center"/>
    </xf>
    <xf numFmtId="10" fontId="3" fillId="0" borderId="0" xfId="3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49" fontId="2" fillId="0" borderId="4" xfId="2" applyNumberFormat="1" applyFont="1" applyFill="1" applyBorder="1" applyAlignment="1">
      <alignment horizontal="center" vertical="center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169" fontId="10" fillId="0" borderId="0" xfId="1" applyNumberFormat="1" applyFont="1" applyFill="1" applyBorder="1" applyAlignment="1"/>
    <xf numFmtId="4" fontId="10" fillId="0" borderId="0" xfId="1" applyNumberFormat="1" applyFont="1" applyFill="1" applyBorder="1" applyAlignment="1"/>
    <xf numFmtId="4" fontId="10" fillId="0" borderId="0" xfId="1" applyNumberFormat="1" applyFont="1" applyFill="1" applyBorder="1"/>
    <xf numFmtId="4" fontId="10" fillId="0" borderId="0" xfId="3" applyNumberFormat="1" applyFont="1" applyFill="1" applyBorder="1"/>
    <xf numFmtId="0" fontId="11" fillId="0" borderId="0" xfId="2" applyFont="1" applyFill="1" applyBorder="1"/>
    <xf numFmtId="0" fontId="11" fillId="0" borderId="0" xfId="2" applyFont="1" applyFill="1"/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wrapText="1"/>
    </xf>
    <xf numFmtId="38" fontId="4" fillId="0" borderId="13" xfId="2" applyNumberFormat="1" applyFont="1" applyFill="1" applyBorder="1" applyAlignment="1">
      <alignment horizontal="right" vertical="center"/>
    </xf>
    <xf numFmtId="10" fontId="4" fillId="0" borderId="13" xfId="3" applyNumberFormat="1" applyFont="1" applyFill="1" applyBorder="1" applyAlignment="1">
      <alignment horizontal="right" vertical="center"/>
    </xf>
    <xf numFmtId="10" fontId="4" fillId="0" borderId="22" xfId="3" applyNumberFormat="1" applyFont="1" applyFill="1" applyBorder="1" applyAlignment="1">
      <alignment horizontal="right" vertical="center"/>
    </xf>
    <xf numFmtId="38" fontId="4" fillId="0" borderId="15" xfId="2" applyNumberFormat="1" applyFont="1" applyFill="1" applyBorder="1" applyAlignment="1">
      <alignment horizontal="right" vertical="center"/>
    </xf>
    <xf numFmtId="10" fontId="4" fillId="0" borderId="15" xfId="3" applyNumberFormat="1" applyFont="1" applyFill="1" applyBorder="1" applyAlignment="1">
      <alignment horizontal="right" vertical="center"/>
    </xf>
    <xf numFmtId="10" fontId="4" fillId="0" borderId="24" xfId="3" applyNumberFormat="1" applyFont="1" applyFill="1" applyBorder="1" applyAlignment="1">
      <alignment horizontal="right" vertical="center"/>
    </xf>
    <xf numFmtId="38" fontId="5" fillId="0" borderId="15" xfId="2" applyNumberFormat="1" applyFont="1" applyFill="1" applyBorder="1" applyAlignment="1">
      <alignment horizontal="right" vertical="center"/>
    </xf>
    <xf numFmtId="10" fontId="5" fillId="0" borderId="15" xfId="2" applyNumberFormat="1" applyFont="1" applyFill="1" applyBorder="1" applyAlignment="1">
      <alignment horizontal="right" vertical="center"/>
    </xf>
    <xf numFmtId="10" fontId="5" fillId="0" borderId="24" xfId="3" applyNumberFormat="1" applyFont="1" applyFill="1" applyBorder="1" applyAlignment="1">
      <alignment horizontal="right" vertical="center"/>
    </xf>
    <xf numFmtId="10" fontId="4" fillId="0" borderId="15" xfId="2" applyNumberFormat="1" applyFont="1" applyFill="1" applyBorder="1" applyAlignment="1">
      <alignment horizontal="right" vertical="center"/>
    </xf>
    <xf numFmtId="10" fontId="4" fillId="0" borderId="24" xfId="2" applyNumberFormat="1" applyFont="1" applyFill="1" applyBorder="1" applyAlignment="1">
      <alignment horizontal="right" vertical="center"/>
    </xf>
    <xf numFmtId="10" fontId="5" fillId="0" borderId="24" xfId="2" applyNumberFormat="1" applyFont="1" applyFill="1" applyBorder="1" applyAlignment="1">
      <alignment horizontal="right" vertical="center"/>
    </xf>
    <xf numFmtId="9" fontId="4" fillId="0" borderId="15" xfId="3" applyFont="1" applyFill="1" applyBorder="1" applyAlignment="1">
      <alignment horizontal="right" vertical="center"/>
    </xf>
    <xf numFmtId="3" fontId="4" fillId="0" borderId="15" xfId="2" applyNumberFormat="1" applyFont="1" applyFill="1" applyBorder="1" applyAlignment="1">
      <alignment horizontal="right" vertical="center" wrapText="1"/>
    </xf>
    <xf numFmtId="38" fontId="4" fillId="0" borderId="20" xfId="2" applyNumberFormat="1" applyFont="1" applyFill="1" applyBorder="1" applyAlignment="1">
      <alignment horizontal="right" vertical="center"/>
    </xf>
    <xf numFmtId="10" fontId="4" fillId="0" borderId="7" xfId="2" applyNumberFormat="1" applyFont="1" applyFill="1" applyBorder="1" applyAlignment="1">
      <alignment horizontal="right" vertical="center"/>
    </xf>
    <xf numFmtId="10" fontId="4" fillId="0" borderId="20" xfId="2" applyNumberFormat="1" applyFont="1" applyFill="1" applyBorder="1" applyAlignment="1">
      <alignment horizontal="right" vertical="center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" fontId="5" fillId="0" borderId="18" xfId="2" applyNumberFormat="1" applyFont="1" applyFill="1" applyBorder="1" applyAlignment="1">
      <alignment horizontal="center" vertical="center"/>
    </xf>
    <xf numFmtId="1" fontId="5" fillId="0" borderId="19" xfId="2" applyNumberFormat="1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 wrapText="1"/>
    </xf>
    <xf numFmtId="40" fontId="5" fillId="0" borderId="17" xfId="2" applyNumberFormat="1" applyFont="1" applyFill="1" applyBorder="1" applyAlignment="1">
      <alignment vertical="center"/>
    </xf>
    <xf numFmtId="0" fontId="11" fillId="0" borderId="2" xfId="2" applyFont="1" applyFill="1" applyBorder="1"/>
    <xf numFmtId="165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49" fontId="4" fillId="0" borderId="27" xfId="2" applyNumberFormat="1" applyFont="1" applyFill="1" applyBorder="1" applyAlignment="1">
      <alignment horizontal="center" vertical="center" wrapText="1"/>
    </xf>
    <xf numFmtId="49" fontId="4" fillId="0" borderId="28" xfId="2" applyNumberFormat="1" applyFont="1" applyFill="1" applyBorder="1" applyAlignment="1">
      <alignment horizontal="center" vertical="center" wrapText="1"/>
    </xf>
    <xf numFmtId="49" fontId="4" fillId="0" borderId="14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1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/>
    </xf>
    <xf numFmtId="165" fontId="3" fillId="0" borderId="11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/>
    </xf>
    <xf numFmtId="165" fontId="3" fillId="0" borderId="21" xfId="2" applyNumberFormat="1" applyFont="1" applyFill="1" applyBorder="1" applyAlignment="1">
      <alignment horizontal="center" vertical="center" wrapText="1"/>
    </xf>
    <xf numFmtId="165" fontId="3" fillId="0" borderId="23" xfId="2" applyNumberFormat="1" applyFont="1" applyFill="1" applyBorder="1" applyAlignment="1">
      <alignment horizontal="center" vertical="center" wrapText="1"/>
    </xf>
    <xf numFmtId="165" fontId="3" fillId="0" borderId="25" xfId="2" applyNumberFormat="1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" fontId="3" fillId="0" borderId="7" xfId="2" applyNumberFormat="1" applyFont="1" applyFill="1" applyBorder="1" applyAlignment="1">
      <alignment horizontal="center" vertical="center"/>
    </xf>
    <xf numFmtId="1" fontId="3" fillId="0" borderId="8" xfId="2" applyNumberFormat="1" applyFont="1" applyFill="1" applyBorder="1" applyAlignment="1">
      <alignment horizontal="center" vertical="center"/>
    </xf>
    <xf numFmtId="1" fontId="3" fillId="0" borderId="9" xfId="2" applyNumberFormat="1" applyFont="1" applyFill="1" applyBorder="1" applyAlignment="1">
      <alignment horizontal="center" vertical="center"/>
    </xf>
    <xf numFmtId="49" fontId="3" fillId="0" borderId="10" xfId="2" applyNumberFormat="1" applyFont="1" applyFill="1" applyBorder="1" applyAlignment="1">
      <alignment horizontal="center" vertical="center" wrapText="1"/>
    </xf>
    <xf numFmtId="49" fontId="3" fillId="0" borderId="1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/>
    </xf>
    <xf numFmtId="49" fontId="7" fillId="0" borderId="12" xfId="2" applyNumberFormat="1" applyFont="1" applyFill="1" applyBorder="1" applyAlignment="1">
      <alignment horizontal="center" vertical="center"/>
    </xf>
    <xf numFmtId="1" fontId="7" fillId="0" borderId="11" xfId="2" applyNumberFormat="1" applyFont="1" applyFill="1" applyBorder="1" applyAlignment="1">
      <alignment horizontal="center" vertical="center"/>
    </xf>
    <xf numFmtId="1" fontId="7" fillId="0" borderId="12" xfId="2" applyNumberFormat="1" applyFont="1" applyFill="1" applyBorder="1" applyAlignment="1">
      <alignment horizontal="center" vertical="center"/>
    </xf>
    <xf numFmtId="49" fontId="7" fillId="0" borderId="4" xfId="2" applyNumberFormat="1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horizontal="center" vertical="center"/>
    </xf>
    <xf numFmtId="1" fontId="3" fillId="0" borderId="4" xfId="2" applyNumberFormat="1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</cellXfs>
  <cellStyles count="6">
    <cellStyle name="Millares" xfId="1" builtinId="3"/>
    <cellStyle name="Normal" xfId="0" builtinId="0"/>
    <cellStyle name="Normal 2" xfId="2"/>
    <cellStyle name="Normal 3" xfId="4"/>
    <cellStyle name="Normal 4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26955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6955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7" name="Text Box 9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36</xdr:row>
      <xdr:rowOff>85725</xdr:rowOff>
    </xdr:from>
    <xdr:ext cx="171450" cy="266700"/>
    <xdr:sp macro="" textlink="">
      <xdr:nvSpPr>
        <xdr:cNvPr id="18" name="Text Box 11"/>
        <xdr:cNvSpPr txBox="1">
          <a:spLocks noChangeArrowheads="1"/>
        </xdr:cNvSpPr>
      </xdr:nvSpPr>
      <xdr:spPr bwMode="auto">
        <a:xfrm>
          <a:off x="189261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21</xdr:col>
      <xdr:colOff>0</xdr:colOff>
      <xdr:row>41</xdr:row>
      <xdr:rowOff>142875</xdr:rowOff>
    </xdr:from>
    <xdr:ext cx="171450" cy="271096"/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189261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26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42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36</xdr:row>
      <xdr:rowOff>85725</xdr:rowOff>
    </xdr:from>
    <xdr:ext cx="171450" cy="266700"/>
    <xdr:sp macro="" textlink="">
      <xdr:nvSpPr>
        <xdr:cNvPr id="50" name="Text Box 11"/>
        <xdr:cNvSpPr txBox="1">
          <a:spLocks noChangeArrowheads="1"/>
        </xdr:cNvSpPr>
      </xdr:nvSpPr>
      <xdr:spPr bwMode="auto">
        <a:xfrm>
          <a:off x="26622375" y="1267777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31</xdr:col>
      <xdr:colOff>19050</xdr:colOff>
      <xdr:row>41</xdr:row>
      <xdr:rowOff>142875</xdr:rowOff>
    </xdr:from>
    <xdr:ext cx="171450" cy="271096"/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6622375" y="14639925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Q159"/>
  <sheetViews>
    <sheetView showGridLines="0" tabSelected="1" zoomScaleNormal="100" workbookViewId="0">
      <pane xSplit="8" ySplit="8" topLeftCell="I9" activePane="bottomRight" state="frozen"/>
      <selection activeCell="N7" sqref="N7"/>
      <selection pane="topRight" activeCell="N7" sqref="N7"/>
      <selection pane="bottomLeft" activeCell="N7" sqref="N7"/>
      <selection pane="bottomRight" activeCell="U11" sqref="U11"/>
    </sheetView>
  </sheetViews>
  <sheetFormatPr baseColWidth="10" defaultColWidth="11.42578125" defaultRowHeight="15" x14ac:dyDescent="0.2"/>
  <cols>
    <col min="1" max="1" width="4.7109375" style="64" customWidth="1"/>
    <col min="2" max="2" width="5.28515625" style="64" customWidth="1"/>
    <col min="3" max="3" width="2.85546875" style="64" customWidth="1"/>
    <col min="4" max="4" width="3.7109375" style="64" customWidth="1"/>
    <col min="5" max="5" width="6" style="64" customWidth="1"/>
    <col min="6" max="6" width="4" style="64" customWidth="1"/>
    <col min="7" max="7" width="13.5703125" style="64" customWidth="1"/>
    <col min="8" max="8" width="42" style="65" customWidth="1"/>
    <col min="9" max="9" width="18.42578125" style="63" customWidth="1"/>
    <col min="10" max="10" width="15.42578125" style="63" hidden="1" customWidth="1"/>
    <col min="11" max="11" width="17.140625" style="63" customWidth="1"/>
    <col min="12" max="12" width="17.28515625" style="63" hidden="1" customWidth="1"/>
    <col min="13" max="13" width="16.42578125" style="63" customWidth="1"/>
    <col min="14" max="14" width="20.140625" style="63" hidden="1" customWidth="1"/>
    <col min="15" max="15" width="16.28515625" style="63" customWidth="1"/>
    <col min="16" max="16" width="15.7109375" style="63" hidden="1" customWidth="1"/>
    <col min="17" max="17" width="15.140625" style="63" customWidth="1"/>
    <col min="18" max="18" width="12.85546875" style="63" customWidth="1"/>
    <col min="19" max="20" width="12.7109375" style="63" customWidth="1"/>
    <col min="21" max="21" width="14.85546875" style="63" bestFit="1" customWidth="1"/>
    <col min="22" max="24" width="11.42578125" style="63"/>
    <col min="25" max="30" width="11.5703125" style="63" hidden="1" customWidth="1"/>
    <col min="31" max="32" width="0" style="63" hidden="1" customWidth="1"/>
    <col min="33" max="33" width="17.28515625" style="63" hidden="1" customWidth="1"/>
    <col min="34" max="34" width="19" style="63" hidden="1" customWidth="1"/>
    <col min="35" max="35" width="19.42578125" style="63" hidden="1" customWidth="1"/>
    <col min="36" max="41" width="15.28515625" style="63" hidden="1" customWidth="1"/>
    <col min="42" max="43" width="11.5703125" style="63" hidden="1" customWidth="1"/>
    <col min="44" max="44" width="0" style="63" hidden="1" customWidth="1"/>
    <col min="45" max="16384" width="11.42578125" style="63"/>
  </cols>
  <sheetData>
    <row r="1" spans="1:43" s="17" customFormat="1" x14ac:dyDescent="0.2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16"/>
    </row>
    <row r="2" spans="1:43" s="17" customFormat="1" x14ac:dyDescent="0.2">
      <c r="A2" s="95" t="s">
        <v>258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16"/>
    </row>
    <row r="3" spans="1:43" s="17" customFormat="1" x14ac:dyDescent="0.2">
      <c r="A3" s="98" t="s">
        <v>255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  <c r="T3" s="16"/>
    </row>
    <row r="4" spans="1:43" s="17" customFormat="1" ht="13.5" thickBot="1" x14ac:dyDescent="0.25">
      <c r="A4" s="132"/>
      <c r="B4" s="133"/>
      <c r="C4" s="133"/>
      <c r="D4" s="133"/>
      <c r="E4" s="85"/>
      <c r="F4" s="21"/>
      <c r="G4" s="21"/>
      <c r="H4" s="134"/>
      <c r="I4" s="134"/>
      <c r="J4" s="134"/>
      <c r="K4" s="134"/>
      <c r="L4" s="134"/>
      <c r="M4" s="134"/>
      <c r="N4" s="134"/>
      <c r="O4" s="19"/>
      <c r="P4" s="22"/>
      <c r="Q4" s="20"/>
      <c r="R4" s="16"/>
      <c r="S4" s="18"/>
      <c r="T4" s="16"/>
    </row>
    <row r="5" spans="1:43" s="17" customFormat="1" ht="15.75" customHeight="1" thickBot="1" x14ac:dyDescent="0.25">
      <c r="A5" s="120" t="s">
        <v>1</v>
      </c>
      <c r="B5" s="121"/>
      <c r="C5" s="121"/>
      <c r="D5" s="121"/>
      <c r="E5" s="121"/>
      <c r="F5" s="121"/>
      <c r="G5" s="121"/>
      <c r="H5" s="122"/>
      <c r="I5" s="108" t="s">
        <v>34</v>
      </c>
      <c r="J5" s="111" t="s">
        <v>35</v>
      </c>
      <c r="K5" s="108" t="s">
        <v>36</v>
      </c>
      <c r="L5" s="108" t="s">
        <v>37</v>
      </c>
      <c r="M5" s="108" t="s">
        <v>38</v>
      </c>
      <c r="N5" s="108" t="s">
        <v>39</v>
      </c>
      <c r="O5" s="108" t="s">
        <v>40</v>
      </c>
      <c r="P5" s="111" t="s">
        <v>41</v>
      </c>
      <c r="Q5" s="114" t="s">
        <v>2</v>
      </c>
      <c r="R5" s="114" t="s">
        <v>42</v>
      </c>
      <c r="S5" s="117" t="s">
        <v>43</v>
      </c>
      <c r="T5" s="23"/>
      <c r="Y5" s="120" t="s">
        <v>1</v>
      </c>
      <c r="Z5" s="121"/>
      <c r="AA5" s="121"/>
      <c r="AB5" s="121"/>
      <c r="AC5" s="121"/>
      <c r="AD5" s="121"/>
      <c r="AE5" s="121"/>
      <c r="AF5" s="122"/>
      <c r="AG5" s="108" t="s">
        <v>34</v>
      </c>
      <c r="AH5" s="111" t="s">
        <v>35</v>
      </c>
      <c r="AI5" s="108" t="s">
        <v>36</v>
      </c>
      <c r="AJ5" s="108" t="s">
        <v>37</v>
      </c>
      <c r="AK5" s="108" t="s">
        <v>38</v>
      </c>
      <c r="AL5" s="108" t="s">
        <v>39</v>
      </c>
      <c r="AM5" s="108" t="s">
        <v>40</v>
      </c>
      <c r="AN5" s="111" t="s">
        <v>41</v>
      </c>
      <c r="AO5" s="114" t="s">
        <v>2</v>
      </c>
      <c r="AP5" s="114" t="s">
        <v>42</v>
      </c>
      <c r="AQ5" s="117" t="s">
        <v>43</v>
      </c>
    </row>
    <row r="6" spans="1:43" s="25" customFormat="1" x14ac:dyDescent="0.2">
      <c r="A6" s="13" t="s">
        <v>3</v>
      </c>
      <c r="B6" s="14" t="s">
        <v>4</v>
      </c>
      <c r="C6" s="13" t="s">
        <v>5</v>
      </c>
      <c r="D6" s="15" t="s">
        <v>6</v>
      </c>
      <c r="E6" s="24" t="s">
        <v>44</v>
      </c>
      <c r="F6" s="6" t="s">
        <v>7</v>
      </c>
      <c r="G6" s="6"/>
      <c r="H6" s="123" t="s">
        <v>8</v>
      </c>
      <c r="I6" s="109"/>
      <c r="J6" s="112"/>
      <c r="K6" s="109"/>
      <c r="L6" s="109"/>
      <c r="M6" s="109"/>
      <c r="N6" s="109"/>
      <c r="O6" s="109"/>
      <c r="P6" s="112"/>
      <c r="Q6" s="115"/>
      <c r="R6" s="115"/>
      <c r="S6" s="118"/>
      <c r="T6" s="23"/>
      <c r="Y6" s="13" t="s">
        <v>3</v>
      </c>
      <c r="Z6" s="14" t="s">
        <v>4</v>
      </c>
      <c r="AA6" s="13" t="s">
        <v>5</v>
      </c>
      <c r="AB6" s="15" t="s">
        <v>6</v>
      </c>
      <c r="AC6" s="24" t="s">
        <v>44</v>
      </c>
      <c r="AD6" s="6" t="s">
        <v>7</v>
      </c>
      <c r="AE6" s="6"/>
      <c r="AF6" s="123" t="s">
        <v>8</v>
      </c>
      <c r="AG6" s="109"/>
      <c r="AH6" s="112"/>
      <c r="AI6" s="109"/>
      <c r="AJ6" s="109"/>
      <c r="AK6" s="109"/>
      <c r="AL6" s="109"/>
      <c r="AM6" s="109"/>
      <c r="AN6" s="112"/>
      <c r="AO6" s="115"/>
      <c r="AP6" s="115"/>
      <c r="AQ6" s="118"/>
    </row>
    <row r="7" spans="1:43" s="25" customFormat="1" x14ac:dyDescent="0.2">
      <c r="A7" s="126" t="s">
        <v>9</v>
      </c>
      <c r="B7" s="128" t="s">
        <v>10</v>
      </c>
      <c r="C7" s="126" t="s">
        <v>11</v>
      </c>
      <c r="D7" s="130" t="s">
        <v>12</v>
      </c>
      <c r="E7" s="83"/>
      <c r="F7" s="7" t="s">
        <v>13</v>
      </c>
      <c r="G7" s="7"/>
      <c r="H7" s="124"/>
      <c r="I7" s="109"/>
      <c r="J7" s="112"/>
      <c r="K7" s="109"/>
      <c r="L7" s="109"/>
      <c r="M7" s="109"/>
      <c r="N7" s="109"/>
      <c r="O7" s="109"/>
      <c r="P7" s="112"/>
      <c r="Q7" s="115"/>
      <c r="R7" s="115"/>
      <c r="S7" s="118"/>
      <c r="T7" s="23"/>
      <c r="Y7" s="126" t="s">
        <v>9</v>
      </c>
      <c r="Z7" s="128" t="s">
        <v>10</v>
      </c>
      <c r="AA7" s="126" t="s">
        <v>11</v>
      </c>
      <c r="AB7" s="130" t="s">
        <v>12</v>
      </c>
      <c r="AC7" s="83"/>
      <c r="AD7" s="7" t="s">
        <v>13</v>
      </c>
      <c r="AE7" s="7"/>
      <c r="AF7" s="124"/>
      <c r="AG7" s="109"/>
      <c r="AH7" s="112"/>
      <c r="AI7" s="109"/>
      <c r="AJ7" s="109"/>
      <c r="AK7" s="109"/>
      <c r="AL7" s="109"/>
      <c r="AM7" s="109"/>
      <c r="AN7" s="112"/>
      <c r="AO7" s="115"/>
      <c r="AP7" s="115"/>
      <c r="AQ7" s="118"/>
    </row>
    <row r="8" spans="1:43" s="25" customFormat="1" ht="15.75" thickBot="1" x14ac:dyDescent="0.25">
      <c r="A8" s="127"/>
      <c r="B8" s="129"/>
      <c r="C8" s="127"/>
      <c r="D8" s="131"/>
      <c r="E8" s="84"/>
      <c r="F8" s="8" t="s">
        <v>14</v>
      </c>
      <c r="G8" s="8"/>
      <c r="H8" s="125"/>
      <c r="I8" s="110"/>
      <c r="J8" s="113"/>
      <c r="K8" s="110"/>
      <c r="L8" s="110"/>
      <c r="M8" s="110"/>
      <c r="N8" s="110"/>
      <c r="O8" s="110"/>
      <c r="P8" s="113"/>
      <c r="Q8" s="116"/>
      <c r="R8" s="116"/>
      <c r="S8" s="119"/>
      <c r="T8" s="23"/>
      <c r="Y8" s="127"/>
      <c r="Z8" s="129"/>
      <c r="AA8" s="127"/>
      <c r="AB8" s="131"/>
      <c r="AC8" s="84"/>
      <c r="AD8" s="8" t="s">
        <v>14</v>
      </c>
      <c r="AE8" s="8"/>
      <c r="AF8" s="125"/>
      <c r="AG8" s="110"/>
      <c r="AH8" s="113"/>
      <c r="AI8" s="110"/>
      <c r="AJ8" s="110"/>
      <c r="AK8" s="110"/>
      <c r="AL8" s="110"/>
      <c r="AM8" s="110"/>
      <c r="AN8" s="113"/>
      <c r="AO8" s="116"/>
      <c r="AP8" s="116"/>
      <c r="AQ8" s="119"/>
    </row>
    <row r="9" spans="1:43" s="27" customFormat="1" ht="30" customHeight="1" x14ac:dyDescent="0.2">
      <c r="A9" s="105" t="s">
        <v>15</v>
      </c>
      <c r="B9" s="106"/>
      <c r="C9" s="106"/>
      <c r="D9" s="106"/>
      <c r="E9" s="106"/>
      <c r="F9" s="106"/>
      <c r="G9" s="106"/>
      <c r="H9" s="107"/>
      <c r="I9" s="66">
        <f t="shared" ref="I9:Q9" si="0">+I10+I48+I114+I115+I126</f>
        <v>598742524000</v>
      </c>
      <c r="J9" s="66">
        <f t="shared" si="0"/>
        <v>1283681547</v>
      </c>
      <c r="K9" s="66">
        <f t="shared" si="0"/>
        <v>334545227333.87</v>
      </c>
      <c r="L9" s="66">
        <f t="shared" si="0"/>
        <v>2185042737</v>
      </c>
      <c r="M9" s="66">
        <f t="shared" si="0"/>
        <v>319304079987</v>
      </c>
      <c r="N9" s="66">
        <f t="shared" si="0"/>
        <v>4014141360.539999</v>
      </c>
      <c r="O9" s="66">
        <f t="shared" si="0"/>
        <v>298525886723.44</v>
      </c>
      <c r="P9" s="66">
        <f t="shared" si="0"/>
        <v>4368276713.3599987</v>
      </c>
      <c r="Q9" s="66">
        <f t="shared" si="0"/>
        <v>298440351068.44</v>
      </c>
      <c r="R9" s="67">
        <f>IFERROR((M9/I9),0)</f>
        <v>0.53329113464972466</v>
      </c>
      <c r="S9" s="68">
        <f>IFERROR((O9/I9),0)</f>
        <v>0.49858808211764827</v>
      </c>
      <c r="T9" s="26"/>
      <c r="U9" s="31"/>
      <c r="Y9" s="105" t="s">
        <v>15</v>
      </c>
      <c r="Z9" s="106"/>
      <c r="AA9" s="106"/>
      <c r="AB9" s="106"/>
      <c r="AC9" s="106"/>
      <c r="AD9" s="106"/>
      <c r="AE9" s="106"/>
      <c r="AF9" s="107"/>
      <c r="AG9" s="66">
        <f t="shared" ref="AG9:AO9" si="1">+AG10+AG48+AG114+AG115+AG126</f>
        <v>598742524000</v>
      </c>
      <c r="AH9" s="66">
        <f t="shared" si="1"/>
        <v>706604120</v>
      </c>
      <c r="AI9" s="66">
        <f t="shared" si="1"/>
        <v>333261545786.87</v>
      </c>
      <c r="AJ9" s="66">
        <f t="shared" si="1"/>
        <v>2816496843</v>
      </c>
      <c r="AK9" s="66">
        <f t="shared" si="1"/>
        <v>317119037250</v>
      </c>
      <c r="AL9" s="66">
        <f t="shared" si="1"/>
        <v>4640770601.3199997</v>
      </c>
      <c r="AM9" s="66">
        <f t="shared" si="1"/>
        <v>294511745362.90002</v>
      </c>
      <c r="AN9" s="66">
        <f t="shared" si="1"/>
        <v>5624209806.5</v>
      </c>
      <c r="AO9" s="66">
        <f t="shared" si="1"/>
        <v>294072074355.08002</v>
      </c>
      <c r="AP9" s="67">
        <f>IFERROR((AK9/AG9),0)</f>
        <v>0.52964174839534195</v>
      </c>
      <c r="AQ9" s="68">
        <f>IFERROR((AM9/AG9),0)</f>
        <v>0.49188379571800722</v>
      </c>
    </row>
    <row r="10" spans="1:43" s="31" customFormat="1" ht="30" customHeight="1" x14ac:dyDescent="0.2">
      <c r="A10" s="28">
        <v>1</v>
      </c>
      <c r="B10" s="29"/>
      <c r="C10" s="29"/>
      <c r="D10" s="30"/>
      <c r="E10" s="30"/>
      <c r="F10" s="30"/>
      <c r="G10" s="30"/>
      <c r="H10" s="11" t="s">
        <v>16</v>
      </c>
      <c r="I10" s="69">
        <f>+I11+I33+I37</f>
        <v>26146670000</v>
      </c>
      <c r="J10" s="69">
        <f t="shared" ref="J10:Q10" si="2">+J11+J33+J37</f>
        <v>123568072</v>
      </c>
      <c r="K10" s="69">
        <f t="shared" si="2"/>
        <v>20595122481.880001</v>
      </c>
      <c r="L10" s="69">
        <f t="shared" si="2"/>
        <v>1412896934</v>
      </c>
      <c r="M10" s="69">
        <f t="shared" si="2"/>
        <v>13531173972.380001</v>
      </c>
      <c r="N10" s="69">
        <f t="shared" si="2"/>
        <v>1436924107.8299999</v>
      </c>
      <c r="O10" s="69">
        <f t="shared" si="2"/>
        <v>12763015344.35</v>
      </c>
      <c r="P10" s="69">
        <f t="shared" si="2"/>
        <v>1456385441.8499999</v>
      </c>
      <c r="Q10" s="69">
        <f t="shared" si="2"/>
        <v>12738015344.35</v>
      </c>
      <c r="R10" s="70">
        <f t="shared" ref="R10:R73" si="3">IFERROR((M10/I10),0)</f>
        <v>0.5175104123156028</v>
      </c>
      <c r="S10" s="71">
        <f t="shared" ref="S10:S73" si="4">IFERROR((O10/I10),0)</f>
        <v>0.48813158021078784</v>
      </c>
      <c r="T10" s="26"/>
      <c r="Y10" s="28">
        <v>1</v>
      </c>
      <c r="Z10" s="29"/>
      <c r="AA10" s="29"/>
      <c r="AB10" s="30"/>
      <c r="AC10" s="30"/>
      <c r="AD10" s="30"/>
      <c r="AE10" s="30"/>
      <c r="AF10" s="11" t="s">
        <v>16</v>
      </c>
      <c r="AG10" s="69">
        <f>+AG11+AG33+AG37</f>
        <v>26146670000</v>
      </c>
      <c r="AH10" s="69">
        <f t="shared" ref="AH10:AO10" si="5">+AH11+AH33+AH37</f>
        <v>167341120</v>
      </c>
      <c r="AI10" s="69">
        <f t="shared" si="5"/>
        <v>20471554409.880001</v>
      </c>
      <c r="AJ10" s="69">
        <f t="shared" si="5"/>
        <v>1889757166</v>
      </c>
      <c r="AK10" s="69">
        <f t="shared" si="5"/>
        <v>12118277038.380001</v>
      </c>
      <c r="AL10" s="69">
        <f t="shared" si="5"/>
        <v>1998202881.02</v>
      </c>
      <c r="AM10" s="69">
        <f t="shared" si="5"/>
        <v>11326091236.52</v>
      </c>
      <c r="AN10" s="69">
        <f t="shared" si="5"/>
        <v>2027467376</v>
      </c>
      <c r="AO10" s="69">
        <f t="shared" si="5"/>
        <v>11281629902.5</v>
      </c>
      <c r="AP10" s="70">
        <f t="shared" ref="AP10:AP73" si="6">IFERROR((AK10/AG10),0)</f>
        <v>0.46347305558910568</v>
      </c>
      <c r="AQ10" s="71">
        <f t="shared" ref="AQ10:AQ73" si="7">IFERROR((AM10/AG10),0)</f>
        <v>0.43317528528565974</v>
      </c>
    </row>
    <row r="11" spans="1:43" s="31" customFormat="1" ht="30" customHeight="1" x14ac:dyDescent="0.2">
      <c r="A11" s="28">
        <v>1</v>
      </c>
      <c r="B11" s="29">
        <v>0</v>
      </c>
      <c r="C11" s="29">
        <v>1</v>
      </c>
      <c r="D11" s="30"/>
      <c r="E11" s="30"/>
      <c r="F11" s="30"/>
      <c r="G11" s="30"/>
      <c r="H11" s="32" t="s">
        <v>45</v>
      </c>
      <c r="I11" s="69">
        <f t="shared" ref="I11:Q11" si="8">+I12+I16+I19+I28+I30</f>
        <v>18498260000</v>
      </c>
      <c r="J11" s="69">
        <f t="shared" si="8"/>
        <v>17928287</v>
      </c>
      <c r="K11" s="69">
        <f t="shared" si="8"/>
        <v>14418877532</v>
      </c>
      <c r="L11" s="69">
        <f t="shared" si="8"/>
        <v>954702369</v>
      </c>
      <c r="M11" s="69">
        <f t="shared" si="8"/>
        <v>9006069583.5</v>
      </c>
      <c r="N11" s="69">
        <f t="shared" si="8"/>
        <v>958694495</v>
      </c>
      <c r="O11" s="69">
        <f t="shared" si="8"/>
        <v>8969556328.5</v>
      </c>
      <c r="P11" s="69">
        <f t="shared" si="8"/>
        <v>958694495</v>
      </c>
      <c r="Q11" s="69">
        <f t="shared" si="8"/>
        <v>8969556328.5</v>
      </c>
      <c r="R11" s="70">
        <f t="shared" si="3"/>
        <v>0.48686036327200505</v>
      </c>
      <c r="S11" s="71">
        <f t="shared" si="4"/>
        <v>0.48488648816158925</v>
      </c>
      <c r="T11" s="26"/>
      <c r="Y11" s="28">
        <v>1</v>
      </c>
      <c r="Z11" s="29">
        <v>0</v>
      </c>
      <c r="AA11" s="29">
        <v>1</v>
      </c>
      <c r="AB11" s="30"/>
      <c r="AC11" s="30"/>
      <c r="AD11" s="30"/>
      <c r="AE11" s="30"/>
      <c r="AF11" s="32" t="s">
        <v>45</v>
      </c>
      <c r="AG11" s="69">
        <f t="shared" ref="AG11:AO11" si="9">+AG12+AG16+AG19+AG28+AG30</f>
        <v>18498260000</v>
      </c>
      <c r="AH11" s="69">
        <f t="shared" si="9"/>
        <v>151819784</v>
      </c>
      <c r="AI11" s="69">
        <f t="shared" si="9"/>
        <v>14400949245</v>
      </c>
      <c r="AJ11" s="69">
        <f t="shared" si="9"/>
        <v>1469473974</v>
      </c>
      <c r="AK11" s="69">
        <f t="shared" si="9"/>
        <v>8051367214.5</v>
      </c>
      <c r="AL11" s="69">
        <f t="shared" si="9"/>
        <v>1475336773</v>
      </c>
      <c r="AM11" s="69">
        <f t="shared" si="9"/>
        <v>8010861833.5</v>
      </c>
      <c r="AN11" s="69">
        <f t="shared" si="9"/>
        <v>1475336773</v>
      </c>
      <c r="AO11" s="69">
        <f t="shared" si="9"/>
        <v>8010861833.5</v>
      </c>
      <c r="AP11" s="70">
        <f t="shared" si="6"/>
        <v>0.43524997564635809</v>
      </c>
      <c r="AQ11" s="71">
        <f t="shared" si="7"/>
        <v>0.43306028964345838</v>
      </c>
    </row>
    <row r="12" spans="1:43" s="31" customFormat="1" ht="30" customHeight="1" x14ac:dyDescent="0.2">
      <c r="A12" s="28">
        <v>1</v>
      </c>
      <c r="B12" s="29">
        <v>0</v>
      </c>
      <c r="C12" s="29">
        <v>1</v>
      </c>
      <c r="D12" s="30" t="s">
        <v>46</v>
      </c>
      <c r="E12" s="30"/>
      <c r="F12" s="30"/>
      <c r="G12" s="30"/>
      <c r="H12" s="32" t="s">
        <v>47</v>
      </c>
      <c r="I12" s="69">
        <f t="shared" ref="I12" si="10">SUM(I13:I15)</f>
        <v>10473377000</v>
      </c>
      <c r="J12" s="69">
        <f t="shared" ref="J12:Q12" si="11">SUM(J13:J15)</f>
        <v>17928287</v>
      </c>
      <c r="K12" s="69">
        <f t="shared" si="11"/>
        <v>8524497120</v>
      </c>
      <c r="L12" s="69">
        <f t="shared" si="11"/>
        <v>761626612</v>
      </c>
      <c r="M12" s="69">
        <f t="shared" si="11"/>
        <v>6444355555.5</v>
      </c>
      <c r="N12" s="69">
        <f t="shared" si="11"/>
        <v>764726938</v>
      </c>
      <c r="O12" s="69">
        <f t="shared" si="11"/>
        <v>6426749277.5</v>
      </c>
      <c r="P12" s="69">
        <f t="shared" si="11"/>
        <v>764726938</v>
      </c>
      <c r="Q12" s="69">
        <f t="shared" si="11"/>
        <v>6426749277.5</v>
      </c>
      <c r="R12" s="70">
        <f t="shared" si="3"/>
        <v>0.6153082769292082</v>
      </c>
      <c r="S12" s="71">
        <f t="shared" si="4"/>
        <v>0.61362722620411736</v>
      </c>
      <c r="T12" s="26"/>
      <c r="Y12" s="28">
        <v>1</v>
      </c>
      <c r="Z12" s="29">
        <v>0</v>
      </c>
      <c r="AA12" s="29">
        <v>1</v>
      </c>
      <c r="AB12" s="30" t="s">
        <v>46</v>
      </c>
      <c r="AC12" s="30"/>
      <c r="AD12" s="30"/>
      <c r="AE12" s="30"/>
      <c r="AF12" s="32" t="s">
        <v>47</v>
      </c>
      <c r="AG12" s="69">
        <f t="shared" ref="AG12:AO12" si="12">SUM(AG13:AG15)</f>
        <v>10473377000</v>
      </c>
      <c r="AH12" s="69">
        <f t="shared" si="12"/>
        <v>119521913</v>
      </c>
      <c r="AI12" s="69">
        <f t="shared" si="12"/>
        <v>8506568833</v>
      </c>
      <c r="AJ12" s="69">
        <f t="shared" si="12"/>
        <v>740486757</v>
      </c>
      <c r="AK12" s="69">
        <f t="shared" si="12"/>
        <v>5682728943.5</v>
      </c>
      <c r="AL12" s="69">
        <f t="shared" si="12"/>
        <v>743433607</v>
      </c>
      <c r="AM12" s="69">
        <f t="shared" si="12"/>
        <v>5662022339.5</v>
      </c>
      <c r="AN12" s="69">
        <f t="shared" si="12"/>
        <v>743433607</v>
      </c>
      <c r="AO12" s="69">
        <f t="shared" si="12"/>
        <v>5662022339.5</v>
      </c>
      <c r="AP12" s="70">
        <f t="shared" si="6"/>
        <v>0.54258802518996496</v>
      </c>
      <c r="AQ12" s="71">
        <f t="shared" si="7"/>
        <v>0.54061095475699961</v>
      </c>
    </row>
    <row r="13" spans="1:43" s="38" customFormat="1" ht="30" customHeight="1" x14ac:dyDescent="0.2">
      <c r="A13" s="33">
        <v>1</v>
      </c>
      <c r="B13" s="34">
        <v>0</v>
      </c>
      <c r="C13" s="34">
        <v>1</v>
      </c>
      <c r="D13" s="1">
        <v>1</v>
      </c>
      <c r="E13" s="1">
        <v>1</v>
      </c>
      <c r="F13" s="35" t="s">
        <v>18</v>
      </c>
      <c r="G13" s="35" t="s">
        <v>157</v>
      </c>
      <c r="H13" s="36" t="s">
        <v>48</v>
      </c>
      <c r="I13" s="72">
        <v>9783377000</v>
      </c>
      <c r="J13" s="72">
        <v>0</v>
      </c>
      <c r="K13" s="72">
        <v>7834497120</v>
      </c>
      <c r="L13" s="72">
        <v>705031719</v>
      </c>
      <c r="M13" s="72">
        <v>5777486477.5</v>
      </c>
      <c r="N13" s="72">
        <v>707894649</v>
      </c>
      <c r="O13" s="72">
        <v>5759961706.5</v>
      </c>
      <c r="P13" s="72">
        <v>707894649</v>
      </c>
      <c r="Q13" s="72">
        <v>5759961706.5</v>
      </c>
      <c r="R13" s="73">
        <f t="shared" si="3"/>
        <v>0.5905411268011036</v>
      </c>
      <c r="S13" s="74">
        <f t="shared" si="4"/>
        <v>0.58874984644872619</v>
      </c>
      <c r="T13" s="37"/>
      <c r="Y13" s="33">
        <v>1</v>
      </c>
      <c r="Z13" s="34">
        <v>0</v>
      </c>
      <c r="AA13" s="34">
        <v>1</v>
      </c>
      <c r="AB13" s="1">
        <v>1</v>
      </c>
      <c r="AC13" s="1">
        <v>1</v>
      </c>
      <c r="AD13" s="35" t="s">
        <v>18</v>
      </c>
      <c r="AE13" s="35" t="s">
        <v>157</v>
      </c>
      <c r="AF13" s="36" t="s">
        <v>48</v>
      </c>
      <c r="AG13" s="72">
        <v>9783377000</v>
      </c>
      <c r="AH13" s="72">
        <v>0</v>
      </c>
      <c r="AI13" s="72">
        <v>7834497120</v>
      </c>
      <c r="AJ13" s="72">
        <v>668659249</v>
      </c>
      <c r="AK13" s="72">
        <v>5072454758.5</v>
      </c>
      <c r="AL13" s="72">
        <v>671318789</v>
      </c>
      <c r="AM13" s="72">
        <v>5052067057.5</v>
      </c>
      <c r="AN13" s="72">
        <v>671318789</v>
      </c>
      <c r="AO13" s="72">
        <v>5052067057.5</v>
      </c>
      <c r="AP13" s="73">
        <f t="shared" si="6"/>
        <v>0.51847687751376648</v>
      </c>
      <c r="AQ13" s="74">
        <f t="shared" si="7"/>
        <v>0.51639296507739607</v>
      </c>
    </row>
    <row r="14" spans="1:43" s="38" customFormat="1" ht="30" customHeight="1" x14ac:dyDescent="0.2">
      <c r="A14" s="33">
        <v>1</v>
      </c>
      <c r="B14" s="34">
        <v>0</v>
      </c>
      <c r="C14" s="34">
        <v>1</v>
      </c>
      <c r="D14" s="1">
        <v>1</v>
      </c>
      <c r="E14" s="1">
        <v>2</v>
      </c>
      <c r="F14" s="35" t="s">
        <v>18</v>
      </c>
      <c r="G14" s="35" t="s">
        <v>158</v>
      </c>
      <c r="H14" s="36" t="s">
        <v>49</v>
      </c>
      <c r="I14" s="72">
        <v>600000000</v>
      </c>
      <c r="J14" s="72">
        <v>0</v>
      </c>
      <c r="K14" s="72">
        <v>600000000</v>
      </c>
      <c r="L14" s="72">
        <v>44296579</v>
      </c>
      <c r="M14" s="72">
        <v>588267621</v>
      </c>
      <c r="N14" s="72">
        <v>44484782</v>
      </c>
      <c r="O14" s="72">
        <v>588231709</v>
      </c>
      <c r="P14" s="72">
        <v>44484782</v>
      </c>
      <c r="Q14" s="72">
        <v>588231709</v>
      </c>
      <c r="R14" s="73">
        <f t="shared" si="3"/>
        <v>0.98044603500000005</v>
      </c>
      <c r="S14" s="74">
        <f t="shared" si="4"/>
        <v>0.98038618166666669</v>
      </c>
      <c r="T14" s="37"/>
      <c r="Y14" s="33">
        <v>1</v>
      </c>
      <c r="Z14" s="34">
        <v>0</v>
      </c>
      <c r="AA14" s="34">
        <v>1</v>
      </c>
      <c r="AB14" s="1">
        <v>1</v>
      </c>
      <c r="AC14" s="1">
        <v>2</v>
      </c>
      <c r="AD14" s="35" t="s">
        <v>18</v>
      </c>
      <c r="AE14" s="35" t="s">
        <v>158</v>
      </c>
      <c r="AF14" s="36" t="s">
        <v>49</v>
      </c>
      <c r="AG14" s="72">
        <v>600000000</v>
      </c>
      <c r="AH14" s="72">
        <v>119521913</v>
      </c>
      <c r="AI14" s="72">
        <v>600000000</v>
      </c>
      <c r="AJ14" s="72">
        <v>67927965</v>
      </c>
      <c r="AK14" s="72">
        <v>543971042</v>
      </c>
      <c r="AL14" s="72">
        <v>68199677</v>
      </c>
      <c r="AM14" s="72">
        <v>543746927</v>
      </c>
      <c r="AN14" s="72">
        <v>68199677</v>
      </c>
      <c r="AO14" s="72">
        <v>543746927</v>
      </c>
      <c r="AP14" s="73">
        <f t="shared" si="6"/>
        <v>0.90661840333333332</v>
      </c>
      <c r="AQ14" s="74">
        <f t="shared" si="7"/>
        <v>0.90624487833333334</v>
      </c>
    </row>
    <row r="15" spans="1:43" s="38" customFormat="1" ht="30" customHeight="1" x14ac:dyDescent="0.2">
      <c r="A15" s="33">
        <v>1</v>
      </c>
      <c r="B15" s="34">
        <v>0</v>
      </c>
      <c r="C15" s="34">
        <v>1</v>
      </c>
      <c r="D15" s="1">
        <v>1</v>
      </c>
      <c r="E15" s="1">
        <v>4</v>
      </c>
      <c r="F15" s="35" t="s">
        <v>18</v>
      </c>
      <c r="G15" s="35" t="s">
        <v>159</v>
      </c>
      <c r="H15" s="36" t="s">
        <v>50</v>
      </c>
      <c r="I15" s="72">
        <v>90000000</v>
      </c>
      <c r="J15" s="72">
        <v>17928287</v>
      </c>
      <c r="K15" s="72">
        <v>90000000</v>
      </c>
      <c r="L15" s="72">
        <v>12298314</v>
      </c>
      <c r="M15" s="72">
        <v>78601457</v>
      </c>
      <c r="N15" s="72">
        <v>12347507</v>
      </c>
      <c r="O15" s="72">
        <v>78555862</v>
      </c>
      <c r="P15" s="72">
        <v>12347507</v>
      </c>
      <c r="Q15" s="72">
        <v>78555862</v>
      </c>
      <c r="R15" s="73">
        <f t="shared" si="3"/>
        <v>0.87334952222222217</v>
      </c>
      <c r="S15" s="74">
        <f t="shared" si="4"/>
        <v>0.87284291111111112</v>
      </c>
      <c r="T15" s="37"/>
      <c r="Y15" s="33">
        <v>1</v>
      </c>
      <c r="Z15" s="34">
        <v>0</v>
      </c>
      <c r="AA15" s="34">
        <v>1</v>
      </c>
      <c r="AB15" s="1">
        <v>1</v>
      </c>
      <c r="AC15" s="1">
        <v>4</v>
      </c>
      <c r="AD15" s="35" t="s">
        <v>18</v>
      </c>
      <c r="AE15" s="35" t="s">
        <v>159</v>
      </c>
      <c r="AF15" s="36" t="s">
        <v>50</v>
      </c>
      <c r="AG15" s="72">
        <v>90000000</v>
      </c>
      <c r="AH15" s="72">
        <v>0</v>
      </c>
      <c r="AI15" s="72">
        <v>72071713</v>
      </c>
      <c r="AJ15" s="72">
        <v>3899543</v>
      </c>
      <c r="AK15" s="72">
        <v>66303143</v>
      </c>
      <c r="AL15" s="72">
        <v>3915141</v>
      </c>
      <c r="AM15" s="72">
        <v>66208355</v>
      </c>
      <c r="AN15" s="72">
        <v>3915141</v>
      </c>
      <c r="AO15" s="72">
        <v>66208355</v>
      </c>
      <c r="AP15" s="73">
        <f t="shared" si="6"/>
        <v>0.73670158888888893</v>
      </c>
      <c r="AQ15" s="74">
        <f t="shared" si="7"/>
        <v>0.73564838888888884</v>
      </c>
    </row>
    <row r="16" spans="1:43" s="31" customFormat="1" ht="30" customHeight="1" x14ac:dyDescent="0.2">
      <c r="A16" s="28">
        <v>1</v>
      </c>
      <c r="B16" s="29">
        <v>0</v>
      </c>
      <c r="C16" s="29">
        <v>1</v>
      </c>
      <c r="D16" s="39">
        <v>4</v>
      </c>
      <c r="E16" s="30"/>
      <c r="F16" s="30"/>
      <c r="G16" s="30"/>
      <c r="H16" s="32" t="s">
        <v>51</v>
      </c>
      <c r="I16" s="69">
        <f t="shared" ref="I16:Q16" si="13">SUM(I17:I18)</f>
        <v>3740455000</v>
      </c>
      <c r="J16" s="69">
        <f t="shared" si="13"/>
        <v>0</v>
      </c>
      <c r="K16" s="69">
        <f t="shared" si="13"/>
        <v>2995344442</v>
      </c>
      <c r="L16" s="69">
        <f t="shared" ref="L16" si="14">SUM(L17:L18)</f>
        <v>121236497</v>
      </c>
      <c r="M16" s="69">
        <f t="shared" si="13"/>
        <v>1183515253</v>
      </c>
      <c r="N16" s="69">
        <f t="shared" ref="N16" si="15">SUM(N17:N18)</f>
        <v>121721443</v>
      </c>
      <c r="O16" s="69">
        <f t="shared" si="13"/>
        <v>1173287496</v>
      </c>
      <c r="P16" s="69">
        <f t="shared" ref="P16" si="16">SUM(P17:P18)</f>
        <v>121721443</v>
      </c>
      <c r="Q16" s="69">
        <f t="shared" si="13"/>
        <v>1173287496</v>
      </c>
      <c r="R16" s="75">
        <f t="shared" si="3"/>
        <v>0.31640943494842205</v>
      </c>
      <c r="S16" s="74">
        <f t="shared" si="4"/>
        <v>0.31367507321970189</v>
      </c>
      <c r="T16" s="37"/>
      <c r="Y16" s="28">
        <v>1</v>
      </c>
      <c r="Z16" s="29">
        <v>0</v>
      </c>
      <c r="AA16" s="29">
        <v>1</v>
      </c>
      <c r="AB16" s="39">
        <v>4</v>
      </c>
      <c r="AC16" s="30"/>
      <c r="AD16" s="30"/>
      <c r="AE16" s="30"/>
      <c r="AF16" s="32" t="s">
        <v>51</v>
      </c>
      <c r="AG16" s="69">
        <f t="shared" ref="AG16:AO16" si="17">SUM(AG17:AG18)</f>
        <v>3740455000</v>
      </c>
      <c r="AH16" s="69">
        <f t="shared" si="17"/>
        <v>0</v>
      </c>
      <c r="AI16" s="69">
        <f t="shared" si="17"/>
        <v>2995344442</v>
      </c>
      <c r="AJ16" s="69">
        <f t="shared" si="17"/>
        <v>127002527</v>
      </c>
      <c r="AK16" s="69">
        <f t="shared" si="17"/>
        <v>1062278756</v>
      </c>
      <c r="AL16" s="69">
        <f t="shared" si="17"/>
        <v>127510537</v>
      </c>
      <c r="AM16" s="69">
        <f t="shared" si="17"/>
        <v>1051566053</v>
      </c>
      <c r="AN16" s="69">
        <f t="shared" si="17"/>
        <v>127510537</v>
      </c>
      <c r="AO16" s="69">
        <f t="shared" si="17"/>
        <v>1051566053</v>
      </c>
      <c r="AP16" s="75">
        <f t="shared" si="6"/>
        <v>0.28399720247937749</v>
      </c>
      <c r="AQ16" s="74">
        <f t="shared" si="7"/>
        <v>0.28113319181757301</v>
      </c>
    </row>
    <row r="17" spans="1:43" s="38" customFormat="1" ht="30" customHeight="1" x14ac:dyDescent="0.2">
      <c r="A17" s="33">
        <v>1</v>
      </c>
      <c r="B17" s="34">
        <v>0</v>
      </c>
      <c r="C17" s="34">
        <v>1</v>
      </c>
      <c r="D17" s="1">
        <v>4</v>
      </c>
      <c r="E17" s="1">
        <v>1</v>
      </c>
      <c r="F17" s="35" t="s">
        <v>18</v>
      </c>
      <c r="G17" s="35" t="s">
        <v>160</v>
      </c>
      <c r="H17" s="36" t="s">
        <v>52</v>
      </c>
      <c r="I17" s="72">
        <v>2244273000</v>
      </c>
      <c r="J17" s="72">
        <v>0</v>
      </c>
      <c r="K17" s="72">
        <v>1797206666</v>
      </c>
      <c r="L17" s="72">
        <v>75169696</v>
      </c>
      <c r="M17" s="72">
        <v>772355310</v>
      </c>
      <c r="N17" s="72">
        <v>75470375</v>
      </c>
      <c r="O17" s="72">
        <v>766467640</v>
      </c>
      <c r="P17" s="72">
        <v>75470375</v>
      </c>
      <c r="Q17" s="72">
        <v>766467640</v>
      </c>
      <c r="R17" s="73">
        <f t="shared" si="3"/>
        <v>0.3441449903821861</v>
      </c>
      <c r="S17" s="74">
        <f t="shared" si="4"/>
        <v>0.34152157068235461</v>
      </c>
      <c r="T17" s="37"/>
      <c r="Y17" s="33">
        <v>1</v>
      </c>
      <c r="Z17" s="34">
        <v>0</v>
      </c>
      <c r="AA17" s="34">
        <v>1</v>
      </c>
      <c r="AB17" s="1">
        <v>4</v>
      </c>
      <c r="AC17" s="1">
        <v>1</v>
      </c>
      <c r="AD17" s="35" t="s">
        <v>18</v>
      </c>
      <c r="AE17" s="35" t="s">
        <v>160</v>
      </c>
      <c r="AF17" s="36" t="s">
        <v>52</v>
      </c>
      <c r="AG17" s="72">
        <v>2244273000</v>
      </c>
      <c r="AH17" s="72">
        <v>0</v>
      </c>
      <c r="AI17" s="72">
        <v>1797206666</v>
      </c>
      <c r="AJ17" s="72">
        <v>86937977</v>
      </c>
      <c r="AK17" s="72">
        <v>697185614</v>
      </c>
      <c r="AL17" s="72">
        <v>87285729</v>
      </c>
      <c r="AM17" s="72">
        <v>690997265</v>
      </c>
      <c r="AN17" s="72">
        <v>87285729</v>
      </c>
      <c r="AO17" s="72">
        <v>690997265</v>
      </c>
      <c r="AP17" s="73">
        <f t="shared" si="6"/>
        <v>0.31065098319143886</v>
      </c>
      <c r="AQ17" s="74">
        <f t="shared" si="7"/>
        <v>0.30789358736659933</v>
      </c>
    </row>
    <row r="18" spans="1:43" s="38" customFormat="1" ht="30" customHeight="1" x14ac:dyDescent="0.2">
      <c r="A18" s="33">
        <v>1</v>
      </c>
      <c r="B18" s="34">
        <v>0</v>
      </c>
      <c r="C18" s="34">
        <v>1</v>
      </c>
      <c r="D18" s="1">
        <v>4</v>
      </c>
      <c r="E18" s="1">
        <v>2</v>
      </c>
      <c r="F18" s="35" t="s">
        <v>18</v>
      </c>
      <c r="G18" s="35" t="s">
        <v>161</v>
      </c>
      <c r="H18" s="36" t="s">
        <v>53</v>
      </c>
      <c r="I18" s="72">
        <v>1496182000</v>
      </c>
      <c r="J18" s="72">
        <v>0</v>
      </c>
      <c r="K18" s="72">
        <v>1198137776</v>
      </c>
      <c r="L18" s="72">
        <v>46066801</v>
      </c>
      <c r="M18" s="72">
        <v>411159943</v>
      </c>
      <c r="N18" s="72">
        <v>46251068</v>
      </c>
      <c r="O18" s="72">
        <v>406819856</v>
      </c>
      <c r="P18" s="72">
        <v>46251068</v>
      </c>
      <c r="Q18" s="72">
        <v>406819856</v>
      </c>
      <c r="R18" s="73">
        <f t="shared" si="3"/>
        <v>0.27480610179777593</v>
      </c>
      <c r="S18" s="74">
        <f t="shared" si="4"/>
        <v>0.27190532702572279</v>
      </c>
      <c r="T18" s="37"/>
      <c r="Y18" s="33">
        <v>1</v>
      </c>
      <c r="Z18" s="34">
        <v>0</v>
      </c>
      <c r="AA18" s="34">
        <v>1</v>
      </c>
      <c r="AB18" s="1">
        <v>4</v>
      </c>
      <c r="AC18" s="1">
        <v>2</v>
      </c>
      <c r="AD18" s="35" t="s">
        <v>18</v>
      </c>
      <c r="AE18" s="35" t="s">
        <v>161</v>
      </c>
      <c r="AF18" s="36" t="s">
        <v>53</v>
      </c>
      <c r="AG18" s="72">
        <v>1496182000</v>
      </c>
      <c r="AH18" s="72">
        <v>0</v>
      </c>
      <c r="AI18" s="72">
        <v>1198137776</v>
      </c>
      <c r="AJ18" s="72">
        <v>40064550</v>
      </c>
      <c r="AK18" s="72">
        <v>365093142</v>
      </c>
      <c r="AL18" s="72">
        <v>40224808</v>
      </c>
      <c r="AM18" s="72">
        <v>360568788</v>
      </c>
      <c r="AN18" s="72">
        <v>40224808</v>
      </c>
      <c r="AO18" s="72">
        <v>360568788</v>
      </c>
      <c r="AP18" s="73">
        <f t="shared" si="6"/>
        <v>0.24401653141128551</v>
      </c>
      <c r="AQ18" s="74">
        <f t="shared" si="7"/>
        <v>0.24099259849403348</v>
      </c>
    </row>
    <row r="19" spans="1:43" s="31" customFormat="1" ht="30" customHeight="1" x14ac:dyDescent="0.2">
      <c r="A19" s="28">
        <v>1</v>
      </c>
      <c r="B19" s="29">
        <v>0</v>
      </c>
      <c r="C19" s="29">
        <v>1</v>
      </c>
      <c r="D19" s="39">
        <v>5</v>
      </c>
      <c r="E19" s="30"/>
      <c r="F19" s="30"/>
      <c r="G19" s="30"/>
      <c r="H19" s="11" t="s">
        <v>54</v>
      </c>
      <c r="I19" s="69">
        <f>SUM(I20:I27)</f>
        <v>3335886000</v>
      </c>
      <c r="J19" s="69">
        <f t="shared" ref="J19:Q19" si="18">SUM(J20:J27)</f>
        <v>0</v>
      </c>
      <c r="K19" s="69">
        <f t="shared" si="18"/>
        <v>2671366877</v>
      </c>
      <c r="L19" s="69">
        <f t="shared" si="18"/>
        <v>61572034</v>
      </c>
      <c r="M19" s="69">
        <f t="shared" si="18"/>
        <v>1288058512</v>
      </c>
      <c r="N19" s="69">
        <f t="shared" si="18"/>
        <v>61937819</v>
      </c>
      <c r="O19" s="69">
        <f t="shared" si="18"/>
        <v>1279986702</v>
      </c>
      <c r="P19" s="69">
        <f t="shared" si="18"/>
        <v>61937819</v>
      </c>
      <c r="Q19" s="69">
        <f t="shared" si="18"/>
        <v>1279986702</v>
      </c>
      <c r="R19" s="75">
        <f t="shared" si="3"/>
        <v>0.38612186147847977</v>
      </c>
      <c r="S19" s="71">
        <f t="shared" si="4"/>
        <v>0.38370217147708285</v>
      </c>
      <c r="T19" s="40"/>
      <c r="Y19" s="28">
        <v>1</v>
      </c>
      <c r="Z19" s="29">
        <v>0</v>
      </c>
      <c r="AA19" s="29">
        <v>1</v>
      </c>
      <c r="AB19" s="39">
        <v>5</v>
      </c>
      <c r="AC19" s="30"/>
      <c r="AD19" s="30"/>
      <c r="AE19" s="30"/>
      <c r="AF19" s="11" t="s">
        <v>54</v>
      </c>
      <c r="AG19" s="69">
        <f>SUM(AG20:AG27)</f>
        <v>3335886000</v>
      </c>
      <c r="AH19" s="69">
        <f t="shared" ref="AH19:AO19" si="19">SUM(AH20:AH27)</f>
        <v>0</v>
      </c>
      <c r="AI19" s="69">
        <f t="shared" si="19"/>
        <v>2671366877</v>
      </c>
      <c r="AJ19" s="69">
        <f t="shared" si="19"/>
        <v>545858704</v>
      </c>
      <c r="AK19" s="69">
        <f t="shared" si="19"/>
        <v>1226486478</v>
      </c>
      <c r="AL19" s="69">
        <f t="shared" si="19"/>
        <v>548042139</v>
      </c>
      <c r="AM19" s="69">
        <f t="shared" si="19"/>
        <v>1218048883</v>
      </c>
      <c r="AN19" s="69">
        <f t="shared" si="19"/>
        <v>548042139</v>
      </c>
      <c r="AO19" s="69">
        <f t="shared" si="19"/>
        <v>1218048883</v>
      </c>
      <c r="AP19" s="75">
        <f t="shared" si="6"/>
        <v>0.36766438601319112</v>
      </c>
      <c r="AQ19" s="71">
        <f t="shared" si="7"/>
        <v>0.36513504448293499</v>
      </c>
    </row>
    <row r="20" spans="1:43" s="38" customFormat="1" ht="30" customHeight="1" x14ac:dyDescent="0.2">
      <c r="A20" s="33">
        <v>1</v>
      </c>
      <c r="B20" s="34">
        <v>0</v>
      </c>
      <c r="C20" s="34">
        <v>1</v>
      </c>
      <c r="D20" s="1">
        <v>5</v>
      </c>
      <c r="E20" s="1">
        <v>2</v>
      </c>
      <c r="F20" s="35" t="s">
        <v>18</v>
      </c>
      <c r="G20" s="35" t="s">
        <v>162</v>
      </c>
      <c r="H20" s="12" t="s">
        <v>55</v>
      </c>
      <c r="I20" s="72">
        <v>442672072</v>
      </c>
      <c r="J20" s="72">
        <v>0</v>
      </c>
      <c r="K20" s="72">
        <v>354490385</v>
      </c>
      <c r="L20" s="72">
        <v>11567150</v>
      </c>
      <c r="M20" s="72">
        <v>224290167</v>
      </c>
      <c r="N20" s="72">
        <v>11613419</v>
      </c>
      <c r="O20" s="72">
        <v>223416640</v>
      </c>
      <c r="P20" s="72">
        <v>11613419</v>
      </c>
      <c r="Q20" s="72">
        <v>223416640</v>
      </c>
      <c r="R20" s="73">
        <f t="shared" si="3"/>
        <v>0.50667340721688903</v>
      </c>
      <c r="S20" s="74">
        <f t="shared" si="4"/>
        <v>0.50470010224634188</v>
      </c>
      <c r="T20" s="37"/>
      <c r="Y20" s="33">
        <v>1</v>
      </c>
      <c r="Z20" s="34">
        <v>0</v>
      </c>
      <c r="AA20" s="34">
        <v>1</v>
      </c>
      <c r="AB20" s="1">
        <v>5</v>
      </c>
      <c r="AC20" s="1">
        <v>2</v>
      </c>
      <c r="AD20" s="35" t="s">
        <v>18</v>
      </c>
      <c r="AE20" s="35" t="s">
        <v>162</v>
      </c>
      <c r="AF20" s="12" t="s">
        <v>55</v>
      </c>
      <c r="AG20" s="72">
        <v>442672072</v>
      </c>
      <c r="AH20" s="72">
        <v>0</v>
      </c>
      <c r="AI20" s="72">
        <v>354490385</v>
      </c>
      <c r="AJ20" s="72">
        <v>27805271</v>
      </c>
      <c r="AK20" s="72">
        <v>212723017</v>
      </c>
      <c r="AL20" s="72">
        <v>27916492</v>
      </c>
      <c r="AM20" s="72">
        <v>211803221</v>
      </c>
      <c r="AN20" s="72">
        <v>27916492</v>
      </c>
      <c r="AO20" s="72">
        <v>211803221</v>
      </c>
      <c r="AP20" s="73">
        <f t="shared" si="6"/>
        <v>0.48054311635001901</v>
      </c>
      <c r="AQ20" s="74">
        <f t="shared" si="7"/>
        <v>0.47846528931240101</v>
      </c>
    </row>
    <row r="21" spans="1:43" s="38" customFormat="1" ht="30" customHeight="1" x14ac:dyDescent="0.2">
      <c r="A21" s="33">
        <v>1</v>
      </c>
      <c r="B21" s="34">
        <v>0</v>
      </c>
      <c r="C21" s="34">
        <v>1</v>
      </c>
      <c r="D21" s="1">
        <v>5</v>
      </c>
      <c r="E21" s="1">
        <v>5</v>
      </c>
      <c r="F21" s="35" t="s">
        <v>18</v>
      </c>
      <c r="G21" s="35" t="s">
        <v>163</v>
      </c>
      <c r="H21" s="12" t="s">
        <v>56</v>
      </c>
      <c r="I21" s="72">
        <v>73723081</v>
      </c>
      <c r="J21" s="72">
        <v>0</v>
      </c>
      <c r="K21" s="72">
        <v>59037208</v>
      </c>
      <c r="L21" s="72">
        <v>3964442</v>
      </c>
      <c r="M21" s="72">
        <v>46525180</v>
      </c>
      <c r="N21" s="72">
        <v>3980300</v>
      </c>
      <c r="O21" s="72">
        <v>46416391</v>
      </c>
      <c r="P21" s="72">
        <v>3980300</v>
      </c>
      <c r="Q21" s="72">
        <v>46416391</v>
      </c>
      <c r="R21" s="73">
        <f t="shared" si="3"/>
        <v>0.63108024473366764</v>
      </c>
      <c r="S21" s="74">
        <f t="shared" si="4"/>
        <v>0.62960460103396931</v>
      </c>
      <c r="T21" s="37"/>
      <c r="Y21" s="33">
        <v>1</v>
      </c>
      <c r="Z21" s="34">
        <v>0</v>
      </c>
      <c r="AA21" s="34">
        <v>1</v>
      </c>
      <c r="AB21" s="1">
        <v>5</v>
      </c>
      <c r="AC21" s="1">
        <v>5</v>
      </c>
      <c r="AD21" s="35" t="s">
        <v>18</v>
      </c>
      <c r="AE21" s="35" t="s">
        <v>163</v>
      </c>
      <c r="AF21" s="12" t="s">
        <v>56</v>
      </c>
      <c r="AG21" s="72">
        <v>73723081</v>
      </c>
      <c r="AH21" s="72">
        <v>0</v>
      </c>
      <c r="AI21" s="72">
        <v>59037208</v>
      </c>
      <c r="AJ21" s="72">
        <v>8796260</v>
      </c>
      <c r="AK21" s="72">
        <v>42560738</v>
      </c>
      <c r="AL21" s="72">
        <v>8831445</v>
      </c>
      <c r="AM21" s="72">
        <v>42436091</v>
      </c>
      <c r="AN21" s="72">
        <v>8831445</v>
      </c>
      <c r="AO21" s="72">
        <v>42436091</v>
      </c>
      <c r="AP21" s="73">
        <f t="shared" si="6"/>
        <v>0.57730547099625418</v>
      </c>
      <c r="AQ21" s="74">
        <f t="shared" si="7"/>
        <v>0.57561472505469491</v>
      </c>
    </row>
    <row r="22" spans="1:43" s="38" customFormat="1" ht="30" customHeight="1" x14ac:dyDescent="0.2">
      <c r="A22" s="33">
        <v>1</v>
      </c>
      <c r="B22" s="34">
        <v>0</v>
      </c>
      <c r="C22" s="34">
        <v>1</v>
      </c>
      <c r="D22" s="1">
        <v>5</v>
      </c>
      <c r="E22" s="1">
        <v>12</v>
      </c>
      <c r="F22" s="35" t="s">
        <v>18</v>
      </c>
      <c r="G22" s="35"/>
      <c r="H22" s="12" t="s">
        <v>57</v>
      </c>
      <c r="I22" s="72">
        <v>0</v>
      </c>
      <c r="J22" s="72">
        <v>0</v>
      </c>
      <c r="K22" s="72"/>
      <c r="L22" s="72">
        <v>0</v>
      </c>
      <c r="M22" s="72"/>
      <c r="N22" s="72">
        <v>0</v>
      </c>
      <c r="O22" s="72"/>
      <c r="P22" s="72">
        <v>0</v>
      </c>
      <c r="Q22" s="72"/>
      <c r="R22" s="73">
        <f t="shared" si="3"/>
        <v>0</v>
      </c>
      <c r="S22" s="74">
        <f t="shared" si="4"/>
        <v>0</v>
      </c>
      <c r="T22" s="37"/>
      <c r="Y22" s="33">
        <v>1</v>
      </c>
      <c r="Z22" s="34">
        <v>0</v>
      </c>
      <c r="AA22" s="34">
        <v>1</v>
      </c>
      <c r="AB22" s="1">
        <v>5</v>
      </c>
      <c r="AC22" s="1">
        <v>12</v>
      </c>
      <c r="AD22" s="35" t="s">
        <v>18</v>
      </c>
      <c r="AE22" s="35"/>
      <c r="AF22" s="12" t="s">
        <v>57</v>
      </c>
      <c r="AG22" s="72">
        <v>0</v>
      </c>
      <c r="AH22" s="72">
        <v>0</v>
      </c>
      <c r="AI22" s="72"/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/>
      <c r="AP22" s="73">
        <f t="shared" si="6"/>
        <v>0</v>
      </c>
      <c r="AQ22" s="74">
        <f t="shared" si="7"/>
        <v>0</v>
      </c>
    </row>
    <row r="23" spans="1:43" s="38" customFormat="1" ht="30" customHeight="1" x14ac:dyDescent="0.2">
      <c r="A23" s="33">
        <v>1</v>
      </c>
      <c r="B23" s="34">
        <v>0</v>
      </c>
      <c r="C23" s="34">
        <v>1</v>
      </c>
      <c r="D23" s="1">
        <v>5</v>
      </c>
      <c r="E23" s="1">
        <v>14</v>
      </c>
      <c r="F23" s="35" t="s">
        <v>18</v>
      </c>
      <c r="G23" s="35" t="s">
        <v>164</v>
      </c>
      <c r="H23" s="12" t="s">
        <v>58</v>
      </c>
      <c r="I23" s="72">
        <v>651164948</v>
      </c>
      <c r="J23" s="72">
        <v>0</v>
      </c>
      <c r="K23" s="72">
        <v>521450815</v>
      </c>
      <c r="L23" s="72">
        <v>0</v>
      </c>
      <c r="M23" s="72">
        <v>472698090</v>
      </c>
      <c r="N23" s="72">
        <v>119496</v>
      </c>
      <c r="O23" s="72">
        <v>472103717</v>
      </c>
      <c r="P23" s="72">
        <v>119496</v>
      </c>
      <c r="Q23" s="72">
        <v>472103717</v>
      </c>
      <c r="R23" s="73">
        <f t="shared" si="3"/>
        <v>0.72592680464735337</v>
      </c>
      <c r="S23" s="74">
        <f t="shared" si="4"/>
        <v>0.72501402056426412</v>
      </c>
      <c r="T23" s="37"/>
      <c r="Y23" s="33">
        <v>1</v>
      </c>
      <c r="Z23" s="34">
        <v>0</v>
      </c>
      <c r="AA23" s="34">
        <v>1</v>
      </c>
      <c r="AB23" s="1">
        <v>5</v>
      </c>
      <c r="AC23" s="1">
        <v>14</v>
      </c>
      <c r="AD23" s="35" t="s">
        <v>18</v>
      </c>
      <c r="AE23" s="35" t="s">
        <v>164</v>
      </c>
      <c r="AF23" s="12" t="s">
        <v>58</v>
      </c>
      <c r="AG23" s="72">
        <v>651164948</v>
      </c>
      <c r="AH23" s="72">
        <v>0</v>
      </c>
      <c r="AI23" s="72">
        <v>521450815</v>
      </c>
      <c r="AJ23" s="72">
        <v>407011117</v>
      </c>
      <c r="AK23" s="72">
        <v>472698090</v>
      </c>
      <c r="AL23" s="72">
        <v>408639161</v>
      </c>
      <c r="AM23" s="72">
        <v>471984221</v>
      </c>
      <c r="AN23" s="72">
        <v>408639161</v>
      </c>
      <c r="AO23" s="72">
        <v>471984221</v>
      </c>
      <c r="AP23" s="73">
        <f t="shared" si="6"/>
        <v>0.72592680464735337</v>
      </c>
      <c r="AQ23" s="74">
        <f t="shared" si="7"/>
        <v>0.72483050945795069</v>
      </c>
    </row>
    <row r="24" spans="1:43" s="38" customFormat="1" ht="30" customHeight="1" x14ac:dyDescent="0.2">
      <c r="A24" s="33">
        <v>1</v>
      </c>
      <c r="B24" s="34">
        <v>0</v>
      </c>
      <c r="C24" s="34">
        <v>1</v>
      </c>
      <c r="D24" s="1">
        <v>5</v>
      </c>
      <c r="E24" s="1">
        <v>15</v>
      </c>
      <c r="F24" s="35" t="s">
        <v>18</v>
      </c>
      <c r="G24" s="35" t="s">
        <v>165</v>
      </c>
      <c r="H24" s="12" t="s">
        <v>59</v>
      </c>
      <c r="I24" s="72">
        <v>677852035</v>
      </c>
      <c r="J24" s="72">
        <v>0</v>
      </c>
      <c r="K24" s="72">
        <v>542821749</v>
      </c>
      <c r="L24" s="72">
        <v>36968436</v>
      </c>
      <c r="M24" s="72">
        <v>445835348</v>
      </c>
      <c r="N24" s="72">
        <v>37116310</v>
      </c>
      <c r="O24" s="72">
        <v>444907283</v>
      </c>
      <c r="P24" s="72">
        <v>37116310</v>
      </c>
      <c r="Q24" s="72">
        <v>444907283</v>
      </c>
      <c r="R24" s="73">
        <f t="shared" si="3"/>
        <v>0.65771779825076426</v>
      </c>
      <c r="S24" s="74">
        <f t="shared" si="4"/>
        <v>0.65634867202250124</v>
      </c>
      <c r="T24" s="37"/>
      <c r="Y24" s="33">
        <v>1</v>
      </c>
      <c r="Z24" s="34">
        <v>0</v>
      </c>
      <c r="AA24" s="34">
        <v>1</v>
      </c>
      <c r="AB24" s="1">
        <v>5</v>
      </c>
      <c r="AC24" s="1">
        <v>15</v>
      </c>
      <c r="AD24" s="35" t="s">
        <v>18</v>
      </c>
      <c r="AE24" s="35" t="s">
        <v>165</v>
      </c>
      <c r="AF24" s="12" t="s">
        <v>59</v>
      </c>
      <c r="AG24" s="72">
        <v>677852035</v>
      </c>
      <c r="AH24" s="72">
        <v>0</v>
      </c>
      <c r="AI24" s="72">
        <v>542821749</v>
      </c>
      <c r="AJ24" s="72">
        <v>83202045</v>
      </c>
      <c r="AK24" s="72">
        <v>408866912</v>
      </c>
      <c r="AL24" s="72">
        <v>83534854</v>
      </c>
      <c r="AM24" s="72">
        <v>407790973</v>
      </c>
      <c r="AN24" s="72">
        <v>83534854</v>
      </c>
      <c r="AO24" s="72">
        <v>407790973</v>
      </c>
      <c r="AP24" s="73">
        <f t="shared" si="6"/>
        <v>0.6031801792849969</v>
      </c>
      <c r="AQ24" s="74">
        <f t="shared" si="7"/>
        <v>0.60159290220320727</v>
      </c>
    </row>
    <row r="25" spans="1:43" s="38" customFormat="1" ht="30" customHeight="1" x14ac:dyDescent="0.2">
      <c r="A25" s="33">
        <v>1</v>
      </c>
      <c r="B25" s="34">
        <v>0</v>
      </c>
      <c r="C25" s="34">
        <v>1</v>
      </c>
      <c r="D25" s="1">
        <v>5</v>
      </c>
      <c r="E25" s="1">
        <v>16</v>
      </c>
      <c r="F25" s="35" t="s">
        <v>18</v>
      </c>
      <c r="G25" s="35" t="s">
        <v>166</v>
      </c>
      <c r="H25" s="12" t="s">
        <v>60</v>
      </c>
      <c r="I25" s="72">
        <v>1412414132</v>
      </c>
      <c r="J25" s="72">
        <v>0</v>
      </c>
      <c r="K25" s="72">
        <v>1131056735</v>
      </c>
      <c r="L25" s="72">
        <v>9072006</v>
      </c>
      <c r="M25" s="72">
        <v>75575407</v>
      </c>
      <c r="N25" s="72">
        <v>9108294</v>
      </c>
      <c r="O25" s="72">
        <v>70228053</v>
      </c>
      <c r="P25" s="72">
        <v>9108294</v>
      </c>
      <c r="Q25" s="72">
        <v>70228053</v>
      </c>
      <c r="R25" s="73">
        <f t="shared" si="3"/>
        <v>5.350796575009064E-2</v>
      </c>
      <c r="S25" s="74">
        <f t="shared" si="4"/>
        <v>4.9721998250297883E-2</v>
      </c>
      <c r="T25" s="37"/>
      <c r="Y25" s="33">
        <v>1</v>
      </c>
      <c r="Z25" s="34">
        <v>0</v>
      </c>
      <c r="AA25" s="34">
        <v>1</v>
      </c>
      <c r="AB25" s="1">
        <v>5</v>
      </c>
      <c r="AC25" s="1">
        <v>16</v>
      </c>
      <c r="AD25" s="35" t="s">
        <v>18</v>
      </c>
      <c r="AE25" s="35" t="s">
        <v>166</v>
      </c>
      <c r="AF25" s="12" t="s">
        <v>60</v>
      </c>
      <c r="AG25" s="72">
        <v>1412414132</v>
      </c>
      <c r="AH25" s="72">
        <v>0</v>
      </c>
      <c r="AI25" s="72">
        <v>1131056735</v>
      </c>
      <c r="AJ25" s="72">
        <v>19044011</v>
      </c>
      <c r="AK25" s="72">
        <v>66503401</v>
      </c>
      <c r="AL25" s="72">
        <v>19120187</v>
      </c>
      <c r="AM25" s="72">
        <v>61119759</v>
      </c>
      <c r="AN25" s="72">
        <v>19120187</v>
      </c>
      <c r="AO25" s="72">
        <v>61119759</v>
      </c>
      <c r="AP25" s="73">
        <f t="shared" si="6"/>
        <v>4.7084916168199313E-2</v>
      </c>
      <c r="AQ25" s="74">
        <f t="shared" si="7"/>
        <v>4.3273256487071171E-2</v>
      </c>
    </row>
    <row r="26" spans="1:43" s="38" customFormat="1" ht="30" customHeight="1" x14ac:dyDescent="0.2">
      <c r="A26" s="33">
        <v>1</v>
      </c>
      <c r="B26" s="34">
        <v>0</v>
      </c>
      <c r="C26" s="34">
        <v>1</v>
      </c>
      <c r="D26" s="1">
        <v>5</v>
      </c>
      <c r="E26" s="1">
        <v>47</v>
      </c>
      <c r="F26" s="35" t="s">
        <v>18</v>
      </c>
      <c r="G26" s="35"/>
      <c r="H26" s="12" t="s">
        <v>61</v>
      </c>
      <c r="I26" s="72">
        <v>0</v>
      </c>
      <c r="J26" s="72">
        <v>0</v>
      </c>
      <c r="K26" s="72"/>
      <c r="L26" s="72">
        <v>0</v>
      </c>
      <c r="M26" s="72"/>
      <c r="N26" s="72">
        <v>0</v>
      </c>
      <c r="O26" s="72"/>
      <c r="P26" s="72">
        <v>0</v>
      </c>
      <c r="Q26" s="72"/>
      <c r="R26" s="73">
        <f t="shared" si="3"/>
        <v>0</v>
      </c>
      <c r="S26" s="74">
        <f t="shared" si="4"/>
        <v>0</v>
      </c>
      <c r="T26" s="37"/>
      <c r="Y26" s="33">
        <v>1</v>
      </c>
      <c r="Z26" s="34">
        <v>0</v>
      </c>
      <c r="AA26" s="34">
        <v>1</v>
      </c>
      <c r="AB26" s="1">
        <v>5</v>
      </c>
      <c r="AC26" s="1">
        <v>47</v>
      </c>
      <c r="AD26" s="35" t="s">
        <v>18</v>
      </c>
      <c r="AE26" s="35"/>
      <c r="AF26" s="12" t="s">
        <v>61</v>
      </c>
      <c r="AG26" s="72">
        <v>0</v>
      </c>
      <c r="AH26" s="72">
        <v>0</v>
      </c>
      <c r="AI26" s="72"/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/>
      <c r="AP26" s="73">
        <f t="shared" si="6"/>
        <v>0</v>
      </c>
      <c r="AQ26" s="74">
        <f t="shared" si="7"/>
        <v>0</v>
      </c>
    </row>
    <row r="27" spans="1:43" s="38" customFormat="1" ht="30" customHeight="1" x14ac:dyDescent="0.2">
      <c r="A27" s="33">
        <v>1</v>
      </c>
      <c r="B27" s="34">
        <v>0</v>
      </c>
      <c r="C27" s="34">
        <v>1</v>
      </c>
      <c r="D27" s="1">
        <v>5</v>
      </c>
      <c r="E27" s="1">
        <v>92</v>
      </c>
      <c r="F27" s="35" t="s">
        <v>18</v>
      </c>
      <c r="G27" s="35" t="s">
        <v>167</v>
      </c>
      <c r="H27" s="12" t="s">
        <v>62</v>
      </c>
      <c r="I27" s="72">
        <v>78059732</v>
      </c>
      <c r="J27" s="72">
        <v>0</v>
      </c>
      <c r="K27" s="72">
        <v>62509985</v>
      </c>
      <c r="L27" s="72">
        <v>0</v>
      </c>
      <c r="M27" s="72">
        <v>23134320</v>
      </c>
      <c r="N27" s="72">
        <v>0</v>
      </c>
      <c r="O27" s="72">
        <v>22914618</v>
      </c>
      <c r="P27" s="72">
        <v>0</v>
      </c>
      <c r="Q27" s="72">
        <v>22914618</v>
      </c>
      <c r="R27" s="73">
        <f t="shared" si="3"/>
        <v>0.29636688990938376</v>
      </c>
      <c r="S27" s="74">
        <f t="shared" si="4"/>
        <v>0.29355235295965404</v>
      </c>
      <c r="T27" s="37"/>
      <c r="Y27" s="33">
        <v>1</v>
      </c>
      <c r="Z27" s="34">
        <v>0</v>
      </c>
      <c r="AA27" s="34">
        <v>1</v>
      </c>
      <c r="AB27" s="1">
        <v>5</v>
      </c>
      <c r="AC27" s="1">
        <v>92</v>
      </c>
      <c r="AD27" s="35" t="s">
        <v>18</v>
      </c>
      <c r="AE27" s="35" t="s">
        <v>167</v>
      </c>
      <c r="AF27" s="12" t="s">
        <v>62</v>
      </c>
      <c r="AG27" s="72">
        <v>78059732</v>
      </c>
      <c r="AH27" s="72">
        <v>0</v>
      </c>
      <c r="AI27" s="72">
        <v>62509985</v>
      </c>
      <c r="AJ27" s="72">
        <v>0</v>
      </c>
      <c r="AK27" s="72">
        <v>23134320</v>
      </c>
      <c r="AL27" s="72">
        <v>0</v>
      </c>
      <c r="AM27" s="72">
        <v>22914618</v>
      </c>
      <c r="AN27" s="72">
        <v>0</v>
      </c>
      <c r="AO27" s="72">
        <v>22914618</v>
      </c>
      <c r="AP27" s="73">
        <f t="shared" si="6"/>
        <v>0.29636688990938376</v>
      </c>
      <c r="AQ27" s="74">
        <f t="shared" si="7"/>
        <v>0.29355235295965404</v>
      </c>
    </row>
    <row r="28" spans="1:43" s="42" customFormat="1" ht="30" customHeight="1" x14ac:dyDescent="0.25">
      <c r="A28" s="28">
        <v>1</v>
      </c>
      <c r="B28" s="29">
        <v>0</v>
      </c>
      <c r="C28" s="29">
        <v>1</v>
      </c>
      <c r="D28" s="39">
        <v>8</v>
      </c>
      <c r="E28" s="30"/>
      <c r="F28" s="30"/>
      <c r="G28" s="30"/>
      <c r="H28" s="11" t="s">
        <v>63</v>
      </c>
      <c r="I28" s="69">
        <f>+I29</f>
        <v>706549000</v>
      </c>
      <c r="J28" s="69">
        <f t="shared" ref="J28:Q28" si="20">+J29</f>
        <v>0</v>
      </c>
      <c r="K28" s="69">
        <f t="shared" si="20"/>
        <v>0</v>
      </c>
      <c r="L28" s="69">
        <f t="shared" si="20"/>
        <v>0</v>
      </c>
      <c r="M28" s="69">
        <f t="shared" si="20"/>
        <v>0</v>
      </c>
      <c r="N28" s="69">
        <f t="shared" si="20"/>
        <v>0</v>
      </c>
      <c r="O28" s="69">
        <f t="shared" si="20"/>
        <v>0</v>
      </c>
      <c r="P28" s="69">
        <f t="shared" si="20"/>
        <v>0</v>
      </c>
      <c r="Q28" s="69">
        <f t="shared" si="20"/>
        <v>0</v>
      </c>
      <c r="R28" s="75">
        <f t="shared" si="3"/>
        <v>0</v>
      </c>
      <c r="S28" s="76">
        <f t="shared" si="4"/>
        <v>0</v>
      </c>
      <c r="T28" s="41"/>
      <c r="Y28" s="28">
        <v>1</v>
      </c>
      <c r="Z28" s="29">
        <v>0</v>
      </c>
      <c r="AA28" s="29">
        <v>1</v>
      </c>
      <c r="AB28" s="39">
        <v>8</v>
      </c>
      <c r="AC28" s="30"/>
      <c r="AD28" s="30"/>
      <c r="AE28" s="30"/>
      <c r="AF28" s="11" t="s">
        <v>63</v>
      </c>
      <c r="AG28" s="69">
        <f>+AG29</f>
        <v>706549000</v>
      </c>
      <c r="AH28" s="69">
        <f t="shared" ref="AH28:AO28" si="21">+AH29</f>
        <v>0</v>
      </c>
      <c r="AI28" s="69">
        <f t="shared" si="21"/>
        <v>0</v>
      </c>
      <c r="AJ28" s="69">
        <f t="shared" si="21"/>
        <v>0</v>
      </c>
      <c r="AK28" s="69">
        <f t="shared" si="21"/>
        <v>0</v>
      </c>
      <c r="AL28" s="69">
        <f t="shared" si="21"/>
        <v>0</v>
      </c>
      <c r="AM28" s="69">
        <f t="shared" si="21"/>
        <v>0</v>
      </c>
      <c r="AN28" s="69">
        <f t="shared" si="21"/>
        <v>0</v>
      </c>
      <c r="AO28" s="69">
        <f t="shared" si="21"/>
        <v>0</v>
      </c>
      <c r="AP28" s="75">
        <f t="shared" si="6"/>
        <v>0</v>
      </c>
      <c r="AQ28" s="76">
        <f t="shared" si="7"/>
        <v>0</v>
      </c>
    </row>
    <row r="29" spans="1:43" s="38" customFormat="1" ht="30" customHeight="1" x14ac:dyDescent="0.2">
      <c r="A29" s="33">
        <v>1</v>
      </c>
      <c r="B29" s="34">
        <v>0</v>
      </c>
      <c r="C29" s="34">
        <v>1</v>
      </c>
      <c r="D29" s="1">
        <v>8</v>
      </c>
      <c r="E29" s="1">
        <v>1</v>
      </c>
      <c r="F29" s="35" t="s">
        <v>18</v>
      </c>
      <c r="G29" s="35"/>
      <c r="H29" s="12" t="s">
        <v>64</v>
      </c>
      <c r="I29" s="72">
        <v>706549000</v>
      </c>
      <c r="J29" s="72">
        <f>+K29-AI29</f>
        <v>0</v>
      </c>
      <c r="K29" s="72">
        <v>0</v>
      </c>
      <c r="L29" s="72">
        <f>+M29-AK29</f>
        <v>0</v>
      </c>
      <c r="M29" s="72">
        <v>0</v>
      </c>
      <c r="N29" s="72">
        <f>+O29-AM29</f>
        <v>0</v>
      </c>
      <c r="O29" s="72">
        <v>0</v>
      </c>
      <c r="P29" s="72">
        <f>+Q29-AO29</f>
        <v>0</v>
      </c>
      <c r="Q29" s="69">
        <v>0</v>
      </c>
      <c r="R29" s="73">
        <f t="shared" si="3"/>
        <v>0</v>
      </c>
      <c r="S29" s="77">
        <f t="shared" si="4"/>
        <v>0</v>
      </c>
      <c r="T29" s="37"/>
      <c r="Y29" s="33">
        <v>1</v>
      </c>
      <c r="Z29" s="34">
        <v>0</v>
      </c>
      <c r="AA29" s="34">
        <v>1</v>
      </c>
      <c r="AB29" s="1">
        <v>8</v>
      </c>
      <c r="AC29" s="1">
        <v>1</v>
      </c>
      <c r="AD29" s="35" t="s">
        <v>18</v>
      </c>
      <c r="AE29" s="35"/>
      <c r="AF29" s="12" t="s">
        <v>64</v>
      </c>
      <c r="AG29" s="72">
        <v>706549000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  <c r="AO29" s="69">
        <v>0</v>
      </c>
      <c r="AP29" s="73">
        <f t="shared" si="6"/>
        <v>0</v>
      </c>
      <c r="AQ29" s="77">
        <f t="shared" si="7"/>
        <v>0</v>
      </c>
    </row>
    <row r="30" spans="1:43" s="42" customFormat="1" ht="30" customHeight="1" x14ac:dyDescent="0.25">
      <c r="A30" s="28">
        <v>1</v>
      </c>
      <c r="B30" s="29">
        <v>0</v>
      </c>
      <c r="C30" s="29">
        <v>1</v>
      </c>
      <c r="D30" s="39">
        <v>9</v>
      </c>
      <c r="E30" s="30"/>
      <c r="F30" s="30"/>
      <c r="G30" s="30"/>
      <c r="H30" s="11" t="s">
        <v>65</v>
      </c>
      <c r="I30" s="69">
        <f t="shared" ref="I30:Q30" si="22">SUM(I31:I32)</f>
        <v>241993000</v>
      </c>
      <c r="J30" s="69">
        <f t="shared" si="22"/>
        <v>0</v>
      </c>
      <c r="K30" s="69">
        <f t="shared" si="22"/>
        <v>227669093</v>
      </c>
      <c r="L30" s="69">
        <f t="shared" si="22"/>
        <v>10267226</v>
      </c>
      <c r="M30" s="69">
        <f t="shared" si="22"/>
        <v>90140263</v>
      </c>
      <c r="N30" s="69">
        <f t="shared" si="22"/>
        <v>10308295</v>
      </c>
      <c r="O30" s="69">
        <f t="shared" si="22"/>
        <v>89532853</v>
      </c>
      <c r="P30" s="69">
        <f t="shared" si="22"/>
        <v>10308295</v>
      </c>
      <c r="Q30" s="69">
        <f t="shared" si="22"/>
        <v>89532853</v>
      </c>
      <c r="R30" s="75">
        <f t="shared" si="3"/>
        <v>0.37249120015868226</v>
      </c>
      <c r="S30" s="71">
        <f t="shared" si="4"/>
        <v>0.36998116887678567</v>
      </c>
      <c r="T30" s="43"/>
      <c r="Y30" s="28">
        <v>1</v>
      </c>
      <c r="Z30" s="29">
        <v>0</v>
      </c>
      <c r="AA30" s="29">
        <v>1</v>
      </c>
      <c r="AB30" s="39">
        <v>9</v>
      </c>
      <c r="AC30" s="30"/>
      <c r="AD30" s="30"/>
      <c r="AE30" s="30"/>
      <c r="AF30" s="11" t="s">
        <v>65</v>
      </c>
      <c r="AG30" s="69">
        <f t="shared" ref="AG30:AO30" si="23">SUM(AG31:AG32)</f>
        <v>241993000</v>
      </c>
      <c r="AH30" s="69">
        <f t="shared" si="23"/>
        <v>32297871</v>
      </c>
      <c r="AI30" s="69">
        <f t="shared" si="23"/>
        <v>227669093</v>
      </c>
      <c r="AJ30" s="69">
        <f t="shared" si="23"/>
        <v>56125986</v>
      </c>
      <c r="AK30" s="69">
        <f t="shared" si="23"/>
        <v>79873037</v>
      </c>
      <c r="AL30" s="69">
        <f t="shared" si="23"/>
        <v>56350490</v>
      </c>
      <c r="AM30" s="69">
        <f t="shared" si="23"/>
        <v>79224558</v>
      </c>
      <c r="AN30" s="69">
        <f t="shared" si="23"/>
        <v>56350490</v>
      </c>
      <c r="AO30" s="69">
        <f t="shared" si="23"/>
        <v>79224558</v>
      </c>
      <c r="AP30" s="75">
        <f t="shared" si="6"/>
        <v>0.3300634191898113</v>
      </c>
      <c r="AQ30" s="71">
        <f t="shared" si="7"/>
        <v>0.32738367638733351</v>
      </c>
    </row>
    <row r="31" spans="1:43" s="38" customFormat="1" ht="30" customHeight="1" x14ac:dyDescent="0.2">
      <c r="A31" s="33">
        <v>1</v>
      </c>
      <c r="B31" s="34">
        <v>0</v>
      </c>
      <c r="C31" s="34">
        <v>1</v>
      </c>
      <c r="D31" s="1">
        <v>9</v>
      </c>
      <c r="E31" s="1">
        <v>1</v>
      </c>
      <c r="F31" s="35" t="s">
        <v>18</v>
      </c>
      <c r="G31" s="35" t="s">
        <v>168</v>
      </c>
      <c r="H31" s="36" t="s">
        <v>66</v>
      </c>
      <c r="I31" s="72">
        <v>79857690</v>
      </c>
      <c r="J31" s="72">
        <v>0</v>
      </c>
      <c r="K31" s="72">
        <v>65533783</v>
      </c>
      <c r="L31" s="72">
        <v>5161291</v>
      </c>
      <c r="M31" s="72">
        <v>32952717</v>
      </c>
      <c r="N31" s="72">
        <v>5181936</v>
      </c>
      <c r="O31" s="72">
        <v>32765097</v>
      </c>
      <c r="P31" s="72">
        <v>5181936</v>
      </c>
      <c r="Q31" s="72">
        <v>32765097</v>
      </c>
      <c r="R31" s="73">
        <f t="shared" si="3"/>
        <v>0.41264300282164434</v>
      </c>
      <c r="S31" s="74">
        <f t="shared" si="4"/>
        <v>0.41029357348052514</v>
      </c>
      <c r="T31" s="37"/>
      <c r="Y31" s="33">
        <v>1</v>
      </c>
      <c r="Z31" s="34">
        <v>0</v>
      </c>
      <c r="AA31" s="34">
        <v>1</v>
      </c>
      <c r="AB31" s="1">
        <v>9</v>
      </c>
      <c r="AC31" s="1">
        <v>1</v>
      </c>
      <c r="AD31" s="35" t="s">
        <v>18</v>
      </c>
      <c r="AE31" s="35" t="s">
        <v>168</v>
      </c>
      <c r="AF31" s="36" t="s">
        <v>66</v>
      </c>
      <c r="AG31" s="72">
        <v>79857690</v>
      </c>
      <c r="AH31" s="72">
        <v>0</v>
      </c>
      <c r="AI31" s="72">
        <v>65533783</v>
      </c>
      <c r="AJ31" s="72">
        <v>4690332</v>
      </c>
      <c r="AK31" s="72">
        <v>27791426</v>
      </c>
      <c r="AL31" s="72">
        <v>4709093</v>
      </c>
      <c r="AM31" s="72">
        <v>27583161</v>
      </c>
      <c r="AN31" s="72">
        <v>4709093</v>
      </c>
      <c r="AO31" s="72">
        <v>27583161</v>
      </c>
      <c r="AP31" s="73">
        <f t="shared" si="6"/>
        <v>0.34801189465911175</v>
      </c>
      <c r="AQ31" s="74">
        <f t="shared" si="7"/>
        <v>0.34540394293899562</v>
      </c>
    </row>
    <row r="32" spans="1:43" s="38" customFormat="1" ht="30" customHeight="1" x14ac:dyDescent="0.2">
      <c r="A32" s="33">
        <v>1</v>
      </c>
      <c r="B32" s="34">
        <v>0</v>
      </c>
      <c r="C32" s="34">
        <v>1</v>
      </c>
      <c r="D32" s="1">
        <v>9</v>
      </c>
      <c r="E32" s="1">
        <v>3</v>
      </c>
      <c r="F32" s="35" t="s">
        <v>18</v>
      </c>
      <c r="G32" s="35" t="s">
        <v>169</v>
      </c>
      <c r="H32" s="36" t="s">
        <v>67</v>
      </c>
      <c r="I32" s="72">
        <v>162135310</v>
      </c>
      <c r="J32" s="72">
        <v>0</v>
      </c>
      <c r="K32" s="72">
        <v>162135310</v>
      </c>
      <c r="L32" s="72">
        <v>5105935</v>
      </c>
      <c r="M32" s="72">
        <v>57187546</v>
      </c>
      <c r="N32" s="72">
        <v>5126359</v>
      </c>
      <c r="O32" s="72">
        <v>56767756</v>
      </c>
      <c r="P32" s="72">
        <v>5126359</v>
      </c>
      <c r="Q32" s="72">
        <v>56767756</v>
      </c>
      <c r="R32" s="73">
        <f t="shared" si="3"/>
        <v>0.35271493914558155</v>
      </c>
      <c r="S32" s="74">
        <f t="shared" si="4"/>
        <v>0.35012580541524235</v>
      </c>
      <c r="T32" s="37"/>
      <c r="Y32" s="33">
        <v>1</v>
      </c>
      <c r="Z32" s="34">
        <v>0</v>
      </c>
      <c r="AA32" s="34">
        <v>1</v>
      </c>
      <c r="AB32" s="1">
        <v>9</v>
      </c>
      <c r="AC32" s="1">
        <v>3</v>
      </c>
      <c r="AD32" s="35" t="s">
        <v>18</v>
      </c>
      <c r="AE32" s="35" t="s">
        <v>169</v>
      </c>
      <c r="AF32" s="36" t="s">
        <v>67</v>
      </c>
      <c r="AG32" s="72">
        <v>162135310</v>
      </c>
      <c r="AH32" s="72">
        <v>32297871</v>
      </c>
      <c r="AI32" s="72">
        <v>162135310</v>
      </c>
      <c r="AJ32" s="72">
        <v>51435654</v>
      </c>
      <c r="AK32" s="72">
        <v>52081611</v>
      </c>
      <c r="AL32" s="72">
        <v>51641397</v>
      </c>
      <c r="AM32" s="72">
        <v>51641397</v>
      </c>
      <c r="AN32" s="72">
        <v>51641397</v>
      </c>
      <c r="AO32" s="72">
        <v>51641397</v>
      </c>
      <c r="AP32" s="73">
        <f t="shared" si="6"/>
        <v>0.32122312530194685</v>
      </c>
      <c r="AQ32" s="74">
        <f t="shared" si="7"/>
        <v>0.31850802271263429</v>
      </c>
    </row>
    <row r="33" spans="1:43" s="31" customFormat="1" ht="30" customHeight="1" x14ac:dyDescent="0.2">
      <c r="A33" s="28">
        <v>1</v>
      </c>
      <c r="B33" s="29">
        <v>0</v>
      </c>
      <c r="C33" s="29">
        <v>2</v>
      </c>
      <c r="D33" s="30"/>
      <c r="E33" s="30"/>
      <c r="F33" s="39">
        <v>20</v>
      </c>
      <c r="G33" s="39"/>
      <c r="H33" s="32" t="s">
        <v>17</v>
      </c>
      <c r="I33" s="69">
        <f>SUM(I34:I36)</f>
        <v>1646504000</v>
      </c>
      <c r="J33" s="69">
        <f t="shared" ref="J33:Q33" si="24">SUM(J34:J36)</f>
        <v>105639785</v>
      </c>
      <c r="K33" s="69">
        <f t="shared" si="24"/>
        <v>1369937753.8800001</v>
      </c>
      <c r="L33" s="69">
        <f t="shared" si="24"/>
        <v>105653385</v>
      </c>
      <c r="M33" s="69">
        <f t="shared" si="24"/>
        <v>1294976907.8800001</v>
      </c>
      <c r="N33" s="69">
        <f t="shared" si="24"/>
        <v>124579762.83000004</v>
      </c>
      <c r="O33" s="69">
        <f t="shared" si="24"/>
        <v>577255955.85000002</v>
      </c>
      <c r="P33" s="69">
        <f t="shared" si="24"/>
        <v>144041096.85000002</v>
      </c>
      <c r="Q33" s="69">
        <f t="shared" si="24"/>
        <v>552255955.85000002</v>
      </c>
      <c r="R33" s="75">
        <f t="shared" si="3"/>
        <v>0.7865009182364574</v>
      </c>
      <c r="S33" s="71">
        <f t="shared" si="4"/>
        <v>0.3505949307441707</v>
      </c>
      <c r="T33" s="40"/>
      <c r="Y33" s="28">
        <v>1</v>
      </c>
      <c r="Z33" s="29">
        <v>0</v>
      </c>
      <c r="AA33" s="29">
        <v>2</v>
      </c>
      <c r="AB33" s="30"/>
      <c r="AC33" s="30"/>
      <c r="AD33" s="39">
        <v>20</v>
      </c>
      <c r="AE33" s="39"/>
      <c r="AF33" s="32" t="s">
        <v>17</v>
      </c>
      <c r="AG33" s="69">
        <f>SUM(AG34:AG36)</f>
        <v>1646504000</v>
      </c>
      <c r="AH33" s="69">
        <f t="shared" ref="AH33:AO33" si="25">SUM(AH34:AH36)</f>
        <v>15521336</v>
      </c>
      <c r="AI33" s="69">
        <f t="shared" si="25"/>
        <v>1264297968.8800001</v>
      </c>
      <c r="AJ33" s="69">
        <f t="shared" si="25"/>
        <v>2342540</v>
      </c>
      <c r="AK33" s="69">
        <f t="shared" si="25"/>
        <v>1189323522.8800001</v>
      </c>
      <c r="AL33" s="69">
        <f t="shared" si="25"/>
        <v>103473993.01999998</v>
      </c>
      <c r="AM33" s="69">
        <f t="shared" si="25"/>
        <v>452676193.01999998</v>
      </c>
      <c r="AN33" s="69">
        <f t="shared" si="25"/>
        <v>59012659</v>
      </c>
      <c r="AO33" s="69">
        <f t="shared" si="25"/>
        <v>408214859</v>
      </c>
      <c r="AP33" s="75">
        <f t="shared" si="6"/>
        <v>0.72233260464596505</v>
      </c>
      <c r="AQ33" s="71">
        <f t="shared" si="7"/>
        <v>0.27493172990773174</v>
      </c>
    </row>
    <row r="34" spans="1:43" s="38" customFormat="1" ht="30" customHeight="1" x14ac:dyDescent="0.2">
      <c r="A34" s="33">
        <v>1</v>
      </c>
      <c r="B34" s="34">
        <v>0</v>
      </c>
      <c r="C34" s="34">
        <v>2</v>
      </c>
      <c r="D34" s="1">
        <v>12</v>
      </c>
      <c r="E34" s="35"/>
      <c r="F34" s="1">
        <v>20</v>
      </c>
      <c r="G34" s="1" t="s">
        <v>170</v>
      </c>
      <c r="H34" s="36" t="s">
        <v>19</v>
      </c>
      <c r="I34" s="72">
        <v>1543980336</v>
      </c>
      <c r="J34" s="72">
        <v>93717715</v>
      </c>
      <c r="K34" s="72">
        <v>1314464969.8800001</v>
      </c>
      <c r="L34" s="72">
        <v>93717715</v>
      </c>
      <c r="M34" s="72">
        <v>1282616259.8800001</v>
      </c>
      <c r="N34" s="72">
        <v>124566162.83000004</v>
      </c>
      <c r="O34" s="72">
        <v>577174355.85000002</v>
      </c>
      <c r="P34" s="72">
        <v>144027496.85000002</v>
      </c>
      <c r="Q34" s="72">
        <v>552174355.85000002</v>
      </c>
      <c r="R34" s="73">
        <f t="shared" si="3"/>
        <v>0.83072059272651266</v>
      </c>
      <c r="S34" s="74">
        <f t="shared" si="4"/>
        <v>0.37382234889421545</v>
      </c>
      <c r="T34" s="37"/>
      <c r="Y34" s="33">
        <v>1</v>
      </c>
      <c r="Z34" s="34">
        <v>0</v>
      </c>
      <c r="AA34" s="34">
        <v>2</v>
      </c>
      <c r="AB34" s="1">
        <v>12</v>
      </c>
      <c r="AC34" s="35"/>
      <c r="AD34" s="1">
        <v>20</v>
      </c>
      <c r="AE34" s="1" t="s">
        <v>170</v>
      </c>
      <c r="AF34" s="36" t="s">
        <v>19</v>
      </c>
      <c r="AG34" s="72">
        <v>1555902406</v>
      </c>
      <c r="AH34" s="72">
        <v>0</v>
      </c>
      <c r="AI34" s="72">
        <v>1220747254.8800001</v>
      </c>
      <c r="AJ34" s="72">
        <v>2328940</v>
      </c>
      <c r="AK34" s="72">
        <v>1188898544.8800001</v>
      </c>
      <c r="AL34" s="72">
        <v>103460393.01999998</v>
      </c>
      <c r="AM34" s="72">
        <v>452608193.01999998</v>
      </c>
      <c r="AN34" s="72">
        <v>58999059</v>
      </c>
      <c r="AO34" s="72">
        <v>408146859</v>
      </c>
      <c r="AP34" s="73">
        <f t="shared" si="6"/>
        <v>0.76412154148953748</v>
      </c>
      <c r="AQ34" s="74">
        <f t="shared" si="7"/>
        <v>0.29089754683495228</v>
      </c>
    </row>
    <row r="35" spans="1:43" s="38" customFormat="1" ht="30" customHeight="1" x14ac:dyDescent="0.2">
      <c r="A35" s="33">
        <v>1</v>
      </c>
      <c r="B35" s="34">
        <v>0</v>
      </c>
      <c r="C35" s="34">
        <v>2</v>
      </c>
      <c r="D35" s="1">
        <v>14</v>
      </c>
      <c r="E35" s="35"/>
      <c r="F35" s="1">
        <v>20</v>
      </c>
      <c r="G35" s="1" t="s">
        <v>171</v>
      </c>
      <c r="H35" s="36" t="s">
        <v>68</v>
      </c>
      <c r="I35" s="72">
        <v>101523664</v>
      </c>
      <c r="J35" s="72">
        <v>11922070</v>
      </c>
      <c r="K35" s="72">
        <v>54472784</v>
      </c>
      <c r="L35" s="72">
        <v>11922070</v>
      </c>
      <c r="M35" s="72">
        <v>12279048</v>
      </c>
      <c r="N35" s="72">
        <v>0</v>
      </c>
      <c r="O35" s="72">
        <v>0</v>
      </c>
      <c r="P35" s="72">
        <v>0</v>
      </c>
      <c r="Q35" s="72">
        <v>0</v>
      </c>
      <c r="R35" s="73">
        <f t="shared" si="3"/>
        <v>0.12094764428517868</v>
      </c>
      <c r="S35" s="74">
        <f t="shared" si="4"/>
        <v>0</v>
      </c>
      <c r="T35" s="37"/>
      <c r="Y35" s="33">
        <v>1</v>
      </c>
      <c r="Z35" s="34">
        <v>0</v>
      </c>
      <c r="AA35" s="34">
        <v>2</v>
      </c>
      <c r="AB35" s="1">
        <v>14</v>
      </c>
      <c r="AC35" s="35"/>
      <c r="AD35" s="1">
        <v>20</v>
      </c>
      <c r="AE35" s="1" t="s">
        <v>171</v>
      </c>
      <c r="AF35" s="36" t="s">
        <v>68</v>
      </c>
      <c r="AG35" s="72">
        <v>89601594</v>
      </c>
      <c r="AH35" s="72">
        <v>15521336</v>
      </c>
      <c r="AI35" s="72">
        <v>42550714</v>
      </c>
      <c r="AJ35" s="72">
        <v>0</v>
      </c>
      <c r="AK35" s="72">
        <v>356978</v>
      </c>
      <c r="AL35" s="72">
        <v>0</v>
      </c>
      <c r="AM35" s="72">
        <v>0</v>
      </c>
      <c r="AN35" s="72">
        <v>0</v>
      </c>
      <c r="AO35" s="72">
        <v>0</v>
      </c>
      <c r="AP35" s="73">
        <f t="shared" si="6"/>
        <v>3.9840585871720093E-3</v>
      </c>
      <c r="AQ35" s="74">
        <f t="shared" si="7"/>
        <v>0</v>
      </c>
    </row>
    <row r="36" spans="1:43" s="38" customFormat="1" ht="30" customHeight="1" x14ac:dyDescent="0.2">
      <c r="A36" s="33">
        <v>1</v>
      </c>
      <c r="B36" s="34">
        <v>0</v>
      </c>
      <c r="C36" s="34">
        <v>2</v>
      </c>
      <c r="D36" s="1">
        <v>100</v>
      </c>
      <c r="E36" s="35"/>
      <c r="F36" s="1">
        <v>20</v>
      </c>
      <c r="G36" s="1" t="s">
        <v>246</v>
      </c>
      <c r="H36" s="36" t="s">
        <v>247</v>
      </c>
      <c r="I36" s="72">
        <v>1000000</v>
      </c>
      <c r="J36" s="72">
        <v>0</v>
      </c>
      <c r="K36" s="72">
        <v>1000000</v>
      </c>
      <c r="L36" s="72">
        <v>13600</v>
      </c>
      <c r="M36" s="72">
        <v>81600</v>
      </c>
      <c r="N36" s="72">
        <v>13600</v>
      </c>
      <c r="O36" s="72">
        <v>81600</v>
      </c>
      <c r="P36" s="72">
        <v>13600</v>
      </c>
      <c r="Q36" s="72">
        <v>81600</v>
      </c>
      <c r="R36" s="73">
        <f t="shared" si="3"/>
        <v>8.1600000000000006E-2</v>
      </c>
      <c r="S36" s="74">
        <f t="shared" si="4"/>
        <v>8.1600000000000006E-2</v>
      </c>
      <c r="T36" s="37"/>
      <c r="Y36" s="33">
        <v>1</v>
      </c>
      <c r="Z36" s="34">
        <v>0</v>
      </c>
      <c r="AA36" s="34">
        <v>2</v>
      </c>
      <c r="AB36" s="1">
        <v>100</v>
      </c>
      <c r="AC36" s="35"/>
      <c r="AD36" s="1">
        <v>20</v>
      </c>
      <c r="AE36" s="1" t="s">
        <v>246</v>
      </c>
      <c r="AF36" s="36" t="s">
        <v>247</v>
      </c>
      <c r="AG36" s="72">
        <v>1000000</v>
      </c>
      <c r="AH36" s="72">
        <v>0</v>
      </c>
      <c r="AI36" s="72">
        <v>1000000</v>
      </c>
      <c r="AJ36" s="72">
        <v>13600</v>
      </c>
      <c r="AK36" s="72">
        <v>68000</v>
      </c>
      <c r="AL36" s="72">
        <v>13600</v>
      </c>
      <c r="AM36" s="72">
        <v>68000</v>
      </c>
      <c r="AN36" s="72">
        <v>13600</v>
      </c>
      <c r="AO36" s="72">
        <v>68000</v>
      </c>
      <c r="AP36" s="73">
        <f t="shared" si="6"/>
        <v>6.8000000000000005E-2</v>
      </c>
      <c r="AQ36" s="74">
        <f t="shared" si="7"/>
        <v>6.8000000000000005E-2</v>
      </c>
    </row>
    <row r="37" spans="1:43" s="42" customFormat="1" ht="30" customHeight="1" x14ac:dyDescent="0.25">
      <c r="A37" s="28">
        <v>1</v>
      </c>
      <c r="B37" s="29">
        <v>0</v>
      </c>
      <c r="C37" s="29">
        <v>5</v>
      </c>
      <c r="D37" s="30"/>
      <c r="E37" s="30"/>
      <c r="F37" s="30"/>
      <c r="G37" s="30"/>
      <c r="H37" s="32" t="s">
        <v>69</v>
      </c>
      <c r="I37" s="69">
        <f t="shared" ref="I37:Q37" si="26">I38+I43+I46+I47</f>
        <v>6001906000</v>
      </c>
      <c r="J37" s="69">
        <f t="shared" si="26"/>
        <v>0</v>
      </c>
      <c r="K37" s="69">
        <f t="shared" si="26"/>
        <v>4806307196</v>
      </c>
      <c r="L37" s="69">
        <f t="shared" si="26"/>
        <v>352541180</v>
      </c>
      <c r="M37" s="69">
        <f t="shared" si="26"/>
        <v>3230127481</v>
      </c>
      <c r="N37" s="69">
        <f t="shared" si="26"/>
        <v>353649850</v>
      </c>
      <c r="O37" s="69">
        <f t="shared" si="26"/>
        <v>3216203060</v>
      </c>
      <c r="P37" s="69">
        <f t="shared" si="26"/>
        <v>353649850</v>
      </c>
      <c r="Q37" s="69">
        <f t="shared" si="26"/>
        <v>3216203060</v>
      </c>
      <c r="R37" s="75">
        <f t="shared" si="3"/>
        <v>0.53818361717094532</v>
      </c>
      <c r="S37" s="71">
        <f t="shared" si="4"/>
        <v>0.53586361732423005</v>
      </c>
      <c r="T37" s="43"/>
      <c r="Y37" s="28">
        <v>1</v>
      </c>
      <c r="Z37" s="29">
        <v>0</v>
      </c>
      <c r="AA37" s="29">
        <v>5</v>
      </c>
      <c r="AB37" s="30"/>
      <c r="AC37" s="30"/>
      <c r="AD37" s="30"/>
      <c r="AE37" s="30"/>
      <c r="AF37" s="32" t="s">
        <v>69</v>
      </c>
      <c r="AG37" s="69">
        <f t="shared" ref="AG37:AO37" si="27">AG38+AG43+AG46+AG47</f>
        <v>6001906000</v>
      </c>
      <c r="AH37" s="69">
        <f t="shared" si="27"/>
        <v>0</v>
      </c>
      <c r="AI37" s="69">
        <f t="shared" si="27"/>
        <v>4806307196</v>
      </c>
      <c r="AJ37" s="69">
        <f t="shared" si="27"/>
        <v>417940652</v>
      </c>
      <c r="AK37" s="69">
        <f t="shared" si="27"/>
        <v>2877586301</v>
      </c>
      <c r="AL37" s="69">
        <f t="shared" si="27"/>
        <v>419392115</v>
      </c>
      <c r="AM37" s="69">
        <f t="shared" si="27"/>
        <v>2862553210</v>
      </c>
      <c r="AN37" s="69">
        <f t="shared" si="27"/>
        <v>493117944</v>
      </c>
      <c r="AO37" s="69">
        <f t="shared" si="27"/>
        <v>2862553210</v>
      </c>
      <c r="AP37" s="75">
        <f t="shared" si="6"/>
        <v>0.47944541300713472</v>
      </c>
      <c r="AQ37" s="71">
        <f t="shared" si="7"/>
        <v>0.47694069350636281</v>
      </c>
    </row>
    <row r="38" spans="1:43" s="31" customFormat="1" ht="30" customHeight="1" x14ac:dyDescent="0.2">
      <c r="A38" s="28">
        <v>1</v>
      </c>
      <c r="B38" s="29">
        <v>0</v>
      </c>
      <c r="C38" s="29">
        <v>5</v>
      </c>
      <c r="D38" s="39">
        <v>1</v>
      </c>
      <c r="E38" s="30"/>
      <c r="F38" s="30"/>
      <c r="G38" s="30"/>
      <c r="H38" s="32" t="s">
        <v>70</v>
      </c>
      <c r="I38" s="69">
        <f t="shared" ref="I38:J38" si="28">SUM(I39:I42)</f>
        <v>3284843154</v>
      </c>
      <c r="J38" s="69">
        <f t="shared" si="28"/>
        <v>0</v>
      </c>
      <c r="K38" s="69">
        <f t="shared" ref="K38:Q38" si="29">SUM(K39:K42)</f>
        <v>2630491929</v>
      </c>
      <c r="L38" s="69">
        <f t="shared" si="29"/>
        <v>191707614</v>
      </c>
      <c r="M38" s="69">
        <f t="shared" si="29"/>
        <v>1670402249</v>
      </c>
      <c r="N38" s="69">
        <f t="shared" si="29"/>
        <v>192474499</v>
      </c>
      <c r="O38" s="69">
        <f t="shared" si="29"/>
        <v>1664293946</v>
      </c>
      <c r="P38" s="69">
        <f t="shared" si="29"/>
        <v>192474499</v>
      </c>
      <c r="Q38" s="69">
        <f t="shared" si="29"/>
        <v>1664293946</v>
      </c>
      <c r="R38" s="75">
        <f t="shared" si="3"/>
        <v>0.5085181150783189</v>
      </c>
      <c r="S38" s="71">
        <f t="shared" si="4"/>
        <v>0.50665857332438102</v>
      </c>
      <c r="T38" s="40"/>
      <c r="Y38" s="28">
        <v>1</v>
      </c>
      <c r="Z38" s="29">
        <v>0</v>
      </c>
      <c r="AA38" s="29">
        <v>5</v>
      </c>
      <c r="AB38" s="39">
        <v>1</v>
      </c>
      <c r="AC38" s="30"/>
      <c r="AD38" s="30"/>
      <c r="AE38" s="30"/>
      <c r="AF38" s="32" t="s">
        <v>70</v>
      </c>
      <c r="AG38" s="69">
        <f t="shared" ref="AG38:AO38" si="30">SUM(AG39:AG42)</f>
        <v>3284843154</v>
      </c>
      <c r="AH38" s="69">
        <f t="shared" si="30"/>
        <v>0</v>
      </c>
      <c r="AI38" s="69">
        <f t="shared" si="30"/>
        <v>2630491929</v>
      </c>
      <c r="AJ38" s="69">
        <f t="shared" si="30"/>
        <v>196847372</v>
      </c>
      <c r="AK38" s="69">
        <f t="shared" si="30"/>
        <v>1478694635</v>
      </c>
      <c r="AL38" s="69">
        <f t="shared" si="30"/>
        <v>197794695</v>
      </c>
      <c r="AM38" s="69">
        <f t="shared" si="30"/>
        <v>1471819447</v>
      </c>
      <c r="AN38" s="69">
        <f t="shared" si="30"/>
        <v>247506991</v>
      </c>
      <c r="AO38" s="69">
        <f t="shared" si="30"/>
        <v>1471819447</v>
      </c>
      <c r="AP38" s="75">
        <f t="shared" si="6"/>
        <v>0.45015684636247322</v>
      </c>
      <c r="AQ38" s="71">
        <f t="shared" si="7"/>
        <v>0.44806384292892176</v>
      </c>
    </row>
    <row r="39" spans="1:43" s="38" customFormat="1" ht="30" customHeight="1" x14ac:dyDescent="0.2">
      <c r="A39" s="33">
        <v>1</v>
      </c>
      <c r="B39" s="34">
        <v>0</v>
      </c>
      <c r="C39" s="34">
        <v>5</v>
      </c>
      <c r="D39" s="1">
        <v>1</v>
      </c>
      <c r="E39" s="1">
        <v>1</v>
      </c>
      <c r="F39" s="1">
        <v>20</v>
      </c>
      <c r="G39" s="1" t="s">
        <v>172</v>
      </c>
      <c r="H39" s="36" t="s">
        <v>71</v>
      </c>
      <c r="I39" s="72">
        <v>626598986</v>
      </c>
      <c r="J39" s="72">
        <v>0</v>
      </c>
      <c r="K39" s="72">
        <v>501778472</v>
      </c>
      <c r="L39" s="72">
        <v>35624240</v>
      </c>
      <c r="M39" s="72">
        <v>349056863</v>
      </c>
      <c r="N39" s="72">
        <v>35766737</v>
      </c>
      <c r="O39" s="72">
        <v>348020016</v>
      </c>
      <c r="P39" s="72">
        <v>35766737</v>
      </c>
      <c r="Q39" s="72">
        <v>348020016</v>
      </c>
      <c r="R39" s="73">
        <f t="shared" si="3"/>
        <v>0.5570657961454154</v>
      </c>
      <c r="S39" s="74">
        <f t="shared" si="4"/>
        <v>0.5554110743485946</v>
      </c>
      <c r="T39" s="37"/>
      <c r="Y39" s="33">
        <v>1</v>
      </c>
      <c r="Z39" s="34">
        <v>0</v>
      </c>
      <c r="AA39" s="34">
        <v>5</v>
      </c>
      <c r="AB39" s="1">
        <v>1</v>
      </c>
      <c r="AC39" s="1">
        <v>1</v>
      </c>
      <c r="AD39" s="1">
        <v>20</v>
      </c>
      <c r="AE39" s="1" t="s">
        <v>172</v>
      </c>
      <c r="AF39" s="36" t="s">
        <v>71</v>
      </c>
      <c r="AG39" s="72">
        <v>626598986</v>
      </c>
      <c r="AH39" s="72">
        <v>0</v>
      </c>
      <c r="AI39" s="72">
        <v>501778472</v>
      </c>
      <c r="AJ39" s="72">
        <v>52543812</v>
      </c>
      <c r="AK39" s="72">
        <v>313432623</v>
      </c>
      <c r="AL39" s="72">
        <v>52796428</v>
      </c>
      <c r="AM39" s="72">
        <v>312253279</v>
      </c>
      <c r="AN39" s="72">
        <v>65826783</v>
      </c>
      <c r="AO39" s="72">
        <v>312253279</v>
      </c>
      <c r="AP39" s="73">
        <f t="shared" si="6"/>
        <v>0.50021246443574674</v>
      </c>
      <c r="AQ39" s="74">
        <f t="shared" si="7"/>
        <v>0.49833032924825066</v>
      </c>
    </row>
    <row r="40" spans="1:43" s="38" customFormat="1" ht="30" customHeight="1" x14ac:dyDescent="0.2">
      <c r="A40" s="33">
        <v>1</v>
      </c>
      <c r="B40" s="34">
        <v>0</v>
      </c>
      <c r="C40" s="34">
        <v>5</v>
      </c>
      <c r="D40" s="1">
        <v>1</v>
      </c>
      <c r="E40" s="1">
        <v>3</v>
      </c>
      <c r="F40" s="1">
        <v>20</v>
      </c>
      <c r="G40" s="1" t="s">
        <v>173</v>
      </c>
      <c r="H40" s="36" t="s">
        <v>72</v>
      </c>
      <c r="I40" s="72">
        <v>1213585393</v>
      </c>
      <c r="J40" s="72">
        <v>0</v>
      </c>
      <c r="K40" s="72">
        <v>971835315</v>
      </c>
      <c r="L40" s="72">
        <v>63762796</v>
      </c>
      <c r="M40" s="72">
        <v>543283284</v>
      </c>
      <c r="N40" s="72">
        <v>64017847</v>
      </c>
      <c r="O40" s="72">
        <v>540658102</v>
      </c>
      <c r="P40" s="72">
        <v>64017847</v>
      </c>
      <c r="Q40" s="72">
        <v>540658102</v>
      </c>
      <c r="R40" s="73">
        <f t="shared" si="3"/>
        <v>0.44766794914776964</v>
      </c>
      <c r="S40" s="74">
        <f t="shared" si="4"/>
        <v>0.44550478698782425</v>
      </c>
      <c r="T40" s="37"/>
      <c r="Y40" s="33">
        <v>1</v>
      </c>
      <c r="Z40" s="34">
        <v>0</v>
      </c>
      <c r="AA40" s="34">
        <v>5</v>
      </c>
      <c r="AB40" s="1">
        <v>1</v>
      </c>
      <c r="AC40" s="1">
        <v>3</v>
      </c>
      <c r="AD40" s="1">
        <v>20</v>
      </c>
      <c r="AE40" s="1" t="s">
        <v>173</v>
      </c>
      <c r="AF40" s="36" t="s">
        <v>72</v>
      </c>
      <c r="AG40" s="72">
        <v>1213585393</v>
      </c>
      <c r="AH40" s="72">
        <v>0</v>
      </c>
      <c r="AI40" s="72">
        <v>971835315</v>
      </c>
      <c r="AJ40" s="72">
        <v>58310363</v>
      </c>
      <c r="AK40" s="72">
        <v>479520488</v>
      </c>
      <c r="AL40" s="72">
        <v>58598485</v>
      </c>
      <c r="AM40" s="72">
        <v>476640255</v>
      </c>
      <c r="AN40" s="72">
        <v>75562993</v>
      </c>
      <c r="AO40" s="72">
        <v>476640255</v>
      </c>
      <c r="AP40" s="73">
        <f t="shared" si="6"/>
        <v>0.39512710911476834</v>
      </c>
      <c r="AQ40" s="74">
        <f t="shared" si="7"/>
        <v>0.39275378374630782</v>
      </c>
    </row>
    <row r="41" spans="1:43" s="38" customFormat="1" ht="30" customHeight="1" x14ac:dyDescent="0.2">
      <c r="A41" s="33">
        <v>1</v>
      </c>
      <c r="B41" s="34">
        <v>0</v>
      </c>
      <c r="C41" s="34">
        <v>5</v>
      </c>
      <c r="D41" s="1">
        <v>1</v>
      </c>
      <c r="E41" s="1">
        <v>4</v>
      </c>
      <c r="F41" s="1">
        <v>20</v>
      </c>
      <c r="G41" s="1" t="s">
        <v>174</v>
      </c>
      <c r="H41" s="36" t="s">
        <v>73</v>
      </c>
      <c r="I41" s="72">
        <v>1227989968</v>
      </c>
      <c r="J41" s="72">
        <v>0</v>
      </c>
      <c r="K41" s="72">
        <v>983370452</v>
      </c>
      <c r="L41" s="72">
        <v>73810426</v>
      </c>
      <c r="M41" s="72">
        <v>622694854</v>
      </c>
      <c r="N41" s="72">
        <v>74105668</v>
      </c>
      <c r="O41" s="72">
        <v>620313352</v>
      </c>
      <c r="P41" s="72">
        <v>74105668</v>
      </c>
      <c r="Q41" s="72">
        <v>620313352</v>
      </c>
      <c r="R41" s="73">
        <f t="shared" si="3"/>
        <v>0.50708464256769892</v>
      </c>
      <c r="S41" s="74">
        <f t="shared" si="4"/>
        <v>0.50514529284819043</v>
      </c>
      <c r="T41" s="37"/>
      <c r="Y41" s="33">
        <v>1</v>
      </c>
      <c r="Z41" s="34">
        <v>0</v>
      </c>
      <c r="AA41" s="34">
        <v>5</v>
      </c>
      <c r="AB41" s="1">
        <v>1</v>
      </c>
      <c r="AC41" s="1">
        <v>4</v>
      </c>
      <c r="AD41" s="1">
        <v>20</v>
      </c>
      <c r="AE41" s="1" t="s">
        <v>174</v>
      </c>
      <c r="AF41" s="36" t="s">
        <v>73</v>
      </c>
      <c r="AG41" s="72">
        <v>1227989968</v>
      </c>
      <c r="AH41" s="72">
        <v>0</v>
      </c>
      <c r="AI41" s="72">
        <v>983370452</v>
      </c>
      <c r="AJ41" s="72">
        <v>70762507</v>
      </c>
      <c r="AK41" s="72">
        <v>548884428</v>
      </c>
      <c r="AL41" s="72">
        <v>71094235</v>
      </c>
      <c r="AM41" s="72">
        <v>546207684</v>
      </c>
      <c r="AN41" s="72">
        <v>85795659</v>
      </c>
      <c r="AO41" s="72">
        <v>546207684</v>
      </c>
      <c r="AP41" s="73">
        <f t="shared" si="6"/>
        <v>0.44697794143543035</v>
      </c>
      <c r="AQ41" s="74">
        <f t="shared" si="7"/>
        <v>0.44479816467034849</v>
      </c>
    </row>
    <row r="42" spans="1:43" s="38" customFormat="1" ht="30" customHeight="1" x14ac:dyDescent="0.2">
      <c r="A42" s="33">
        <v>1</v>
      </c>
      <c r="B42" s="34">
        <v>0</v>
      </c>
      <c r="C42" s="34">
        <v>5</v>
      </c>
      <c r="D42" s="1">
        <v>1</v>
      </c>
      <c r="E42" s="1">
        <v>5</v>
      </c>
      <c r="F42" s="1">
        <v>20</v>
      </c>
      <c r="G42" s="1" t="s">
        <v>175</v>
      </c>
      <c r="H42" s="36" t="s">
        <v>74</v>
      </c>
      <c r="I42" s="72">
        <v>216668807</v>
      </c>
      <c r="J42" s="72">
        <v>0</v>
      </c>
      <c r="K42" s="72">
        <v>173507690</v>
      </c>
      <c r="L42" s="72">
        <v>18510152</v>
      </c>
      <c r="M42" s="72">
        <v>155367248</v>
      </c>
      <c r="N42" s="72">
        <v>18584247</v>
      </c>
      <c r="O42" s="72">
        <v>155302476</v>
      </c>
      <c r="P42" s="72">
        <v>18584247</v>
      </c>
      <c r="Q42" s="72">
        <v>155302476</v>
      </c>
      <c r="R42" s="73">
        <f t="shared" si="3"/>
        <v>0.71707252258051157</v>
      </c>
      <c r="S42" s="74">
        <f t="shared" si="4"/>
        <v>0.71677357784131801</v>
      </c>
      <c r="T42" s="37"/>
      <c r="Y42" s="33">
        <v>1</v>
      </c>
      <c r="Z42" s="34">
        <v>0</v>
      </c>
      <c r="AA42" s="34">
        <v>5</v>
      </c>
      <c r="AB42" s="1">
        <v>1</v>
      </c>
      <c r="AC42" s="1">
        <v>5</v>
      </c>
      <c r="AD42" s="1">
        <v>20</v>
      </c>
      <c r="AE42" s="1" t="s">
        <v>175</v>
      </c>
      <c r="AF42" s="36" t="s">
        <v>74</v>
      </c>
      <c r="AG42" s="72">
        <v>216668807</v>
      </c>
      <c r="AH42" s="72">
        <v>0</v>
      </c>
      <c r="AI42" s="72">
        <v>173507690</v>
      </c>
      <c r="AJ42" s="72">
        <v>15230690</v>
      </c>
      <c r="AK42" s="72">
        <v>136857096</v>
      </c>
      <c r="AL42" s="72">
        <v>15305547</v>
      </c>
      <c r="AM42" s="72">
        <v>136718229</v>
      </c>
      <c r="AN42" s="72">
        <v>20321556</v>
      </c>
      <c r="AO42" s="72">
        <v>136718229</v>
      </c>
      <c r="AP42" s="73">
        <f t="shared" si="6"/>
        <v>0.63164189573444229</v>
      </c>
      <c r="AQ42" s="74">
        <f t="shared" si="7"/>
        <v>0.63100097745034434</v>
      </c>
    </row>
    <row r="43" spans="1:43" s="31" customFormat="1" ht="30" customHeight="1" x14ac:dyDescent="0.2">
      <c r="A43" s="28">
        <v>1</v>
      </c>
      <c r="B43" s="29">
        <v>0</v>
      </c>
      <c r="C43" s="29">
        <v>5</v>
      </c>
      <c r="D43" s="39">
        <v>2</v>
      </c>
      <c r="E43" s="30"/>
      <c r="F43" s="30"/>
      <c r="G43" s="30"/>
      <c r="H43" s="32" t="s">
        <v>75</v>
      </c>
      <c r="I43" s="69">
        <f>+I44+I45</f>
        <v>1933814114</v>
      </c>
      <c r="J43" s="69">
        <f t="shared" ref="J43:Q43" si="31">+J44+J45</f>
        <v>0</v>
      </c>
      <c r="K43" s="69">
        <f t="shared" si="31"/>
        <v>1548592179</v>
      </c>
      <c r="L43" s="69">
        <f t="shared" si="31"/>
        <v>116304326</v>
      </c>
      <c r="M43" s="69">
        <f t="shared" si="31"/>
        <v>1123367425</v>
      </c>
      <c r="N43" s="69">
        <f t="shared" si="31"/>
        <v>116467994</v>
      </c>
      <c r="O43" s="69">
        <f t="shared" si="31"/>
        <v>1116951133</v>
      </c>
      <c r="P43" s="69">
        <f t="shared" si="31"/>
        <v>116467994</v>
      </c>
      <c r="Q43" s="69">
        <f t="shared" si="31"/>
        <v>1116951133</v>
      </c>
      <c r="R43" s="75">
        <f t="shared" si="3"/>
        <v>0.58090765646361398</v>
      </c>
      <c r="S43" s="71">
        <f t="shared" si="4"/>
        <v>0.57758970984529701</v>
      </c>
      <c r="T43" s="40"/>
      <c r="Y43" s="28">
        <v>1</v>
      </c>
      <c r="Z43" s="29">
        <v>0</v>
      </c>
      <c r="AA43" s="29">
        <v>5</v>
      </c>
      <c r="AB43" s="39">
        <v>2</v>
      </c>
      <c r="AC43" s="30"/>
      <c r="AD43" s="30"/>
      <c r="AE43" s="30"/>
      <c r="AF43" s="32" t="s">
        <v>75</v>
      </c>
      <c r="AG43" s="69">
        <f>+AG44+AG45</f>
        <v>1933814114</v>
      </c>
      <c r="AH43" s="69">
        <f t="shared" ref="AH43:AO43" si="32">+AH44+AH45</f>
        <v>0</v>
      </c>
      <c r="AI43" s="69">
        <f t="shared" si="32"/>
        <v>1548592179</v>
      </c>
      <c r="AJ43" s="69">
        <f t="shared" si="32"/>
        <v>155454051</v>
      </c>
      <c r="AK43" s="69">
        <f t="shared" si="32"/>
        <v>1007063099</v>
      </c>
      <c r="AL43" s="69">
        <f t="shared" si="32"/>
        <v>155642414</v>
      </c>
      <c r="AM43" s="69">
        <f t="shared" si="32"/>
        <v>1000483139</v>
      </c>
      <c r="AN43" s="69">
        <f t="shared" si="32"/>
        <v>163284813</v>
      </c>
      <c r="AO43" s="69">
        <f t="shared" si="32"/>
        <v>1000483139</v>
      </c>
      <c r="AP43" s="75">
        <f t="shared" si="6"/>
        <v>0.52076520266828497</v>
      </c>
      <c r="AQ43" s="71">
        <f t="shared" si="7"/>
        <v>0.51736262123485566</v>
      </c>
    </row>
    <row r="44" spans="1:43" s="38" customFormat="1" ht="30" customHeight="1" x14ac:dyDescent="0.2">
      <c r="A44" s="33">
        <v>1</v>
      </c>
      <c r="B44" s="34">
        <v>0</v>
      </c>
      <c r="C44" s="34">
        <v>5</v>
      </c>
      <c r="D44" s="1">
        <v>2</v>
      </c>
      <c r="E44" s="1">
        <v>2</v>
      </c>
      <c r="F44" s="1">
        <v>20</v>
      </c>
      <c r="G44" s="1" t="s">
        <v>176</v>
      </c>
      <c r="H44" s="36" t="s">
        <v>76</v>
      </c>
      <c r="I44" s="72">
        <v>1414049054</v>
      </c>
      <c r="J44" s="72">
        <v>0</v>
      </c>
      <c r="K44" s="72">
        <v>1132365976</v>
      </c>
      <c r="L44" s="72">
        <v>75387208</v>
      </c>
      <c r="M44" s="72">
        <v>798660077</v>
      </c>
      <c r="N44" s="72">
        <v>75387208</v>
      </c>
      <c r="O44" s="72">
        <v>793026415</v>
      </c>
      <c r="P44" s="72">
        <v>75387208</v>
      </c>
      <c r="Q44" s="72">
        <v>793026415</v>
      </c>
      <c r="R44" s="73">
        <f t="shared" si="3"/>
        <v>0.56480365708727387</v>
      </c>
      <c r="S44" s="74">
        <f t="shared" si="4"/>
        <v>0.56081959303796547</v>
      </c>
      <c r="T44" s="37"/>
      <c r="Y44" s="33">
        <v>1</v>
      </c>
      <c r="Z44" s="34">
        <v>0</v>
      </c>
      <c r="AA44" s="34">
        <v>5</v>
      </c>
      <c r="AB44" s="1">
        <v>2</v>
      </c>
      <c r="AC44" s="1">
        <v>2</v>
      </c>
      <c r="AD44" s="1">
        <v>20</v>
      </c>
      <c r="AE44" s="1" t="s">
        <v>176</v>
      </c>
      <c r="AF44" s="36" t="s">
        <v>76</v>
      </c>
      <c r="AG44" s="72">
        <v>1414049054</v>
      </c>
      <c r="AH44" s="72">
        <v>0</v>
      </c>
      <c r="AI44" s="72">
        <v>1132365976</v>
      </c>
      <c r="AJ44" s="72">
        <v>115405788</v>
      </c>
      <c r="AK44" s="72">
        <v>723272869</v>
      </c>
      <c r="AL44" s="72">
        <v>115405788</v>
      </c>
      <c r="AM44" s="72">
        <v>717639207</v>
      </c>
      <c r="AN44" s="72">
        <v>115405788</v>
      </c>
      <c r="AO44" s="72">
        <v>717639207</v>
      </c>
      <c r="AP44" s="73">
        <f t="shared" si="6"/>
        <v>0.51149064946087786</v>
      </c>
      <c r="AQ44" s="74">
        <f t="shared" si="7"/>
        <v>0.50750658541156946</v>
      </c>
    </row>
    <row r="45" spans="1:43" s="38" customFormat="1" ht="30" customHeight="1" x14ac:dyDescent="0.2">
      <c r="A45" s="33">
        <v>1</v>
      </c>
      <c r="B45" s="34">
        <v>0</v>
      </c>
      <c r="C45" s="34">
        <v>5</v>
      </c>
      <c r="D45" s="1">
        <v>2</v>
      </c>
      <c r="E45" s="1">
        <v>3</v>
      </c>
      <c r="F45" s="1">
        <v>20</v>
      </c>
      <c r="G45" s="1" t="s">
        <v>177</v>
      </c>
      <c r="H45" s="36" t="s">
        <v>77</v>
      </c>
      <c r="I45" s="72">
        <v>519765060</v>
      </c>
      <c r="J45" s="72">
        <v>0</v>
      </c>
      <c r="K45" s="72">
        <v>416226203</v>
      </c>
      <c r="L45" s="72">
        <v>40917118</v>
      </c>
      <c r="M45" s="72">
        <v>324707348</v>
      </c>
      <c r="N45" s="72">
        <v>41080786</v>
      </c>
      <c r="O45" s="72">
        <v>323924718</v>
      </c>
      <c r="P45" s="72">
        <v>41080786</v>
      </c>
      <c r="Q45" s="72">
        <v>323924718</v>
      </c>
      <c r="R45" s="73">
        <f t="shared" si="3"/>
        <v>0.6247194607502089</v>
      </c>
      <c r="S45" s="74">
        <f t="shared" si="4"/>
        <v>0.62321372275389197</v>
      </c>
      <c r="T45" s="37"/>
      <c r="Y45" s="33">
        <v>1</v>
      </c>
      <c r="Z45" s="34">
        <v>0</v>
      </c>
      <c r="AA45" s="34">
        <v>5</v>
      </c>
      <c r="AB45" s="1">
        <v>2</v>
      </c>
      <c r="AC45" s="1">
        <v>3</v>
      </c>
      <c r="AD45" s="1">
        <v>20</v>
      </c>
      <c r="AE45" s="1" t="s">
        <v>177</v>
      </c>
      <c r="AF45" s="36" t="s">
        <v>77</v>
      </c>
      <c r="AG45" s="72">
        <v>519765060</v>
      </c>
      <c r="AH45" s="72">
        <v>0</v>
      </c>
      <c r="AI45" s="72">
        <v>416226203</v>
      </c>
      <c r="AJ45" s="72">
        <v>40048263</v>
      </c>
      <c r="AK45" s="72">
        <v>283790230</v>
      </c>
      <c r="AL45" s="72">
        <v>40236626</v>
      </c>
      <c r="AM45" s="72">
        <v>282843932</v>
      </c>
      <c r="AN45" s="72">
        <v>47879025</v>
      </c>
      <c r="AO45" s="72">
        <v>282843932</v>
      </c>
      <c r="AP45" s="73">
        <f t="shared" si="6"/>
        <v>0.54599712801010514</v>
      </c>
      <c r="AQ45" s="74">
        <f t="shared" si="7"/>
        <v>0.54417650159093034</v>
      </c>
    </row>
    <row r="46" spans="1:43" s="31" customFormat="1" ht="30" customHeight="1" x14ac:dyDescent="0.2">
      <c r="A46" s="28">
        <v>1</v>
      </c>
      <c r="B46" s="29">
        <v>0</v>
      </c>
      <c r="C46" s="29">
        <v>5</v>
      </c>
      <c r="D46" s="39">
        <v>6</v>
      </c>
      <c r="E46" s="30"/>
      <c r="F46" s="39">
        <v>20</v>
      </c>
      <c r="G46" s="39" t="s">
        <v>178</v>
      </c>
      <c r="H46" s="32" t="s">
        <v>78</v>
      </c>
      <c r="I46" s="69">
        <v>469949240</v>
      </c>
      <c r="J46" s="69">
        <v>0</v>
      </c>
      <c r="K46" s="69">
        <v>376333854</v>
      </c>
      <c r="L46" s="69">
        <v>26717320</v>
      </c>
      <c r="M46" s="69">
        <v>261812230</v>
      </c>
      <c r="N46" s="69">
        <v>26824189</v>
      </c>
      <c r="O46" s="69">
        <v>260972317</v>
      </c>
      <c r="P46" s="69">
        <v>26824189</v>
      </c>
      <c r="Q46" s="69">
        <v>260972317</v>
      </c>
      <c r="R46" s="75">
        <f t="shared" si="3"/>
        <v>0.55710746547861212</v>
      </c>
      <c r="S46" s="71">
        <f t="shared" si="4"/>
        <v>0.55532022352031041</v>
      </c>
      <c r="T46" s="26"/>
      <c r="Y46" s="28">
        <v>1</v>
      </c>
      <c r="Z46" s="29">
        <v>0</v>
      </c>
      <c r="AA46" s="29">
        <v>5</v>
      </c>
      <c r="AB46" s="39">
        <v>6</v>
      </c>
      <c r="AC46" s="30"/>
      <c r="AD46" s="39">
        <v>20</v>
      </c>
      <c r="AE46" s="39" t="s">
        <v>178</v>
      </c>
      <c r="AF46" s="32" t="s">
        <v>78</v>
      </c>
      <c r="AG46" s="69">
        <v>469949240</v>
      </c>
      <c r="AH46" s="69">
        <v>0</v>
      </c>
      <c r="AI46" s="69">
        <v>376333854</v>
      </c>
      <c r="AJ46" s="69">
        <v>39381752</v>
      </c>
      <c r="AK46" s="69">
        <v>235094910</v>
      </c>
      <c r="AL46" s="69">
        <v>39571210</v>
      </c>
      <c r="AM46" s="69">
        <v>234148128</v>
      </c>
      <c r="AN46" s="69">
        <v>49394881</v>
      </c>
      <c r="AO46" s="69">
        <v>234148128</v>
      </c>
      <c r="AP46" s="75">
        <f t="shared" si="6"/>
        <v>0.5002559638143047</v>
      </c>
      <c r="AQ46" s="71">
        <f t="shared" si="7"/>
        <v>0.49824131644515479</v>
      </c>
    </row>
    <row r="47" spans="1:43" s="31" customFormat="1" ht="30" customHeight="1" x14ac:dyDescent="0.2">
      <c r="A47" s="28">
        <v>1</v>
      </c>
      <c r="B47" s="29">
        <v>0</v>
      </c>
      <c r="C47" s="29">
        <v>5</v>
      </c>
      <c r="D47" s="39">
        <v>7</v>
      </c>
      <c r="E47" s="30"/>
      <c r="F47" s="39">
        <v>20</v>
      </c>
      <c r="G47" s="39" t="s">
        <v>179</v>
      </c>
      <c r="H47" s="32" t="s">
        <v>79</v>
      </c>
      <c r="I47" s="69">
        <v>313299492</v>
      </c>
      <c r="J47" s="69">
        <v>0</v>
      </c>
      <c r="K47" s="69">
        <v>250889234</v>
      </c>
      <c r="L47" s="69">
        <v>17811920</v>
      </c>
      <c r="M47" s="69">
        <v>174545577</v>
      </c>
      <c r="N47" s="69">
        <v>17883168</v>
      </c>
      <c r="O47" s="69">
        <v>173985664</v>
      </c>
      <c r="P47" s="69">
        <v>17883168</v>
      </c>
      <c r="Q47" s="69">
        <v>173985664</v>
      </c>
      <c r="R47" s="75">
        <f t="shared" si="3"/>
        <v>0.5571205235149248</v>
      </c>
      <c r="S47" s="71">
        <f t="shared" si="4"/>
        <v>0.55533337411220574</v>
      </c>
      <c r="T47" s="26"/>
      <c r="Y47" s="28">
        <v>1</v>
      </c>
      <c r="Z47" s="29">
        <v>0</v>
      </c>
      <c r="AA47" s="29">
        <v>5</v>
      </c>
      <c r="AB47" s="39">
        <v>7</v>
      </c>
      <c r="AC47" s="30"/>
      <c r="AD47" s="39">
        <v>20</v>
      </c>
      <c r="AE47" s="39" t="s">
        <v>179</v>
      </c>
      <c r="AF47" s="32" t="s">
        <v>79</v>
      </c>
      <c r="AG47" s="69">
        <v>313299492</v>
      </c>
      <c r="AH47" s="69">
        <v>0</v>
      </c>
      <c r="AI47" s="69">
        <v>250889234</v>
      </c>
      <c r="AJ47" s="69">
        <v>26257477</v>
      </c>
      <c r="AK47" s="69">
        <v>156733657</v>
      </c>
      <c r="AL47" s="69">
        <v>26383796</v>
      </c>
      <c r="AM47" s="69">
        <v>156102496</v>
      </c>
      <c r="AN47" s="69">
        <v>32931259</v>
      </c>
      <c r="AO47" s="69">
        <v>156102496</v>
      </c>
      <c r="AP47" s="75">
        <f t="shared" si="6"/>
        <v>0.50026782999060848</v>
      </c>
      <c r="AQ47" s="71">
        <f t="shared" si="7"/>
        <v>0.49825326879240517</v>
      </c>
    </row>
    <row r="48" spans="1:43" s="31" customFormat="1" ht="30" customHeight="1" x14ac:dyDescent="0.2">
      <c r="A48" s="28">
        <v>2</v>
      </c>
      <c r="B48" s="29"/>
      <c r="C48" s="29"/>
      <c r="D48" s="30"/>
      <c r="E48" s="30"/>
      <c r="F48" s="30"/>
      <c r="G48" s="30"/>
      <c r="H48" s="32" t="s">
        <v>20</v>
      </c>
      <c r="I48" s="69">
        <f>I49+I57</f>
        <v>10072990000</v>
      </c>
      <c r="J48" s="69">
        <f t="shared" ref="J48:Q48" si="33">J49+J57</f>
        <v>52846645</v>
      </c>
      <c r="K48" s="69">
        <f t="shared" si="33"/>
        <v>7583401552.7399998</v>
      </c>
      <c r="L48" s="69">
        <f t="shared" si="33"/>
        <v>44221827</v>
      </c>
      <c r="M48" s="69">
        <f t="shared" si="33"/>
        <v>6189941109.7399998</v>
      </c>
      <c r="N48" s="69">
        <f t="shared" si="33"/>
        <v>379567988.90999997</v>
      </c>
      <c r="O48" s="69">
        <f t="shared" si="33"/>
        <v>3490431745.04</v>
      </c>
      <c r="P48" s="69">
        <f t="shared" si="33"/>
        <v>551658169.71000004</v>
      </c>
      <c r="Q48" s="69">
        <f t="shared" si="33"/>
        <v>3482578348.04</v>
      </c>
      <c r="R48" s="70">
        <f t="shared" si="3"/>
        <v>0.61450881116133338</v>
      </c>
      <c r="S48" s="71">
        <f t="shared" si="4"/>
        <v>0.34651396904394821</v>
      </c>
      <c r="T48" s="40"/>
      <c r="Y48" s="28">
        <v>2</v>
      </c>
      <c r="Z48" s="29"/>
      <c r="AA48" s="29"/>
      <c r="AB48" s="30"/>
      <c r="AC48" s="30"/>
      <c r="AD48" s="30"/>
      <c r="AE48" s="30"/>
      <c r="AF48" s="32" t="s">
        <v>20</v>
      </c>
      <c r="AG48" s="69">
        <f>AG49+AG57</f>
        <v>10072990000</v>
      </c>
      <c r="AH48" s="69">
        <f t="shared" ref="AH48:AO48" si="34">AH49+AH57</f>
        <v>-79102369</v>
      </c>
      <c r="AI48" s="69">
        <f t="shared" si="34"/>
        <v>7530554907.7399998</v>
      </c>
      <c r="AJ48" s="69">
        <f t="shared" si="34"/>
        <v>38278213</v>
      </c>
      <c r="AK48" s="69">
        <f t="shared" si="34"/>
        <v>6145719282.7399998</v>
      </c>
      <c r="AL48" s="69">
        <f t="shared" si="34"/>
        <v>575818504.29999995</v>
      </c>
      <c r="AM48" s="69">
        <f t="shared" si="34"/>
        <v>3110863756.1300001</v>
      </c>
      <c r="AN48" s="69">
        <f t="shared" si="34"/>
        <v>427927410.5</v>
      </c>
      <c r="AO48" s="69">
        <f t="shared" si="34"/>
        <v>2930920178.3299999</v>
      </c>
      <c r="AP48" s="70">
        <f t="shared" si="6"/>
        <v>0.61011867208644099</v>
      </c>
      <c r="AQ48" s="71">
        <f t="shared" si="7"/>
        <v>0.3088322093171938</v>
      </c>
    </row>
    <row r="49" spans="1:43" s="31" customFormat="1" ht="30" customHeight="1" x14ac:dyDescent="0.2">
      <c r="A49" s="28">
        <v>2</v>
      </c>
      <c r="B49" s="29">
        <v>0</v>
      </c>
      <c r="C49" s="29">
        <v>3</v>
      </c>
      <c r="D49" s="30"/>
      <c r="E49" s="30"/>
      <c r="F49" s="30"/>
      <c r="G49" s="30"/>
      <c r="H49" s="32" t="s">
        <v>80</v>
      </c>
      <c r="I49" s="69">
        <f>+I50+I55</f>
        <v>879440000</v>
      </c>
      <c r="J49" s="69">
        <f t="shared" ref="J49:Q49" si="35">+J50+J55</f>
        <v>36160</v>
      </c>
      <c r="K49" s="69">
        <f t="shared" si="35"/>
        <v>278561390</v>
      </c>
      <c r="L49" s="69">
        <f t="shared" si="35"/>
        <v>36160</v>
      </c>
      <c r="M49" s="69">
        <f t="shared" si="35"/>
        <v>278561390</v>
      </c>
      <c r="N49" s="69">
        <f t="shared" si="35"/>
        <v>36946</v>
      </c>
      <c r="O49" s="69">
        <f t="shared" si="35"/>
        <v>276190075</v>
      </c>
      <c r="P49" s="69">
        <f t="shared" si="35"/>
        <v>786</v>
      </c>
      <c r="Q49" s="69">
        <f t="shared" si="35"/>
        <v>276153915</v>
      </c>
      <c r="R49" s="70">
        <f t="shared" si="3"/>
        <v>0.31674860138269806</v>
      </c>
      <c r="S49" s="71">
        <f t="shared" si="4"/>
        <v>0.31405220936050215</v>
      </c>
      <c r="T49" s="40"/>
      <c r="Y49" s="28">
        <v>2</v>
      </c>
      <c r="Z49" s="29">
        <v>0</v>
      </c>
      <c r="AA49" s="29">
        <v>3</v>
      </c>
      <c r="AB49" s="30"/>
      <c r="AC49" s="30"/>
      <c r="AD49" s="30"/>
      <c r="AE49" s="30"/>
      <c r="AF49" s="32" t="s">
        <v>80</v>
      </c>
      <c r="AG49" s="69">
        <f>+AG50+AG55</f>
        <v>879440000</v>
      </c>
      <c r="AH49" s="69">
        <f t="shared" ref="AH49:AO49" si="36">+AH50+AH55</f>
        <v>6242060</v>
      </c>
      <c r="AI49" s="69">
        <f t="shared" si="36"/>
        <v>278525230</v>
      </c>
      <c r="AJ49" s="69">
        <f t="shared" si="36"/>
        <v>6242060</v>
      </c>
      <c r="AK49" s="69">
        <f t="shared" si="36"/>
        <v>278525230</v>
      </c>
      <c r="AL49" s="69">
        <f t="shared" si="36"/>
        <v>6242363</v>
      </c>
      <c r="AM49" s="69">
        <f t="shared" si="36"/>
        <v>276153129</v>
      </c>
      <c r="AN49" s="69">
        <f t="shared" si="36"/>
        <v>6242363</v>
      </c>
      <c r="AO49" s="69">
        <f t="shared" si="36"/>
        <v>276153129</v>
      </c>
      <c r="AP49" s="70">
        <f t="shared" si="6"/>
        <v>0.31670748430819612</v>
      </c>
      <c r="AQ49" s="71">
        <f t="shared" si="7"/>
        <v>0.31401019853543166</v>
      </c>
    </row>
    <row r="50" spans="1:43" s="31" customFormat="1" ht="30" customHeight="1" x14ac:dyDescent="0.2">
      <c r="A50" s="28">
        <v>2</v>
      </c>
      <c r="B50" s="29">
        <v>0</v>
      </c>
      <c r="C50" s="29">
        <v>3</v>
      </c>
      <c r="D50" s="39">
        <v>50</v>
      </c>
      <c r="E50" s="30"/>
      <c r="F50" s="30"/>
      <c r="G50" s="30"/>
      <c r="H50" s="32" t="s">
        <v>81</v>
      </c>
      <c r="I50" s="69">
        <f t="shared" ref="I50:Q50" si="37">SUM(I51:I54)</f>
        <v>869440000</v>
      </c>
      <c r="J50" s="69">
        <f t="shared" si="37"/>
        <v>36160</v>
      </c>
      <c r="K50" s="69">
        <f t="shared" si="37"/>
        <v>278521549</v>
      </c>
      <c r="L50" s="69">
        <f t="shared" si="37"/>
        <v>36160</v>
      </c>
      <c r="M50" s="69">
        <f t="shared" si="37"/>
        <v>278521549</v>
      </c>
      <c r="N50" s="69">
        <f t="shared" si="37"/>
        <v>36946</v>
      </c>
      <c r="O50" s="69">
        <f t="shared" si="37"/>
        <v>276190075</v>
      </c>
      <c r="P50" s="69">
        <f t="shared" si="37"/>
        <v>786</v>
      </c>
      <c r="Q50" s="69">
        <f t="shared" si="37"/>
        <v>276153915</v>
      </c>
      <c r="R50" s="70">
        <f t="shared" si="3"/>
        <v>0.3203459111612072</v>
      </c>
      <c r="S50" s="71">
        <f t="shared" si="4"/>
        <v>0.31766432991350757</v>
      </c>
      <c r="T50" s="40"/>
      <c r="Y50" s="28">
        <v>2</v>
      </c>
      <c r="Z50" s="29">
        <v>0</v>
      </c>
      <c r="AA50" s="29">
        <v>3</v>
      </c>
      <c r="AB50" s="39">
        <v>50</v>
      </c>
      <c r="AC50" s="30"/>
      <c r="AD50" s="30"/>
      <c r="AE50" s="30"/>
      <c r="AF50" s="32" t="s">
        <v>81</v>
      </c>
      <c r="AG50" s="69">
        <f t="shared" ref="AG50:AO50" si="38">SUM(AG51:AG54)</f>
        <v>869440000</v>
      </c>
      <c r="AH50" s="69">
        <f t="shared" si="38"/>
        <v>6242060</v>
      </c>
      <c r="AI50" s="69">
        <f t="shared" si="38"/>
        <v>278485389</v>
      </c>
      <c r="AJ50" s="69">
        <f t="shared" si="38"/>
        <v>6242060</v>
      </c>
      <c r="AK50" s="69">
        <f t="shared" si="38"/>
        <v>278485389</v>
      </c>
      <c r="AL50" s="69">
        <f t="shared" si="38"/>
        <v>6242363</v>
      </c>
      <c r="AM50" s="69">
        <f t="shared" si="38"/>
        <v>276153129</v>
      </c>
      <c r="AN50" s="69">
        <f t="shared" si="38"/>
        <v>6242363</v>
      </c>
      <c r="AO50" s="69">
        <f t="shared" si="38"/>
        <v>276153129</v>
      </c>
      <c r="AP50" s="70">
        <f t="shared" si="6"/>
        <v>0.32030432117224883</v>
      </c>
      <c r="AQ50" s="71">
        <f t="shared" si="7"/>
        <v>0.31762183589436876</v>
      </c>
    </row>
    <row r="51" spans="1:43" s="38" customFormat="1" ht="30" customHeight="1" x14ac:dyDescent="0.2">
      <c r="A51" s="33">
        <v>2</v>
      </c>
      <c r="B51" s="34">
        <v>0</v>
      </c>
      <c r="C51" s="34">
        <v>3</v>
      </c>
      <c r="D51" s="1">
        <v>50</v>
      </c>
      <c r="E51" s="1">
        <v>2</v>
      </c>
      <c r="F51" s="1">
        <v>20</v>
      </c>
      <c r="G51" s="1" t="s">
        <v>180</v>
      </c>
      <c r="H51" s="36" t="s">
        <v>82</v>
      </c>
      <c r="I51" s="72">
        <v>1000000</v>
      </c>
      <c r="J51" s="72">
        <v>0</v>
      </c>
      <c r="K51" s="72">
        <v>304984</v>
      </c>
      <c r="L51" s="72">
        <v>0</v>
      </c>
      <c r="M51" s="72">
        <v>304984</v>
      </c>
      <c r="N51" s="72">
        <v>0</v>
      </c>
      <c r="O51" s="72">
        <v>302204</v>
      </c>
      <c r="P51" s="72">
        <v>0</v>
      </c>
      <c r="Q51" s="72">
        <v>302204</v>
      </c>
      <c r="R51" s="73">
        <f t="shared" si="3"/>
        <v>0.30498399999999998</v>
      </c>
      <c r="S51" s="74">
        <f t="shared" si="4"/>
        <v>0.30220399999999997</v>
      </c>
      <c r="T51" s="37"/>
      <c r="Y51" s="33">
        <v>2</v>
      </c>
      <c r="Z51" s="34">
        <v>0</v>
      </c>
      <c r="AA51" s="34">
        <v>3</v>
      </c>
      <c r="AB51" s="1">
        <v>50</v>
      </c>
      <c r="AC51" s="1">
        <v>2</v>
      </c>
      <c r="AD51" s="1">
        <v>20</v>
      </c>
      <c r="AE51" s="1" t="s">
        <v>180</v>
      </c>
      <c r="AF51" s="36" t="s">
        <v>82</v>
      </c>
      <c r="AG51" s="72">
        <v>1000000</v>
      </c>
      <c r="AH51" s="72">
        <v>0</v>
      </c>
      <c r="AI51" s="72">
        <v>304984</v>
      </c>
      <c r="AJ51" s="72">
        <v>0</v>
      </c>
      <c r="AK51" s="72">
        <v>304984</v>
      </c>
      <c r="AL51" s="72">
        <v>0</v>
      </c>
      <c r="AM51" s="72">
        <v>302204</v>
      </c>
      <c r="AN51" s="72">
        <v>0</v>
      </c>
      <c r="AO51" s="72">
        <v>302204</v>
      </c>
      <c r="AP51" s="73">
        <f t="shared" si="6"/>
        <v>0.30498399999999998</v>
      </c>
      <c r="AQ51" s="74">
        <f t="shared" si="7"/>
        <v>0.30220399999999997</v>
      </c>
    </row>
    <row r="52" spans="1:43" s="38" customFormat="1" ht="30" customHeight="1" x14ac:dyDescent="0.2">
      <c r="A52" s="33">
        <v>2</v>
      </c>
      <c r="B52" s="34">
        <v>0</v>
      </c>
      <c r="C52" s="34">
        <v>3</v>
      </c>
      <c r="D52" s="1">
        <v>50</v>
      </c>
      <c r="E52" s="1">
        <v>3</v>
      </c>
      <c r="F52" s="1">
        <v>20</v>
      </c>
      <c r="G52" s="1" t="s">
        <v>181</v>
      </c>
      <c r="H52" s="36" t="s">
        <v>83</v>
      </c>
      <c r="I52" s="72">
        <v>387400000</v>
      </c>
      <c r="J52" s="72">
        <v>0</v>
      </c>
      <c r="K52" s="72">
        <v>230027537</v>
      </c>
      <c r="L52" s="72">
        <v>0</v>
      </c>
      <c r="M52" s="72">
        <v>230027537</v>
      </c>
      <c r="N52" s="72">
        <v>0</v>
      </c>
      <c r="O52" s="72">
        <v>229395607</v>
      </c>
      <c r="P52" s="72">
        <v>0</v>
      </c>
      <c r="Q52" s="72">
        <v>229395607</v>
      </c>
      <c r="R52" s="73">
        <f t="shared" si="3"/>
        <v>0.59377268198244704</v>
      </c>
      <c r="S52" s="74">
        <f t="shared" si="4"/>
        <v>0.59214147392875582</v>
      </c>
      <c r="T52" s="37"/>
      <c r="Y52" s="33">
        <v>2</v>
      </c>
      <c r="Z52" s="34">
        <v>0</v>
      </c>
      <c r="AA52" s="34">
        <v>3</v>
      </c>
      <c r="AB52" s="1">
        <v>50</v>
      </c>
      <c r="AC52" s="1">
        <v>3</v>
      </c>
      <c r="AD52" s="1">
        <v>20</v>
      </c>
      <c r="AE52" s="1" t="s">
        <v>181</v>
      </c>
      <c r="AF52" s="36" t="s">
        <v>83</v>
      </c>
      <c r="AG52" s="72">
        <v>387400000</v>
      </c>
      <c r="AH52" s="72">
        <v>0</v>
      </c>
      <c r="AI52" s="72">
        <v>230027537</v>
      </c>
      <c r="AJ52" s="72">
        <v>0</v>
      </c>
      <c r="AK52" s="72">
        <v>230027537</v>
      </c>
      <c r="AL52" s="72">
        <v>0</v>
      </c>
      <c r="AM52" s="72">
        <v>229395607</v>
      </c>
      <c r="AN52" s="72">
        <v>0</v>
      </c>
      <c r="AO52" s="72">
        <v>229395607</v>
      </c>
      <c r="AP52" s="73">
        <f t="shared" si="6"/>
        <v>0.59377268198244704</v>
      </c>
      <c r="AQ52" s="74">
        <f t="shared" si="7"/>
        <v>0.59214147392875582</v>
      </c>
    </row>
    <row r="53" spans="1:43" s="38" customFormat="1" ht="30" customHeight="1" x14ac:dyDescent="0.2">
      <c r="A53" s="33">
        <v>2</v>
      </c>
      <c r="B53" s="34">
        <v>0</v>
      </c>
      <c r="C53" s="34">
        <v>3</v>
      </c>
      <c r="D53" s="1">
        <v>50</v>
      </c>
      <c r="E53" s="1">
        <v>8</v>
      </c>
      <c r="F53" s="1">
        <v>20</v>
      </c>
      <c r="G53" s="1" t="s">
        <v>182</v>
      </c>
      <c r="H53" s="36" t="s">
        <v>84</v>
      </c>
      <c r="I53" s="72">
        <v>10000000</v>
      </c>
      <c r="J53" s="72">
        <v>12160</v>
      </c>
      <c r="K53" s="72">
        <v>301765</v>
      </c>
      <c r="L53" s="72">
        <v>12160</v>
      </c>
      <c r="M53" s="72">
        <v>301765</v>
      </c>
      <c r="N53" s="72">
        <v>12254</v>
      </c>
      <c r="O53" s="72">
        <v>262554</v>
      </c>
      <c r="P53" s="72">
        <v>94</v>
      </c>
      <c r="Q53" s="72">
        <v>250394</v>
      </c>
      <c r="R53" s="73">
        <f t="shared" si="3"/>
        <v>3.0176499999999998E-2</v>
      </c>
      <c r="S53" s="74">
        <f t="shared" si="4"/>
        <v>2.6255400000000002E-2</v>
      </c>
      <c r="T53" s="37"/>
      <c r="Y53" s="33">
        <v>2</v>
      </c>
      <c r="Z53" s="34">
        <v>0</v>
      </c>
      <c r="AA53" s="34">
        <v>3</v>
      </c>
      <c r="AB53" s="1">
        <v>50</v>
      </c>
      <c r="AC53" s="1">
        <v>8</v>
      </c>
      <c r="AD53" s="1">
        <v>20</v>
      </c>
      <c r="AE53" s="1" t="s">
        <v>182</v>
      </c>
      <c r="AF53" s="36" t="s">
        <v>84</v>
      </c>
      <c r="AG53" s="72">
        <v>10000000</v>
      </c>
      <c r="AH53" s="72">
        <v>33060</v>
      </c>
      <c r="AI53" s="72">
        <v>289605</v>
      </c>
      <c r="AJ53" s="72">
        <v>33060</v>
      </c>
      <c r="AK53" s="72">
        <v>289605</v>
      </c>
      <c r="AL53" s="72">
        <v>33274</v>
      </c>
      <c r="AM53" s="72">
        <v>250300</v>
      </c>
      <c r="AN53" s="72">
        <v>33274</v>
      </c>
      <c r="AO53" s="72">
        <v>250300</v>
      </c>
      <c r="AP53" s="73">
        <f t="shared" si="6"/>
        <v>2.89605E-2</v>
      </c>
      <c r="AQ53" s="74">
        <f t="shared" si="7"/>
        <v>2.503E-2</v>
      </c>
    </row>
    <row r="54" spans="1:43" s="38" customFormat="1" ht="30" customHeight="1" x14ac:dyDescent="0.2">
      <c r="A54" s="33">
        <v>2</v>
      </c>
      <c r="B54" s="34">
        <v>0</v>
      </c>
      <c r="C54" s="34">
        <v>3</v>
      </c>
      <c r="D54" s="1">
        <v>50</v>
      </c>
      <c r="E54" s="1">
        <v>90</v>
      </c>
      <c r="F54" s="1">
        <v>20</v>
      </c>
      <c r="G54" s="1" t="s">
        <v>183</v>
      </c>
      <c r="H54" s="36" t="s">
        <v>85</v>
      </c>
      <c r="I54" s="72">
        <v>471040000</v>
      </c>
      <c r="J54" s="72">
        <v>24000</v>
      </c>
      <c r="K54" s="72">
        <v>47887263</v>
      </c>
      <c r="L54" s="72">
        <v>24000</v>
      </c>
      <c r="M54" s="72">
        <v>47887263</v>
      </c>
      <c r="N54" s="72">
        <v>24692</v>
      </c>
      <c r="O54" s="72">
        <v>46229710</v>
      </c>
      <c r="P54" s="72">
        <v>692</v>
      </c>
      <c r="Q54" s="72">
        <v>46205710</v>
      </c>
      <c r="R54" s="73">
        <f t="shared" si="3"/>
        <v>0.10166283755095108</v>
      </c>
      <c r="S54" s="74">
        <f t="shared" si="4"/>
        <v>9.814391559103261E-2</v>
      </c>
      <c r="T54" s="37"/>
      <c r="Y54" s="33">
        <v>2</v>
      </c>
      <c r="Z54" s="34">
        <v>0</v>
      </c>
      <c r="AA54" s="34">
        <v>3</v>
      </c>
      <c r="AB54" s="1">
        <v>50</v>
      </c>
      <c r="AC54" s="1">
        <v>90</v>
      </c>
      <c r="AD54" s="1">
        <v>20</v>
      </c>
      <c r="AE54" s="1" t="s">
        <v>183</v>
      </c>
      <c r="AF54" s="36" t="s">
        <v>85</v>
      </c>
      <c r="AG54" s="72">
        <v>471040000</v>
      </c>
      <c r="AH54" s="72">
        <v>6209000</v>
      </c>
      <c r="AI54" s="72">
        <v>47863263</v>
      </c>
      <c r="AJ54" s="72">
        <v>6209000</v>
      </c>
      <c r="AK54" s="72">
        <v>47863263</v>
      </c>
      <c r="AL54" s="72">
        <v>6209089</v>
      </c>
      <c r="AM54" s="72">
        <v>46205018</v>
      </c>
      <c r="AN54" s="72">
        <v>6209089</v>
      </c>
      <c r="AO54" s="72">
        <v>46205018</v>
      </c>
      <c r="AP54" s="73">
        <f t="shared" si="6"/>
        <v>0.10161188646399456</v>
      </c>
      <c r="AQ54" s="74">
        <f t="shared" si="7"/>
        <v>9.809149541440218E-2</v>
      </c>
    </row>
    <row r="55" spans="1:43" s="31" customFormat="1" ht="30" customHeight="1" x14ac:dyDescent="0.2">
      <c r="A55" s="28">
        <v>2</v>
      </c>
      <c r="B55" s="29">
        <v>0</v>
      </c>
      <c r="C55" s="29">
        <v>3</v>
      </c>
      <c r="D55" s="39">
        <v>51</v>
      </c>
      <c r="E55" s="30"/>
      <c r="F55" s="30"/>
      <c r="G55" s="30"/>
      <c r="H55" s="32" t="s">
        <v>86</v>
      </c>
      <c r="I55" s="69">
        <f>+I56</f>
        <v>10000000</v>
      </c>
      <c r="J55" s="69">
        <f t="shared" ref="J55:Q55" si="39">+J56</f>
        <v>0</v>
      </c>
      <c r="K55" s="69">
        <f t="shared" si="39"/>
        <v>39841</v>
      </c>
      <c r="L55" s="69">
        <f t="shared" si="39"/>
        <v>0</v>
      </c>
      <c r="M55" s="69">
        <f t="shared" si="39"/>
        <v>39841</v>
      </c>
      <c r="N55" s="69">
        <f t="shared" si="39"/>
        <v>0</v>
      </c>
      <c r="O55" s="69">
        <f t="shared" si="39"/>
        <v>0</v>
      </c>
      <c r="P55" s="69">
        <f t="shared" si="39"/>
        <v>0</v>
      </c>
      <c r="Q55" s="69">
        <f t="shared" si="39"/>
        <v>0</v>
      </c>
      <c r="R55" s="70">
        <f t="shared" si="3"/>
        <v>3.9841E-3</v>
      </c>
      <c r="S55" s="71">
        <f t="shared" si="4"/>
        <v>0</v>
      </c>
      <c r="T55" s="40"/>
      <c r="Y55" s="28">
        <v>2</v>
      </c>
      <c r="Z55" s="29">
        <v>0</v>
      </c>
      <c r="AA55" s="29">
        <v>3</v>
      </c>
      <c r="AB55" s="39">
        <v>51</v>
      </c>
      <c r="AC55" s="30"/>
      <c r="AD55" s="30"/>
      <c r="AE55" s="30"/>
      <c r="AF55" s="32" t="s">
        <v>86</v>
      </c>
      <c r="AG55" s="69">
        <f>+AG56</f>
        <v>10000000</v>
      </c>
      <c r="AH55" s="69">
        <f t="shared" ref="AH55:AO55" si="40">+AH56</f>
        <v>0</v>
      </c>
      <c r="AI55" s="69">
        <f t="shared" si="40"/>
        <v>39841</v>
      </c>
      <c r="AJ55" s="69">
        <f t="shared" si="40"/>
        <v>0</v>
      </c>
      <c r="AK55" s="69">
        <f t="shared" si="40"/>
        <v>39841</v>
      </c>
      <c r="AL55" s="69">
        <f t="shared" si="40"/>
        <v>0</v>
      </c>
      <c r="AM55" s="69">
        <f t="shared" si="40"/>
        <v>0</v>
      </c>
      <c r="AN55" s="69">
        <f t="shared" si="40"/>
        <v>0</v>
      </c>
      <c r="AO55" s="69">
        <f t="shared" si="40"/>
        <v>0</v>
      </c>
      <c r="AP55" s="70">
        <f t="shared" si="6"/>
        <v>3.9841E-3</v>
      </c>
      <c r="AQ55" s="71">
        <f t="shared" si="7"/>
        <v>0</v>
      </c>
    </row>
    <row r="56" spans="1:43" s="38" customFormat="1" ht="30" customHeight="1" x14ac:dyDescent="0.2">
      <c r="A56" s="33">
        <v>2</v>
      </c>
      <c r="B56" s="34">
        <v>0</v>
      </c>
      <c r="C56" s="34">
        <v>3</v>
      </c>
      <c r="D56" s="1">
        <v>51</v>
      </c>
      <c r="E56" s="1">
        <v>1</v>
      </c>
      <c r="F56" s="1">
        <v>20</v>
      </c>
      <c r="G56" s="1" t="s">
        <v>184</v>
      </c>
      <c r="H56" s="36" t="s">
        <v>87</v>
      </c>
      <c r="I56" s="72">
        <v>10000000</v>
      </c>
      <c r="J56" s="72">
        <v>0</v>
      </c>
      <c r="K56" s="72">
        <v>39841</v>
      </c>
      <c r="L56" s="72">
        <v>0</v>
      </c>
      <c r="M56" s="72">
        <v>39841</v>
      </c>
      <c r="N56" s="72">
        <v>0</v>
      </c>
      <c r="O56" s="72">
        <v>0</v>
      </c>
      <c r="P56" s="72">
        <v>0</v>
      </c>
      <c r="Q56" s="72">
        <v>0</v>
      </c>
      <c r="R56" s="73">
        <f t="shared" si="3"/>
        <v>3.9841E-3</v>
      </c>
      <c r="S56" s="74">
        <f t="shared" si="4"/>
        <v>0</v>
      </c>
      <c r="T56" s="37"/>
      <c r="Y56" s="33">
        <v>2</v>
      </c>
      <c r="Z56" s="34">
        <v>0</v>
      </c>
      <c r="AA56" s="34">
        <v>3</v>
      </c>
      <c r="AB56" s="1">
        <v>51</v>
      </c>
      <c r="AC56" s="1">
        <v>1</v>
      </c>
      <c r="AD56" s="1">
        <v>20</v>
      </c>
      <c r="AE56" s="1" t="s">
        <v>184</v>
      </c>
      <c r="AF56" s="36" t="s">
        <v>87</v>
      </c>
      <c r="AG56" s="72">
        <v>10000000</v>
      </c>
      <c r="AH56" s="72">
        <v>0</v>
      </c>
      <c r="AI56" s="72">
        <v>39841</v>
      </c>
      <c r="AJ56" s="72">
        <v>0</v>
      </c>
      <c r="AK56" s="72">
        <v>39841</v>
      </c>
      <c r="AL56" s="72">
        <v>0</v>
      </c>
      <c r="AM56" s="72">
        <v>0</v>
      </c>
      <c r="AN56" s="72">
        <v>0</v>
      </c>
      <c r="AO56" s="72">
        <v>0</v>
      </c>
      <c r="AP56" s="73">
        <f t="shared" si="6"/>
        <v>3.9841E-3</v>
      </c>
      <c r="AQ56" s="74">
        <f t="shared" si="7"/>
        <v>0</v>
      </c>
    </row>
    <row r="57" spans="1:43" s="31" customFormat="1" ht="30" customHeight="1" x14ac:dyDescent="0.2">
      <c r="A57" s="28">
        <v>2</v>
      </c>
      <c r="B57" s="29">
        <v>0</v>
      </c>
      <c r="C57" s="29">
        <v>4</v>
      </c>
      <c r="D57" s="30"/>
      <c r="E57" s="30"/>
      <c r="F57" s="30"/>
      <c r="G57" s="30"/>
      <c r="H57" s="32" t="s">
        <v>88</v>
      </c>
      <c r="I57" s="69">
        <f t="shared" ref="I57:Q57" si="41">I58+I60+I62+I68+I77+I83+I86+I92+I95+I98+I105+I110+I112+I102+I101</f>
        <v>9193550000</v>
      </c>
      <c r="J57" s="69">
        <f t="shared" si="41"/>
        <v>52810485</v>
      </c>
      <c r="K57" s="69">
        <f t="shared" si="41"/>
        <v>7304840162.7399998</v>
      </c>
      <c r="L57" s="69">
        <f t="shared" si="41"/>
        <v>44185667</v>
      </c>
      <c r="M57" s="69">
        <f t="shared" si="41"/>
        <v>5911379719.7399998</v>
      </c>
      <c r="N57" s="69">
        <f t="shared" si="41"/>
        <v>379531042.90999997</v>
      </c>
      <c r="O57" s="69">
        <f t="shared" si="41"/>
        <v>3214241670.04</v>
      </c>
      <c r="P57" s="69">
        <f t="shared" si="41"/>
        <v>551657383.71000004</v>
      </c>
      <c r="Q57" s="69">
        <f t="shared" si="41"/>
        <v>3206424433.04</v>
      </c>
      <c r="R57" s="70">
        <f t="shared" si="3"/>
        <v>0.64299206723626889</v>
      </c>
      <c r="S57" s="71">
        <f t="shared" si="4"/>
        <v>0.34961920803606877</v>
      </c>
      <c r="T57" s="40"/>
      <c r="Y57" s="28">
        <v>2</v>
      </c>
      <c r="Z57" s="29">
        <v>0</v>
      </c>
      <c r="AA57" s="29">
        <v>4</v>
      </c>
      <c r="AB57" s="30"/>
      <c r="AC57" s="30"/>
      <c r="AD57" s="30"/>
      <c r="AE57" s="30"/>
      <c r="AF57" s="32" t="s">
        <v>88</v>
      </c>
      <c r="AG57" s="69">
        <f t="shared" ref="AG57:AO57" si="42">AG58+AG60+AG62+AG68+AG77+AG83+AG86+AG92+AG95+AG98+AG105+AG110+AG112+AG102+AG101</f>
        <v>9193550000</v>
      </c>
      <c r="AH57" s="69">
        <f t="shared" si="42"/>
        <v>-85344429</v>
      </c>
      <c r="AI57" s="69">
        <f t="shared" si="42"/>
        <v>7252029677.7399998</v>
      </c>
      <c r="AJ57" s="69">
        <f t="shared" si="42"/>
        <v>32036153</v>
      </c>
      <c r="AK57" s="69">
        <f t="shared" si="42"/>
        <v>5867194052.7399998</v>
      </c>
      <c r="AL57" s="69">
        <f t="shared" si="42"/>
        <v>569576141.29999995</v>
      </c>
      <c r="AM57" s="69">
        <f t="shared" si="42"/>
        <v>2834710627.1300001</v>
      </c>
      <c r="AN57" s="69">
        <f t="shared" si="42"/>
        <v>421685047.5</v>
      </c>
      <c r="AO57" s="69">
        <f t="shared" si="42"/>
        <v>2654767049.3299999</v>
      </c>
      <c r="AP57" s="70">
        <f t="shared" si="6"/>
        <v>0.63818590780927931</v>
      </c>
      <c r="AQ57" s="71">
        <f t="shared" si="7"/>
        <v>0.30833689131293135</v>
      </c>
    </row>
    <row r="58" spans="1:43" s="31" customFormat="1" ht="30" customHeight="1" x14ac:dyDescent="0.2">
      <c r="A58" s="28">
        <v>2</v>
      </c>
      <c r="B58" s="29">
        <v>0</v>
      </c>
      <c r="C58" s="29">
        <v>4</v>
      </c>
      <c r="D58" s="39">
        <v>1</v>
      </c>
      <c r="E58" s="30"/>
      <c r="F58" s="30"/>
      <c r="G58" s="30"/>
      <c r="H58" s="32" t="s">
        <v>89</v>
      </c>
      <c r="I58" s="69">
        <f t="shared" ref="I58:Q58" si="43">SUM(I59:I59)</f>
        <v>23575027</v>
      </c>
      <c r="J58" s="69">
        <f t="shared" si="43"/>
        <v>0</v>
      </c>
      <c r="K58" s="69">
        <f t="shared" si="43"/>
        <v>19873240</v>
      </c>
      <c r="L58" s="69">
        <f t="shared" si="43"/>
        <v>0</v>
      </c>
      <c r="M58" s="69">
        <f t="shared" si="43"/>
        <v>15269438</v>
      </c>
      <c r="N58" s="69">
        <f t="shared" si="43"/>
        <v>1947</v>
      </c>
      <c r="O58" s="69">
        <f t="shared" si="43"/>
        <v>15098192</v>
      </c>
      <c r="P58" s="69">
        <f t="shared" si="43"/>
        <v>1947</v>
      </c>
      <c r="Q58" s="69">
        <f t="shared" si="43"/>
        <v>15098192</v>
      </c>
      <c r="R58" s="70">
        <f t="shared" si="3"/>
        <v>0.64769546181219639</v>
      </c>
      <c r="S58" s="71">
        <f t="shared" si="4"/>
        <v>0.64043158890125551</v>
      </c>
      <c r="T58" s="40"/>
      <c r="Y58" s="28">
        <v>2</v>
      </c>
      <c r="Z58" s="29">
        <v>0</v>
      </c>
      <c r="AA58" s="29">
        <v>4</v>
      </c>
      <c r="AB58" s="39">
        <v>1</v>
      </c>
      <c r="AC58" s="30"/>
      <c r="AD58" s="30"/>
      <c r="AE58" s="30"/>
      <c r="AF58" s="32" t="s">
        <v>89</v>
      </c>
      <c r="AG58" s="69">
        <f t="shared" ref="AG58:AO58" si="44">SUM(AG59:AG59)</f>
        <v>23575027</v>
      </c>
      <c r="AH58" s="69">
        <f t="shared" si="44"/>
        <v>0</v>
      </c>
      <c r="AI58" s="69">
        <f t="shared" si="44"/>
        <v>19873240</v>
      </c>
      <c r="AJ58" s="69">
        <f t="shared" si="44"/>
        <v>0</v>
      </c>
      <c r="AK58" s="69">
        <f t="shared" si="44"/>
        <v>15269438</v>
      </c>
      <c r="AL58" s="69">
        <f t="shared" si="44"/>
        <v>96</v>
      </c>
      <c r="AM58" s="69">
        <f t="shared" si="44"/>
        <v>15096245</v>
      </c>
      <c r="AN58" s="69">
        <f t="shared" si="44"/>
        <v>11521216</v>
      </c>
      <c r="AO58" s="69">
        <f t="shared" si="44"/>
        <v>15096245</v>
      </c>
      <c r="AP58" s="70">
        <f t="shared" si="6"/>
        <v>0.64769546181219639</v>
      </c>
      <c r="AQ58" s="71">
        <f t="shared" si="7"/>
        <v>0.6403490015090969</v>
      </c>
    </row>
    <row r="59" spans="1:43" s="38" customFormat="1" ht="30" customHeight="1" x14ac:dyDescent="0.2">
      <c r="A59" s="33">
        <v>2</v>
      </c>
      <c r="B59" s="34">
        <v>0</v>
      </c>
      <c r="C59" s="34">
        <v>4</v>
      </c>
      <c r="D59" s="1">
        <v>1</v>
      </c>
      <c r="E59" s="1">
        <v>25</v>
      </c>
      <c r="F59" s="1">
        <v>20</v>
      </c>
      <c r="G59" s="1" t="s">
        <v>185</v>
      </c>
      <c r="H59" s="36" t="s">
        <v>90</v>
      </c>
      <c r="I59" s="72">
        <v>23575027</v>
      </c>
      <c r="J59" s="72">
        <v>0</v>
      </c>
      <c r="K59" s="72">
        <v>19873240</v>
      </c>
      <c r="L59" s="72">
        <v>0</v>
      </c>
      <c r="M59" s="72">
        <v>15269438</v>
      </c>
      <c r="N59" s="72">
        <v>1947</v>
      </c>
      <c r="O59" s="72">
        <v>15098192</v>
      </c>
      <c r="P59" s="72">
        <v>1947</v>
      </c>
      <c r="Q59" s="72">
        <v>15098192</v>
      </c>
      <c r="R59" s="73">
        <f t="shared" si="3"/>
        <v>0.64769546181219639</v>
      </c>
      <c r="S59" s="77">
        <f t="shared" si="4"/>
        <v>0.64043158890125551</v>
      </c>
      <c r="T59" s="37"/>
      <c r="Y59" s="33">
        <v>2</v>
      </c>
      <c r="Z59" s="34">
        <v>0</v>
      </c>
      <c r="AA59" s="34">
        <v>4</v>
      </c>
      <c r="AB59" s="1">
        <v>1</v>
      </c>
      <c r="AC59" s="1">
        <v>25</v>
      </c>
      <c r="AD59" s="1">
        <v>20</v>
      </c>
      <c r="AE59" s="1" t="s">
        <v>185</v>
      </c>
      <c r="AF59" s="36" t="s">
        <v>90</v>
      </c>
      <c r="AG59" s="72">
        <v>23575027</v>
      </c>
      <c r="AH59" s="72">
        <v>0</v>
      </c>
      <c r="AI59" s="72">
        <v>19873240</v>
      </c>
      <c r="AJ59" s="72">
        <v>0</v>
      </c>
      <c r="AK59" s="72">
        <v>15269438</v>
      </c>
      <c r="AL59" s="72">
        <v>96</v>
      </c>
      <c r="AM59" s="72">
        <v>15096245</v>
      </c>
      <c r="AN59" s="72">
        <v>11521216</v>
      </c>
      <c r="AO59" s="72">
        <v>15096245</v>
      </c>
      <c r="AP59" s="73">
        <f t="shared" si="6"/>
        <v>0.64769546181219639</v>
      </c>
      <c r="AQ59" s="77">
        <f t="shared" si="7"/>
        <v>0.6403490015090969</v>
      </c>
    </row>
    <row r="60" spans="1:43" s="31" customFormat="1" ht="30" customHeight="1" x14ac:dyDescent="0.2">
      <c r="A60" s="28">
        <v>2</v>
      </c>
      <c r="B60" s="29">
        <v>0</v>
      </c>
      <c r="C60" s="29">
        <v>4</v>
      </c>
      <c r="D60" s="39">
        <v>2</v>
      </c>
      <c r="E60" s="30"/>
      <c r="F60" s="30"/>
      <c r="G60" s="30"/>
      <c r="H60" s="32" t="s">
        <v>91</v>
      </c>
      <c r="I60" s="69">
        <f>SUM(I61:I61)</f>
        <v>121584465</v>
      </c>
      <c r="J60" s="69">
        <f t="shared" ref="J60:Q60" si="45">SUM(J61:J61)</f>
        <v>-6752</v>
      </c>
      <c r="K60" s="69">
        <f t="shared" si="45"/>
        <v>43370453</v>
      </c>
      <c r="L60" s="69">
        <f t="shared" si="45"/>
        <v>1993248</v>
      </c>
      <c r="M60" s="69">
        <f t="shared" si="45"/>
        <v>32975278</v>
      </c>
      <c r="N60" s="69">
        <f t="shared" si="45"/>
        <v>0</v>
      </c>
      <c r="O60" s="69">
        <f t="shared" si="45"/>
        <v>30574209</v>
      </c>
      <c r="P60" s="69">
        <f t="shared" si="45"/>
        <v>0</v>
      </c>
      <c r="Q60" s="69">
        <f t="shared" si="45"/>
        <v>30574209</v>
      </c>
      <c r="R60" s="70">
        <f t="shared" si="3"/>
        <v>0.27121292181529932</v>
      </c>
      <c r="S60" s="71">
        <f t="shared" si="4"/>
        <v>0.25146476566722564</v>
      </c>
      <c r="T60" s="40"/>
      <c r="Y60" s="28">
        <v>2</v>
      </c>
      <c r="Z60" s="29">
        <v>0</v>
      </c>
      <c r="AA60" s="29">
        <v>4</v>
      </c>
      <c r="AB60" s="39">
        <v>2</v>
      </c>
      <c r="AC60" s="30"/>
      <c r="AD60" s="30"/>
      <c r="AE60" s="30"/>
      <c r="AF60" s="32" t="s">
        <v>91</v>
      </c>
      <c r="AG60" s="69">
        <f>SUM(AG61:AG61)</f>
        <v>121584465</v>
      </c>
      <c r="AH60" s="69">
        <f t="shared" ref="AH60:AO60" si="46">SUM(AH61:AH61)</f>
        <v>0</v>
      </c>
      <c r="AI60" s="69">
        <f t="shared" si="46"/>
        <v>43377205</v>
      </c>
      <c r="AJ60" s="69">
        <f t="shared" si="46"/>
        <v>0</v>
      </c>
      <c r="AK60" s="69">
        <f t="shared" si="46"/>
        <v>30982030</v>
      </c>
      <c r="AL60" s="69">
        <f t="shared" si="46"/>
        <v>1164</v>
      </c>
      <c r="AM60" s="69">
        <f t="shared" si="46"/>
        <v>30574209</v>
      </c>
      <c r="AN60" s="69">
        <f t="shared" si="46"/>
        <v>1164</v>
      </c>
      <c r="AO60" s="69">
        <f t="shared" si="46"/>
        <v>30574209</v>
      </c>
      <c r="AP60" s="70">
        <f t="shared" si="6"/>
        <v>0.25481898530375569</v>
      </c>
      <c r="AQ60" s="71">
        <f t="shared" si="7"/>
        <v>0.25146476566722564</v>
      </c>
    </row>
    <row r="61" spans="1:43" s="38" customFormat="1" ht="30" customHeight="1" x14ac:dyDescent="0.2">
      <c r="A61" s="33">
        <v>2</v>
      </c>
      <c r="B61" s="34">
        <v>0</v>
      </c>
      <c r="C61" s="34">
        <v>4</v>
      </c>
      <c r="D61" s="1">
        <v>2</v>
      </c>
      <c r="E61" s="1">
        <v>2</v>
      </c>
      <c r="F61" s="1">
        <v>20</v>
      </c>
      <c r="G61" s="1" t="s">
        <v>191</v>
      </c>
      <c r="H61" s="36" t="s">
        <v>92</v>
      </c>
      <c r="I61" s="72">
        <v>121584465</v>
      </c>
      <c r="J61" s="72">
        <v>-6752</v>
      </c>
      <c r="K61" s="72">
        <v>43370453</v>
      </c>
      <c r="L61" s="72">
        <v>1993248</v>
      </c>
      <c r="M61" s="72">
        <v>32975278</v>
      </c>
      <c r="N61" s="72">
        <v>0</v>
      </c>
      <c r="O61" s="72">
        <v>30574209</v>
      </c>
      <c r="P61" s="72">
        <v>0</v>
      </c>
      <c r="Q61" s="72">
        <v>30574209</v>
      </c>
      <c r="R61" s="73">
        <f t="shared" si="3"/>
        <v>0.27121292181529932</v>
      </c>
      <c r="S61" s="74">
        <f t="shared" si="4"/>
        <v>0.25146476566722564</v>
      </c>
      <c r="T61" s="37"/>
      <c r="Y61" s="33">
        <v>2</v>
      </c>
      <c r="Z61" s="34">
        <v>0</v>
      </c>
      <c r="AA61" s="34">
        <v>4</v>
      </c>
      <c r="AB61" s="1">
        <v>2</v>
      </c>
      <c r="AC61" s="1">
        <v>2</v>
      </c>
      <c r="AD61" s="1">
        <v>20</v>
      </c>
      <c r="AE61" s="1" t="s">
        <v>191</v>
      </c>
      <c r="AF61" s="36" t="s">
        <v>92</v>
      </c>
      <c r="AG61" s="72">
        <v>121584465</v>
      </c>
      <c r="AH61" s="72">
        <v>0</v>
      </c>
      <c r="AI61" s="72">
        <v>43377205</v>
      </c>
      <c r="AJ61" s="72">
        <v>0</v>
      </c>
      <c r="AK61" s="72">
        <v>30982030</v>
      </c>
      <c r="AL61" s="72">
        <v>1164</v>
      </c>
      <c r="AM61" s="72">
        <v>30574209</v>
      </c>
      <c r="AN61" s="72">
        <v>1164</v>
      </c>
      <c r="AO61" s="72">
        <v>30574209</v>
      </c>
      <c r="AP61" s="73">
        <f t="shared" si="6"/>
        <v>0.25481898530375569</v>
      </c>
      <c r="AQ61" s="74">
        <f t="shared" si="7"/>
        <v>0.25146476566722564</v>
      </c>
    </row>
    <row r="62" spans="1:43" s="31" customFormat="1" ht="30" customHeight="1" x14ac:dyDescent="0.2">
      <c r="A62" s="28">
        <v>2</v>
      </c>
      <c r="B62" s="29">
        <v>0</v>
      </c>
      <c r="C62" s="29">
        <v>4</v>
      </c>
      <c r="D62" s="39">
        <v>4</v>
      </c>
      <c r="E62" s="30"/>
      <c r="F62" s="30"/>
      <c r="G62" s="30"/>
      <c r="H62" s="32" t="s">
        <v>93</v>
      </c>
      <c r="I62" s="69">
        <f>SUM(I63:I67)</f>
        <v>394918121</v>
      </c>
      <c r="J62" s="69">
        <f t="shared" ref="J62:Q62" si="47">SUM(J63:J67)</f>
        <v>3140440</v>
      </c>
      <c r="K62" s="69">
        <f t="shared" si="47"/>
        <v>384690925</v>
      </c>
      <c r="L62" s="69">
        <f t="shared" si="47"/>
        <v>3140440</v>
      </c>
      <c r="M62" s="69">
        <f t="shared" si="47"/>
        <v>135949112</v>
      </c>
      <c r="N62" s="69">
        <f t="shared" si="47"/>
        <v>4235081</v>
      </c>
      <c r="O62" s="69">
        <f t="shared" si="47"/>
        <v>114339107.5</v>
      </c>
      <c r="P62" s="69">
        <f t="shared" si="47"/>
        <v>48506901</v>
      </c>
      <c r="Q62" s="69">
        <f t="shared" si="47"/>
        <v>111198667.5</v>
      </c>
      <c r="R62" s="70">
        <f t="shared" si="3"/>
        <v>0.34424632543007566</v>
      </c>
      <c r="S62" s="71">
        <f t="shared" si="4"/>
        <v>0.28952611040099624</v>
      </c>
      <c r="T62" s="40"/>
      <c r="Y62" s="28">
        <v>2</v>
      </c>
      <c r="Z62" s="29">
        <v>0</v>
      </c>
      <c r="AA62" s="29">
        <v>4</v>
      </c>
      <c r="AB62" s="39">
        <v>4</v>
      </c>
      <c r="AC62" s="30"/>
      <c r="AD62" s="30"/>
      <c r="AE62" s="30"/>
      <c r="AF62" s="32" t="s">
        <v>93</v>
      </c>
      <c r="AG62" s="69">
        <f>SUM(AG63:AG67)</f>
        <v>394918121</v>
      </c>
      <c r="AH62" s="69">
        <f t="shared" ref="AH62:AO62" si="48">SUM(AH63:AH67)</f>
        <v>2977500</v>
      </c>
      <c r="AI62" s="69">
        <f t="shared" si="48"/>
        <v>381550485</v>
      </c>
      <c r="AJ62" s="69">
        <f t="shared" si="48"/>
        <v>2977500</v>
      </c>
      <c r="AK62" s="69">
        <f t="shared" si="48"/>
        <v>132808672</v>
      </c>
      <c r="AL62" s="69">
        <f t="shared" si="48"/>
        <v>86912636.5</v>
      </c>
      <c r="AM62" s="69">
        <f t="shared" si="48"/>
        <v>110104026.5</v>
      </c>
      <c r="AN62" s="69">
        <f t="shared" si="48"/>
        <v>40623781.5</v>
      </c>
      <c r="AO62" s="69">
        <f t="shared" si="48"/>
        <v>62691766.500000007</v>
      </c>
      <c r="AP62" s="70">
        <f t="shared" si="6"/>
        <v>0.336294196031587</v>
      </c>
      <c r="AQ62" s="71">
        <f t="shared" si="7"/>
        <v>0.27880216339832126</v>
      </c>
    </row>
    <row r="63" spans="1:43" s="38" customFormat="1" ht="30" customHeight="1" x14ac:dyDescent="0.2">
      <c r="A63" s="33">
        <v>2</v>
      </c>
      <c r="B63" s="34">
        <v>0</v>
      </c>
      <c r="C63" s="34">
        <v>4</v>
      </c>
      <c r="D63" s="1">
        <v>4</v>
      </c>
      <c r="E63" s="1">
        <v>1</v>
      </c>
      <c r="F63" s="1">
        <v>20</v>
      </c>
      <c r="G63" s="1" t="s">
        <v>195</v>
      </c>
      <c r="H63" s="36" t="s">
        <v>94</v>
      </c>
      <c r="I63" s="72">
        <v>46353034</v>
      </c>
      <c r="J63" s="72">
        <v>0</v>
      </c>
      <c r="K63" s="72">
        <v>40513881</v>
      </c>
      <c r="L63" s="72">
        <v>0</v>
      </c>
      <c r="M63" s="72">
        <v>26008578</v>
      </c>
      <c r="N63" s="72">
        <v>1094641</v>
      </c>
      <c r="O63" s="72">
        <v>17189915</v>
      </c>
      <c r="P63" s="72">
        <v>2352852</v>
      </c>
      <c r="Q63" s="72">
        <v>17189915</v>
      </c>
      <c r="R63" s="73">
        <f t="shared" si="3"/>
        <v>0.56109764034000453</v>
      </c>
      <c r="S63" s="74">
        <f t="shared" si="4"/>
        <v>0.37084767741416885</v>
      </c>
      <c r="T63" s="37"/>
      <c r="Y63" s="33">
        <v>2</v>
      </c>
      <c r="Z63" s="34">
        <v>0</v>
      </c>
      <c r="AA63" s="34">
        <v>4</v>
      </c>
      <c r="AB63" s="1">
        <v>4</v>
      </c>
      <c r="AC63" s="1">
        <v>1</v>
      </c>
      <c r="AD63" s="1">
        <v>20</v>
      </c>
      <c r="AE63" s="1" t="s">
        <v>195</v>
      </c>
      <c r="AF63" s="36" t="s">
        <v>94</v>
      </c>
      <c r="AG63" s="72">
        <v>46353034</v>
      </c>
      <c r="AH63" s="72">
        <v>0</v>
      </c>
      <c r="AI63" s="72">
        <v>40513881</v>
      </c>
      <c r="AJ63" s="72">
        <v>0</v>
      </c>
      <c r="AK63" s="72">
        <v>26008578</v>
      </c>
      <c r="AL63" s="72">
        <v>2246570</v>
      </c>
      <c r="AM63" s="72">
        <v>16095274</v>
      </c>
      <c r="AN63" s="72">
        <v>2111764</v>
      </c>
      <c r="AO63" s="72">
        <v>14837063</v>
      </c>
      <c r="AP63" s="73">
        <f t="shared" si="6"/>
        <v>0.56109764034000453</v>
      </c>
      <c r="AQ63" s="74">
        <f t="shared" si="7"/>
        <v>0.347232373181872</v>
      </c>
    </row>
    <row r="64" spans="1:43" s="38" customFormat="1" ht="30" customHeight="1" x14ac:dyDescent="0.2">
      <c r="A64" s="33">
        <v>2</v>
      </c>
      <c r="B64" s="34">
        <v>0</v>
      </c>
      <c r="C64" s="34">
        <v>4</v>
      </c>
      <c r="D64" s="1">
        <v>4</v>
      </c>
      <c r="E64" s="1">
        <v>15</v>
      </c>
      <c r="F64" s="1">
        <v>20</v>
      </c>
      <c r="G64" s="1" t="s">
        <v>196</v>
      </c>
      <c r="H64" s="36" t="s">
        <v>95</v>
      </c>
      <c r="I64" s="72">
        <v>122993695</v>
      </c>
      <c r="J64" s="72">
        <v>24360</v>
      </c>
      <c r="K64" s="72">
        <v>122654778</v>
      </c>
      <c r="L64" s="72">
        <v>24360</v>
      </c>
      <c r="M64" s="72">
        <v>26675408</v>
      </c>
      <c r="N64" s="72">
        <v>24360</v>
      </c>
      <c r="O64" s="72">
        <v>23054595.57</v>
      </c>
      <c r="P64" s="72">
        <v>13605412</v>
      </c>
      <c r="Q64" s="72">
        <v>23030235.57</v>
      </c>
      <c r="R64" s="73">
        <f t="shared" si="3"/>
        <v>0.21688435329957362</v>
      </c>
      <c r="S64" s="74">
        <f t="shared" si="4"/>
        <v>0.18744534482031783</v>
      </c>
      <c r="T64" s="37"/>
      <c r="Y64" s="33">
        <v>2</v>
      </c>
      <c r="Z64" s="34">
        <v>0</v>
      </c>
      <c r="AA64" s="34">
        <v>4</v>
      </c>
      <c r="AB64" s="1">
        <v>4</v>
      </c>
      <c r="AC64" s="1">
        <v>15</v>
      </c>
      <c r="AD64" s="1">
        <v>20</v>
      </c>
      <c r="AE64" s="1" t="s">
        <v>196</v>
      </c>
      <c r="AF64" s="36" t="s">
        <v>95</v>
      </c>
      <c r="AG64" s="72">
        <v>121993695</v>
      </c>
      <c r="AH64" s="72">
        <v>114700</v>
      </c>
      <c r="AI64" s="72">
        <v>122630418</v>
      </c>
      <c r="AJ64" s="72">
        <v>114700</v>
      </c>
      <c r="AK64" s="72">
        <v>26651048</v>
      </c>
      <c r="AL64" s="72">
        <v>22445622.57</v>
      </c>
      <c r="AM64" s="72">
        <v>23030235.57</v>
      </c>
      <c r="AN64" s="72">
        <v>8840210.5700000003</v>
      </c>
      <c r="AO64" s="72">
        <v>9424823.5700000003</v>
      </c>
      <c r="AP64" s="73">
        <f t="shared" si="6"/>
        <v>0.21846250332855316</v>
      </c>
      <c r="AQ64" s="74">
        <f t="shared" si="7"/>
        <v>0.18878217902982608</v>
      </c>
    </row>
    <row r="65" spans="1:43" s="38" customFormat="1" ht="30" customHeight="1" x14ac:dyDescent="0.2">
      <c r="A65" s="33">
        <v>2</v>
      </c>
      <c r="B65" s="34">
        <v>0</v>
      </c>
      <c r="C65" s="34">
        <v>4</v>
      </c>
      <c r="D65" s="1">
        <v>4</v>
      </c>
      <c r="E65" s="1">
        <v>17</v>
      </c>
      <c r="F65" s="1">
        <v>20</v>
      </c>
      <c r="G65" s="1" t="s">
        <v>197</v>
      </c>
      <c r="H65" s="36" t="s">
        <v>96</v>
      </c>
      <c r="I65" s="72">
        <v>98131015</v>
      </c>
      <c r="J65" s="72">
        <v>0</v>
      </c>
      <c r="K65" s="72">
        <v>97622409</v>
      </c>
      <c r="L65" s="72">
        <v>0</v>
      </c>
      <c r="M65" s="72">
        <v>32809307</v>
      </c>
      <c r="N65" s="72">
        <v>0</v>
      </c>
      <c r="O65" s="72">
        <v>32241497.800000001</v>
      </c>
      <c r="P65" s="72">
        <v>14056344</v>
      </c>
      <c r="Q65" s="72">
        <v>32241497.800000001</v>
      </c>
      <c r="R65" s="73">
        <f t="shared" si="3"/>
        <v>0.33434186938757332</v>
      </c>
      <c r="S65" s="74">
        <f t="shared" si="4"/>
        <v>0.32855563350689893</v>
      </c>
      <c r="T65" s="37"/>
      <c r="Y65" s="33">
        <v>2</v>
      </c>
      <c r="Z65" s="34">
        <v>0</v>
      </c>
      <c r="AA65" s="34">
        <v>4</v>
      </c>
      <c r="AB65" s="1">
        <v>4</v>
      </c>
      <c r="AC65" s="1">
        <v>17</v>
      </c>
      <c r="AD65" s="1">
        <v>20</v>
      </c>
      <c r="AE65" s="1" t="s">
        <v>197</v>
      </c>
      <c r="AF65" s="36" t="s">
        <v>96</v>
      </c>
      <c r="AG65" s="72">
        <v>98131015</v>
      </c>
      <c r="AH65" s="72">
        <v>0</v>
      </c>
      <c r="AI65" s="72">
        <v>97622409</v>
      </c>
      <c r="AJ65" s="72">
        <v>0</v>
      </c>
      <c r="AK65" s="72">
        <v>32809307</v>
      </c>
      <c r="AL65" s="72">
        <v>31973947.800000001</v>
      </c>
      <c r="AM65" s="72">
        <v>32241497.800000001</v>
      </c>
      <c r="AN65" s="72">
        <v>17917603.800000001</v>
      </c>
      <c r="AO65" s="72">
        <v>18185153.800000001</v>
      </c>
      <c r="AP65" s="73">
        <f t="shared" si="6"/>
        <v>0.33434186938757332</v>
      </c>
      <c r="AQ65" s="74">
        <f t="shared" si="7"/>
        <v>0.32855563350689893</v>
      </c>
    </row>
    <row r="66" spans="1:43" s="38" customFormat="1" ht="30" customHeight="1" x14ac:dyDescent="0.2">
      <c r="A66" s="33">
        <v>2</v>
      </c>
      <c r="B66" s="34">
        <v>0</v>
      </c>
      <c r="C66" s="34">
        <v>4</v>
      </c>
      <c r="D66" s="1">
        <v>4</v>
      </c>
      <c r="E66" s="1">
        <v>18</v>
      </c>
      <c r="F66" s="1">
        <v>20</v>
      </c>
      <c r="G66" s="1" t="s">
        <v>198</v>
      </c>
      <c r="H66" s="36" t="s">
        <v>97</v>
      </c>
      <c r="I66" s="72">
        <v>96286611</v>
      </c>
      <c r="J66" s="72">
        <v>0</v>
      </c>
      <c r="K66" s="72">
        <v>95902054</v>
      </c>
      <c r="L66" s="72">
        <v>0</v>
      </c>
      <c r="M66" s="72">
        <v>31173393</v>
      </c>
      <c r="N66" s="72">
        <v>0</v>
      </c>
      <c r="O66" s="72">
        <v>24579666.129999999</v>
      </c>
      <c r="P66" s="72">
        <v>18015533</v>
      </c>
      <c r="Q66" s="72">
        <v>24579666.129999999</v>
      </c>
      <c r="R66" s="73">
        <f t="shared" si="3"/>
        <v>0.3237562593204158</v>
      </c>
      <c r="S66" s="74">
        <f t="shared" si="4"/>
        <v>0.25527605421692534</v>
      </c>
      <c r="T66" s="37"/>
      <c r="Y66" s="33">
        <v>2</v>
      </c>
      <c r="Z66" s="34">
        <v>0</v>
      </c>
      <c r="AA66" s="34">
        <v>4</v>
      </c>
      <c r="AB66" s="1">
        <v>4</v>
      </c>
      <c r="AC66" s="1">
        <v>18</v>
      </c>
      <c r="AD66" s="1">
        <v>20</v>
      </c>
      <c r="AE66" s="1" t="s">
        <v>198</v>
      </c>
      <c r="AF66" s="36" t="s">
        <v>97</v>
      </c>
      <c r="AG66" s="72">
        <v>96286611</v>
      </c>
      <c r="AH66" s="72">
        <v>0</v>
      </c>
      <c r="AI66" s="72">
        <v>95902054</v>
      </c>
      <c r="AJ66" s="72">
        <v>0</v>
      </c>
      <c r="AK66" s="72">
        <v>31173393</v>
      </c>
      <c r="AL66" s="72">
        <v>24244666.129999999</v>
      </c>
      <c r="AM66" s="72">
        <v>24579666.129999999</v>
      </c>
      <c r="AN66" s="72">
        <v>6229133.1299999999</v>
      </c>
      <c r="AO66" s="72">
        <v>6564133.1299999999</v>
      </c>
      <c r="AP66" s="73">
        <f t="shared" si="6"/>
        <v>0.3237562593204158</v>
      </c>
      <c r="AQ66" s="74">
        <f t="shared" si="7"/>
        <v>0.25527605421692534</v>
      </c>
    </row>
    <row r="67" spans="1:43" s="38" customFormat="1" ht="30" customHeight="1" x14ac:dyDescent="0.2">
      <c r="A67" s="33">
        <v>2</v>
      </c>
      <c r="B67" s="34">
        <v>0</v>
      </c>
      <c r="C67" s="34">
        <v>4</v>
      </c>
      <c r="D67" s="1">
        <v>4</v>
      </c>
      <c r="E67" s="1">
        <v>23</v>
      </c>
      <c r="F67" s="1">
        <v>20</v>
      </c>
      <c r="G67" s="1" t="s">
        <v>199</v>
      </c>
      <c r="H67" s="36" t="s">
        <v>98</v>
      </c>
      <c r="I67" s="72">
        <v>31153766</v>
      </c>
      <c r="J67" s="72">
        <v>3116080</v>
      </c>
      <c r="K67" s="72">
        <v>27997803</v>
      </c>
      <c r="L67" s="72">
        <v>3116080</v>
      </c>
      <c r="M67" s="72">
        <v>19282426</v>
      </c>
      <c r="N67" s="72">
        <v>3116080</v>
      </c>
      <c r="O67" s="72">
        <v>17273433</v>
      </c>
      <c r="P67" s="72">
        <v>476760</v>
      </c>
      <c r="Q67" s="72">
        <v>14157353</v>
      </c>
      <c r="R67" s="73">
        <f t="shared" si="3"/>
        <v>0.61894366157850711</v>
      </c>
      <c r="S67" s="74">
        <f t="shared" si="4"/>
        <v>0.55445730060372156</v>
      </c>
      <c r="T67" s="37"/>
      <c r="Y67" s="33">
        <v>2</v>
      </c>
      <c r="Z67" s="34">
        <v>0</v>
      </c>
      <c r="AA67" s="34">
        <v>4</v>
      </c>
      <c r="AB67" s="1">
        <v>4</v>
      </c>
      <c r="AC67" s="1">
        <v>23</v>
      </c>
      <c r="AD67" s="1">
        <v>20</v>
      </c>
      <c r="AE67" s="1" t="s">
        <v>199</v>
      </c>
      <c r="AF67" s="36" t="s">
        <v>98</v>
      </c>
      <c r="AG67" s="72">
        <v>32153766</v>
      </c>
      <c r="AH67" s="72">
        <v>2862800</v>
      </c>
      <c r="AI67" s="72">
        <v>24881723</v>
      </c>
      <c r="AJ67" s="72">
        <v>2862800</v>
      </c>
      <c r="AK67" s="72">
        <v>16166346</v>
      </c>
      <c r="AL67" s="72">
        <v>6001830</v>
      </c>
      <c r="AM67" s="72">
        <v>14157353</v>
      </c>
      <c r="AN67" s="72">
        <v>5525070</v>
      </c>
      <c r="AO67" s="72">
        <v>13680593</v>
      </c>
      <c r="AP67" s="73">
        <f t="shared" si="6"/>
        <v>0.5027823490411667</v>
      </c>
      <c r="AQ67" s="74">
        <f t="shared" si="7"/>
        <v>0.44030154974692542</v>
      </c>
    </row>
    <row r="68" spans="1:43" s="31" customFormat="1" ht="30" customHeight="1" x14ac:dyDescent="0.2">
      <c r="A68" s="28">
        <v>2</v>
      </c>
      <c r="B68" s="29">
        <v>0</v>
      </c>
      <c r="C68" s="29">
        <v>4</v>
      </c>
      <c r="D68" s="39">
        <v>5</v>
      </c>
      <c r="E68" s="30"/>
      <c r="F68" s="30"/>
      <c r="G68" s="30"/>
      <c r="H68" s="32" t="s">
        <v>99</v>
      </c>
      <c r="I68" s="69">
        <f t="shared" ref="I68:Q68" si="49">SUM(I69:I76)</f>
        <v>1496919804</v>
      </c>
      <c r="J68" s="69">
        <f t="shared" si="49"/>
        <v>2389697</v>
      </c>
      <c r="K68" s="69">
        <f t="shared" si="49"/>
        <v>1332282162.74</v>
      </c>
      <c r="L68" s="69">
        <f t="shared" si="49"/>
        <v>2389697</v>
      </c>
      <c r="M68" s="69">
        <f t="shared" si="49"/>
        <v>1086498361.74</v>
      </c>
      <c r="N68" s="69">
        <f t="shared" si="49"/>
        <v>42559627</v>
      </c>
      <c r="O68" s="69">
        <f t="shared" si="49"/>
        <v>752537382.79999995</v>
      </c>
      <c r="P68" s="69">
        <f t="shared" si="49"/>
        <v>47784479.800000012</v>
      </c>
      <c r="Q68" s="69">
        <f t="shared" si="49"/>
        <v>750147685.79999995</v>
      </c>
      <c r="R68" s="70">
        <f t="shared" si="3"/>
        <v>0.72582269192825777</v>
      </c>
      <c r="S68" s="71">
        <f t="shared" si="4"/>
        <v>0.50272391399265637</v>
      </c>
      <c r="T68" s="40"/>
      <c r="Y68" s="28">
        <v>2</v>
      </c>
      <c r="Z68" s="29">
        <v>0</v>
      </c>
      <c r="AA68" s="29">
        <v>4</v>
      </c>
      <c r="AB68" s="39">
        <v>5</v>
      </c>
      <c r="AC68" s="30"/>
      <c r="AD68" s="30"/>
      <c r="AE68" s="30"/>
      <c r="AF68" s="32" t="s">
        <v>99</v>
      </c>
      <c r="AG68" s="69">
        <f t="shared" ref="AG68:AO68" si="50">SUM(AG69:AG76)</f>
        <v>1501693204</v>
      </c>
      <c r="AH68" s="69">
        <f t="shared" si="50"/>
        <v>3418001</v>
      </c>
      <c r="AI68" s="69">
        <f t="shared" si="50"/>
        <v>1329892465.74</v>
      </c>
      <c r="AJ68" s="69">
        <f t="shared" si="50"/>
        <v>3418001</v>
      </c>
      <c r="AK68" s="69">
        <f t="shared" si="50"/>
        <v>1084108664.74</v>
      </c>
      <c r="AL68" s="69">
        <f t="shared" si="50"/>
        <v>51916235.800000012</v>
      </c>
      <c r="AM68" s="69">
        <f t="shared" si="50"/>
        <v>709977755.79999995</v>
      </c>
      <c r="AN68" s="69">
        <f t="shared" si="50"/>
        <v>62058073</v>
      </c>
      <c r="AO68" s="69">
        <f t="shared" si="50"/>
        <v>702363206</v>
      </c>
      <c r="AP68" s="70">
        <f t="shared" si="6"/>
        <v>0.72192419986472822</v>
      </c>
      <c r="AQ68" s="71">
        <f t="shared" si="7"/>
        <v>0.47278482309759456</v>
      </c>
    </row>
    <row r="69" spans="1:43" s="38" customFormat="1" ht="30" customHeight="1" x14ac:dyDescent="0.2">
      <c r="A69" s="33">
        <v>2</v>
      </c>
      <c r="B69" s="34">
        <v>0</v>
      </c>
      <c r="C69" s="34">
        <v>4</v>
      </c>
      <c r="D69" s="1">
        <v>5</v>
      </c>
      <c r="E69" s="1">
        <v>1</v>
      </c>
      <c r="F69" s="1">
        <v>20</v>
      </c>
      <c r="G69" s="1" t="s">
        <v>202</v>
      </c>
      <c r="H69" s="36" t="s">
        <v>100</v>
      </c>
      <c r="I69" s="72">
        <v>724539356</v>
      </c>
      <c r="J69" s="72">
        <v>0</v>
      </c>
      <c r="K69" s="72">
        <v>648280192</v>
      </c>
      <c r="L69" s="72">
        <v>0</v>
      </c>
      <c r="M69" s="72">
        <v>509044770</v>
      </c>
      <c r="N69" s="72">
        <v>7149932</v>
      </c>
      <c r="O69" s="72">
        <v>467053268.80000001</v>
      </c>
      <c r="P69" s="72">
        <v>12279486.800000012</v>
      </c>
      <c r="Q69" s="72">
        <v>467053268.80000001</v>
      </c>
      <c r="R69" s="73">
        <f t="shared" si="3"/>
        <v>0.70257711438935277</v>
      </c>
      <c r="S69" s="74">
        <f t="shared" si="4"/>
        <v>0.64462097873949031</v>
      </c>
      <c r="T69" s="37"/>
      <c r="Y69" s="33">
        <v>2</v>
      </c>
      <c r="Z69" s="34">
        <v>0</v>
      </c>
      <c r="AA69" s="34">
        <v>4</v>
      </c>
      <c r="AB69" s="1">
        <v>5</v>
      </c>
      <c r="AC69" s="1">
        <v>1</v>
      </c>
      <c r="AD69" s="1">
        <v>20</v>
      </c>
      <c r="AE69" s="1" t="s">
        <v>202</v>
      </c>
      <c r="AF69" s="36" t="s">
        <v>100</v>
      </c>
      <c r="AG69" s="72">
        <v>724539356</v>
      </c>
      <c r="AH69" s="72">
        <v>0</v>
      </c>
      <c r="AI69" s="72">
        <v>648280192</v>
      </c>
      <c r="AJ69" s="72">
        <v>0</v>
      </c>
      <c r="AK69" s="72">
        <v>509044770</v>
      </c>
      <c r="AL69" s="72">
        <v>15452359.800000012</v>
      </c>
      <c r="AM69" s="72">
        <v>459903336.80000001</v>
      </c>
      <c r="AN69" s="72">
        <v>19744325</v>
      </c>
      <c r="AO69" s="72">
        <v>454773782</v>
      </c>
      <c r="AP69" s="73">
        <f t="shared" si="6"/>
        <v>0.70257711438935277</v>
      </c>
      <c r="AQ69" s="74">
        <f t="shared" si="7"/>
        <v>0.63475273356993467</v>
      </c>
    </row>
    <row r="70" spans="1:43" s="38" customFormat="1" ht="30" customHeight="1" x14ac:dyDescent="0.2">
      <c r="A70" s="33">
        <v>2</v>
      </c>
      <c r="B70" s="34">
        <v>0</v>
      </c>
      <c r="C70" s="34">
        <v>4</v>
      </c>
      <c r="D70" s="1">
        <v>5</v>
      </c>
      <c r="E70" s="1">
        <v>2</v>
      </c>
      <c r="F70" s="1">
        <v>20</v>
      </c>
      <c r="G70" s="1" t="s">
        <v>203</v>
      </c>
      <c r="H70" s="36" t="s">
        <v>101</v>
      </c>
      <c r="I70" s="72">
        <v>135977346</v>
      </c>
      <c r="J70" s="72">
        <v>480000</v>
      </c>
      <c r="K70" s="72">
        <v>117484005</v>
      </c>
      <c r="L70" s="72">
        <v>480000</v>
      </c>
      <c r="M70" s="72">
        <v>85086270</v>
      </c>
      <c r="N70" s="72">
        <v>9735375</v>
      </c>
      <c r="O70" s="72">
        <v>30854045</v>
      </c>
      <c r="P70" s="72">
        <v>9255375</v>
      </c>
      <c r="Q70" s="72">
        <v>30374045</v>
      </c>
      <c r="R70" s="73">
        <f t="shared" si="3"/>
        <v>0.62573856971734099</v>
      </c>
      <c r="S70" s="74">
        <f t="shared" si="4"/>
        <v>0.22690577443686832</v>
      </c>
      <c r="T70" s="37"/>
      <c r="Y70" s="33">
        <v>2</v>
      </c>
      <c r="Z70" s="34">
        <v>0</v>
      </c>
      <c r="AA70" s="34">
        <v>4</v>
      </c>
      <c r="AB70" s="1">
        <v>5</v>
      </c>
      <c r="AC70" s="1">
        <v>2</v>
      </c>
      <c r="AD70" s="1">
        <v>20</v>
      </c>
      <c r="AE70" s="1" t="s">
        <v>203</v>
      </c>
      <c r="AF70" s="36" t="s">
        <v>101</v>
      </c>
      <c r="AG70" s="72">
        <v>135977346</v>
      </c>
      <c r="AH70" s="72">
        <v>0</v>
      </c>
      <c r="AI70" s="72">
        <v>117004005</v>
      </c>
      <c r="AJ70" s="72">
        <v>0</v>
      </c>
      <c r="AK70" s="72">
        <v>84606270</v>
      </c>
      <c r="AL70" s="72">
        <v>4841601</v>
      </c>
      <c r="AM70" s="72">
        <v>21118670</v>
      </c>
      <c r="AN70" s="72">
        <v>9194375</v>
      </c>
      <c r="AO70" s="72">
        <v>21118670</v>
      </c>
      <c r="AP70" s="73">
        <f t="shared" si="6"/>
        <v>0.62220856994811469</v>
      </c>
      <c r="AQ70" s="74">
        <f t="shared" si="7"/>
        <v>0.15531020880492843</v>
      </c>
    </row>
    <row r="71" spans="1:43" s="38" customFormat="1" ht="30" customHeight="1" x14ac:dyDescent="0.2">
      <c r="A71" s="33">
        <v>2</v>
      </c>
      <c r="B71" s="34">
        <v>0</v>
      </c>
      <c r="C71" s="34">
        <v>4</v>
      </c>
      <c r="D71" s="1">
        <v>5</v>
      </c>
      <c r="E71" s="1">
        <v>5</v>
      </c>
      <c r="F71" s="1">
        <v>20</v>
      </c>
      <c r="G71" s="1" t="s">
        <v>204</v>
      </c>
      <c r="H71" s="36" t="s">
        <v>102</v>
      </c>
      <c r="I71" s="72">
        <v>34759811</v>
      </c>
      <c r="J71" s="72">
        <v>0</v>
      </c>
      <c r="K71" s="72">
        <v>4110824</v>
      </c>
      <c r="L71" s="72">
        <v>0</v>
      </c>
      <c r="M71" s="72">
        <v>157503</v>
      </c>
      <c r="N71" s="72">
        <v>0</v>
      </c>
      <c r="O71" s="72">
        <v>0</v>
      </c>
      <c r="P71" s="72">
        <v>0</v>
      </c>
      <c r="Q71" s="72">
        <v>0</v>
      </c>
      <c r="R71" s="73">
        <f t="shared" si="3"/>
        <v>4.5311811390458942E-3</v>
      </c>
      <c r="S71" s="74">
        <f t="shared" si="4"/>
        <v>0</v>
      </c>
      <c r="T71" s="37"/>
      <c r="Y71" s="33">
        <v>2</v>
      </c>
      <c r="Z71" s="34">
        <v>0</v>
      </c>
      <c r="AA71" s="34">
        <v>4</v>
      </c>
      <c r="AB71" s="1">
        <v>5</v>
      </c>
      <c r="AC71" s="1">
        <v>5</v>
      </c>
      <c r="AD71" s="1">
        <v>20</v>
      </c>
      <c r="AE71" s="1" t="s">
        <v>204</v>
      </c>
      <c r="AF71" s="36" t="s">
        <v>102</v>
      </c>
      <c r="AG71" s="72">
        <v>39533211</v>
      </c>
      <c r="AH71" s="72">
        <v>0</v>
      </c>
      <c r="AI71" s="72">
        <v>4110824</v>
      </c>
      <c r="AJ71" s="72">
        <v>0</v>
      </c>
      <c r="AK71" s="72">
        <v>157503</v>
      </c>
      <c r="AL71" s="72">
        <v>0</v>
      </c>
      <c r="AM71" s="72">
        <v>0</v>
      </c>
      <c r="AN71" s="72">
        <v>0</v>
      </c>
      <c r="AO71" s="72">
        <v>0</v>
      </c>
      <c r="AP71" s="73">
        <f t="shared" si="6"/>
        <v>3.9840679776808417E-3</v>
      </c>
      <c r="AQ71" s="74">
        <f t="shared" si="7"/>
        <v>0</v>
      </c>
    </row>
    <row r="72" spans="1:43" s="38" customFormat="1" ht="30" customHeight="1" x14ac:dyDescent="0.2">
      <c r="A72" s="33">
        <v>2</v>
      </c>
      <c r="B72" s="34">
        <v>0</v>
      </c>
      <c r="C72" s="34">
        <v>4</v>
      </c>
      <c r="D72" s="1">
        <v>5</v>
      </c>
      <c r="E72" s="1">
        <v>6</v>
      </c>
      <c r="F72" s="1">
        <v>20</v>
      </c>
      <c r="G72" s="1" t="s">
        <v>205</v>
      </c>
      <c r="H72" s="36" t="s">
        <v>103</v>
      </c>
      <c r="I72" s="72">
        <v>50664226</v>
      </c>
      <c r="J72" s="72">
        <v>0</v>
      </c>
      <c r="K72" s="72">
        <v>45509236</v>
      </c>
      <c r="L72" s="72">
        <v>0</v>
      </c>
      <c r="M72" s="72">
        <v>40442813</v>
      </c>
      <c r="N72" s="72">
        <v>141491</v>
      </c>
      <c r="O72" s="72">
        <v>11839414</v>
      </c>
      <c r="P72" s="72">
        <v>2626486</v>
      </c>
      <c r="Q72" s="72">
        <v>11839414</v>
      </c>
      <c r="R72" s="73">
        <f t="shared" si="3"/>
        <v>0.79825186710638785</v>
      </c>
      <c r="S72" s="74">
        <f t="shared" si="4"/>
        <v>0.23368390153636218</v>
      </c>
      <c r="T72" s="37"/>
      <c r="Y72" s="33">
        <v>2</v>
      </c>
      <c r="Z72" s="34">
        <v>0</v>
      </c>
      <c r="AA72" s="34">
        <v>4</v>
      </c>
      <c r="AB72" s="1">
        <v>5</v>
      </c>
      <c r="AC72" s="1">
        <v>6</v>
      </c>
      <c r="AD72" s="1">
        <v>20</v>
      </c>
      <c r="AE72" s="1" t="s">
        <v>205</v>
      </c>
      <c r="AF72" s="36" t="s">
        <v>103</v>
      </c>
      <c r="AG72" s="72">
        <v>50664226</v>
      </c>
      <c r="AH72" s="72">
        <v>0</v>
      </c>
      <c r="AI72" s="72">
        <v>45509236</v>
      </c>
      <c r="AJ72" s="72">
        <v>0</v>
      </c>
      <c r="AK72" s="72">
        <v>40442813</v>
      </c>
      <c r="AL72" s="72">
        <v>4581003</v>
      </c>
      <c r="AM72" s="72">
        <v>11697923</v>
      </c>
      <c r="AN72" s="72">
        <v>6078101</v>
      </c>
      <c r="AO72" s="72">
        <v>9212928</v>
      </c>
      <c r="AP72" s="73">
        <f t="shared" si="6"/>
        <v>0.79825186710638785</v>
      </c>
      <c r="AQ72" s="74">
        <f t="shared" si="7"/>
        <v>0.23089118148178164</v>
      </c>
    </row>
    <row r="73" spans="1:43" s="38" customFormat="1" ht="30" customHeight="1" x14ac:dyDescent="0.2">
      <c r="A73" s="33">
        <v>2</v>
      </c>
      <c r="B73" s="34">
        <v>0</v>
      </c>
      <c r="C73" s="34">
        <v>4</v>
      </c>
      <c r="D73" s="1">
        <v>5</v>
      </c>
      <c r="E73" s="1">
        <v>8</v>
      </c>
      <c r="F73" s="1">
        <v>20</v>
      </c>
      <c r="G73" s="1" t="s">
        <v>206</v>
      </c>
      <c r="H73" s="36" t="s">
        <v>104</v>
      </c>
      <c r="I73" s="72">
        <v>129148748</v>
      </c>
      <c r="J73" s="72">
        <v>0</v>
      </c>
      <c r="K73" s="72">
        <v>129092970</v>
      </c>
      <c r="L73" s="72">
        <v>0</v>
      </c>
      <c r="M73" s="72">
        <v>116230663</v>
      </c>
      <c r="N73" s="72">
        <v>0</v>
      </c>
      <c r="O73" s="72">
        <v>48742479</v>
      </c>
      <c r="P73" s="72">
        <v>0</v>
      </c>
      <c r="Q73" s="72">
        <v>48742479</v>
      </c>
      <c r="R73" s="73">
        <f t="shared" si="3"/>
        <v>0.89997514339047247</v>
      </c>
      <c r="S73" s="74">
        <f t="shared" si="4"/>
        <v>0.37741348448844431</v>
      </c>
      <c r="T73" s="37"/>
      <c r="Y73" s="33">
        <v>2</v>
      </c>
      <c r="Z73" s="34">
        <v>0</v>
      </c>
      <c r="AA73" s="34">
        <v>4</v>
      </c>
      <c r="AB73" s="1">
        <v>5</v>
      </c>
      <c r="AC73" s="1">
        <v>8</v>
      </c>
      <c r="AD73" s="1">
        <v>20</v>
      </c>
      <c r="AE73" s="1" t="s">
        <v>206</v>
      </c>
      <c r="AF73" s="36" t="s">
        <v>104</v>
      </c>
      <c r="AG73" s="72">
        <v>129148748</v>
      </c>
      <c r="AH73" s="72">
        <v>0</v>
      </c>
      <c r="AI73" s="72">
        <v>129092970</v>
      </c>
      <c r="AJ73" s="72">
        <v>0</v>
      </c>
      <c r="AK73" s="72">
        <v>116230663</v>
      </c>
      <c r="AL73" s="72">
        <v>0</v>
      </c>
      <c r="AM73" s="72">
        <v>48742479</v>
      </c>
      <c r="AN73" s="72">
        <v>0</v>
      </c>
      <c r="AO73" s="72">
        <v>48742479</v>
      </c>
      <c r="AP73" s="73">
        <f t="shared" si="6"/>
        <v>0.89997514339047247</v>
      </c>
      <c r="AQ73" s="74">
        <f t="shared" si="7"/>
        <v>0.37741348448844431</v>
      </c>
    </row>
    <row r="74" spans="1:43" s="38" customFormat="1" ht="30" customHeight="1" x14ac:dyDescent="0.2">
      <c r="A74" s="33">
        <v>2</v>
      </c>
      <c r="B74" s="34">
        <v>0</v>
      </c>
      <c r="C74" s="34">
        <v>4</v>
      </c>
      <c r="D74" s="1">
        <v>5</v>
      </c>
      <c r="E74" s="1">
        <v>9</v>
      </c>
      <c r="F74" s="1">
        <v>20</v>
      </c>
      <c r="G74" s="1" t="s">
        <v>207</v>
      </c>
      <c r="H74" s="36" t="s">
        <v>105</v>
      </c>
      <c r="I74" s="72">
        <v>77918583</v>
      </c>
      <c r="J74" s="72">
        <v>1503697</v>
      </c>
      <c r="K74" s="72">
        <v>57774914</v>
      </c>
      <c r="L74" s="72">
        <v>1503697</v>
      </c>
      <c r="M74" s="72">
        <v>49161996</v>
      </c>
      <c r="N74" s="72">
        <v>1503697</v>
      </c>
      <c r="O74" s="72">
        <v>27508335</v>
      </c>
      <c r="P74" s="72">
        <v>0</v>
      </c>
      <c r="Q74" s="72">
        <v>26004638</v>
      </c>
      <c r="R74" s="73">
        <f t="shared" ref="R74:R146" si="51">IFERROR((M74/I74),0)</f>
        <v>0.6309405806314522</v>
      </c>
      <c r="S74" s="74">
        <f t="shared" ref="S74:S146" si="52">IFERROR((O74/I74),0)</f>
        <v>0.35303946684964743</v>
      </c>
      <c r="T74" s="37"/>
      <c r="Y74" s="33">
        <v>2</v>
      </c>
      <c r="Z74" s="34">
        <v>0</v>
      </c>
      <c r="AA74" s="34">
        <v>4</v>
      </c>
      <c r="AB74" s="1">
        <v>5</v>
      </c>
      <c r="AC74" s="1">
        <v>9</v>
      </c>
      <c r="AD74" s="1">
        <v>20</v>
      </c>
      <c r="AE74" s="1" t="s">
        <v>207</v>
      </c>
      <c r="AF74" s="36" t="s">
        <v>105</v>
      </c>
      <c r="AG74" s="72">
        <v>77918583</v>
      </c>
      <c r="AH74" s="72">
        <v>3400001</v>
      </c>
      <c r="AI74" s="72">
        <v>56271217</v>
      </c>
      <c r="AJ74" s="72">
        <v>3400001</v>
      </c>
      <c r="AK74" s="72">
        <v>47658299</v>
      </c>
      <c r="AL74" s="72">
        <v>3400001</v>
      </c>
      <c r="AM74" s="72">
        <v>26004638</v>
      </c>
      <c r="AN74" s="72">
        <v>3400001</v>
      </c>
      <c r="AO74" s="72">
        <v>26004638</v>
      </c>
      <c r="AP74" s="73">
        <f t="shared" ref="AP74:AP146" si="53">IFERROR((AK74/AG74),0)</f>
        <v>0.61164227023995033</v>
      </c>
      <c r="AQ74" s="74">
        <f t="shared" ref="AQ74:AQ146" si="54">IFERROR((AM74/AG74),0)</f>
        <v>0.33374115645814556</v>
      </c>
    </row>
    <row r="75" spans="1:43" s="38" customFormat="1" ht="30" customHeight="1" x14ac:dyDescent="0.2">
      <c r="A75" s="33">
        <v>2</v>
      </c>
      <c r="B75" s="34">
        <v>0</v>
      </c>
      <c r="C75" s="34">
        <v>4</v>
      </c>
      <c r="D75" s="1">
        <v>5</v>
      </c>
      <c r="E75" s="1">
        <v>10</v>
      </c>
      <c r="F75" s="1">
        <v>20</v>
      </c>
      <c r="G75" s="1" t="s">
        <v>208</v>
      </c>
      <c r="H75" s="36" t="s">
        <v>106</v>
      </c>
      <c r="I75" s="72">
        <v>328579621</v>
      </c>
      <c r="J75" s="72">
        <v>0</v>
      </c>
      <c r="K75" s="72">
        <v>326217885.74000001</v>
      </c>
      <c r="L75" s="72">
        <v>0</v>
      </c>
      <c r="M75" s="72">
        <v>285095421.74000001</v>
      </c>
      <c r="N75" s="72">
        <v>23623132</v>
      </c>
      <c r="O75" s="72">
        <v>165361841</v>
      </c>
      <c r="P75" s="72">
        <v>23623132</v>
      </c>
      <c r="Q75" s="72">
        <v>165361841</v>
      </c>
      <c r="R75" s="73">
        <f t="shared" si="51"/>
        <v>0.86766008455527444</v>
      </c>
      <c r="S75" s="74">
        <f t="shared" si="52"/>
        <v>0.50326262017326995</v>
      </c>
      <c r="T75" s="37"/>
      <c r="Y75" s="33">
        <v>2</v>
      </c>
      <c r="Z75" s="34">
        <v>0</v>
      </c>
      <c r="AA75" s="34">
        <v>4</v>
      </c>
      <c r="AB75" s="1">
        <v>5</v>
      </c>
      <c r="AC75" s="1">
        <v>10</v>
      </c>
      <c r="AD75" s="1">
        <v>20</v>
      </c>
      <c r="AE75" s="1" t="s">
        <v>208</v>
      </c>
      <c r="AF75" s="36" t="s">
        <v>106</v>
      </c>
      <c r="AG75" s="72">
        <v>328579621</v>
      </c>
      <c r="AH75" s="72">
        <v>0</v>
      </c>
      <c r="AI75" s="72">
        <v>326217885.74000001</v>
      </c>
      <c r="AJ75" s="72">
        <v>0</v>
      </c>
      <c r="AK75" s="72">
        <v>285095421.74000001</v>
      </c>
      <c r="AL75" s="72">
        <v>23623271</v>
      </c>
      <c r="AM75" s="72">
        <v>141738709</v>
      </c>
      <c r="AN75" s="72">
        <v>23623271</v>
      </c>
      <c r="AO75" s="72">
        <v>141738709</v>
      </c>
      <c r="AP75" s="73">
        <f t="shared" si="53"/>
        <v>0.86766008455527444</v>
      </c>
      <c r="AQ75" s="74">
        <f t="shared" si="54"/>
        <v>0.43136792406246033</v>
      </c>
    </row>
    <row r="76" spans="1:43" s="38" customFormat="1" ht="30" customHeight="1" x14ac:dyDescent="0.2">
      <c r="A76" s="33">
        <v>2</v>
      </c>
      <c r="B76" s="34">
        <v>0</v>
      </c>
      <c r="C76" s="34">
        <v>4</v>
      </c>
      <c r="D76" s="1">
        <v>5</v>
      </c>
      <c r="E76" s="1">
        <v>12</v>
      </c>
      <c r="F76" s="1">
        <v>20</v>
      </c>
      <c r="G76" s="1" t="s">
        <v>209</v>
      </c>
      <c r="H76" s="36" t="s">
        <v>107</v>
      </c>
      <c r="I76" s="72">
        <v>15332113</v>
      </c>
      <c r="J76" s="72">
        <v>406000</v>
      </c>
      <c r="K76" s="72">
        <v>3812136</v>
      </c>
      <c r="L76" s="72">
        <v>406000</v>
      </c>
      <c r="M76" s="72">
        <v>1278925</v>
      </c>
      <c r="N76" s="72">
        <v>406000</v>
      </c>
      <c r="O76" s="72">
        <v>1178000</v>
      </c>
      <c r="P76" s="72">
        <v>0</v>
      </c>
      <c r="Q76" s="72">
        <v>772000</v>
      </c>
      <c r="R76" s="73">
        <f t="shared" si="51"/>
        <v>8.3414790903249936E-2</v>
      </c>
      <c r="S76" s="74">
        <f t="shared" si="52"/>
        <v>7.6832201797625677E-2</v>
      </c>
      <c r="T76" s="37"/>
      <c r="Y76" s="33">
        <v>2</v>
      </c>
      <c r="Z76" s="34">
        <v>0</v>
      </c>
      <c r="AA76" s="34">
        <v>4</v>
      </c>
      <c r="AB76" s="1">
        <v>5</v>
      </c>
      <c r="AC76" s="1">
        <v>12</v>
      </c>
      <c r="AD76" s="1">
        <v>20</v>
      </c>
      <c r="AE76" s="1" t="s">
        <v>209</v>
      </c>
      <c r="AF76" s="36" t="s">
        <v>107</v>
      </c>
      <c r="AG76" s="72">
        <v>15332113</v>
      </c>
      <c r="AH76" s="72">
        <v>18000</v>
      </c>
      <c r="AI76" s="72">
        <v>3406136</v>
      </c>
      <c r="AJ76" s="72">
        <v>18000</v>
      </c>
      <c r="AK76" s="72">
        <v>872925</v>
      </c>
      <c r="AL76" s="72">
        <v>18000</v>
      </c>
      <c r="AM76" s="72">
        <v>772000</v>
      </c>
      <c r="AN76" s="72">
        <v>18000</v>
      </c>
      <c r="AO76" s="72">
        <v>772000</v>
      </c>
      <c r="AP76" s="73">
        <f t="shared" si="53"/>
        <v>5.6934422541759247E-2</v>
      </c>
      <c r="AQ76" s="74">
        <f t="shared" si="54"/>
        <v>5.0351833436134995E-2</v>
      </c>
    </row>
    <row r="77" spans="1:43" s="31" customFormat="1" ht="30" customHeight="1" x14ac:dyDescent="0.2">
      <c r="A77" s="28">
        <v>2</v>
      </c>
      <c r="B77" s="29">
        <v>0</v>
      </c>
      <c r="C77" s="29">
        <v>4</v>
      </c>
      <c r="D77" s="39">
        <v>6</v>
      </c>
      <c r="E77" s="30"/>
      <c r="F77" s="30"/>
      <c r="G77" s="30"/>
      <c r="H77" s="32" t="s">
        <v>108</v>
      </c>
      <c r="I77" s="69">
        <f t="shared" ref="I77:J77" si="55">SUM(I78:I82)</f>
        <v>340067209</v>
      </c>
      <c r="J77" s="69">
        <f t="shared" si="55"/>
        <v>344800</v>
      </c>
      <c r="K77" s="69">
        <f t="shared" ref="K77:Q77" si="56">SUM(K78:K82)</f>
        <v>309321818</v>
      </c>
      <c r="L77" s="69">
        <f t="shared" si="56"/>
        <v>344800</v>
      </c>
      <c r="M77" s="69">
        <f t="shared" si="56"/>
        <v>264315097</v>
      </c>
      <c r="N77" s="69">
        <f t="shared" si="56"/>
        <v>20371360</v>
      </c>
      <c r="O77" s="69">
        <f t="shared" si="56"/>
        <v>132213629</v>
      </c>
      <c r="P77" s="69">
        <f t="shared" si="56"/>
        <v>20026560</v>
      </c>
      <c r="Q77" s="69">
        <f t="shared" si="56"/>
        <v>131868829</v>
      </c>
      <c r="R77" s="70">
        <f t="shared" si="51"/>
        <v>0.77724370361154105</v>
      </c>
      <c r="S77" s="71">
        <f t="shared" si="52"/>
        <v>0.38878676185447802</v>
      </c>
      <c r="T77" s="40"/>
      <c r="Y77" s="28">
        <v>2</v>
      </c>
      <c r="Z77" s="29">
        <v>0</v>
      </c>
      <c r="AA77" s="29">
        <v>4</v>
      </c>
      <c r="AB77" s="39">
        <v>6</v>
      </c>
      <c r="AC77" s="30"/>
      <c r="AD77" s="30"/>
      <c r="AE77" s="30"/>
      <c r="AF77" s="32" t="s">
        <v>108</v>
      </c>
      <c r="AG77" s="69">
        <f t="shared" ref="AG77:AO77" si="57">SUM(AG78:AG82)</f>
        <v>340067209</v>
      </c>
      <c r="AH77" s="69">
        <f t="shared" si="57"/>
        <v>1185750</v>
      </c>
      <c r="AI77" s="69">
        <f t="shared" si="57"/>
        <v>308977018</v>
      </c>
      <c r="AJ77" s="69">
        <f t="shared" si="57"/>
        <v>1185750</v>
      </c>
      <c r="AK77" s="69">
        <f t="shared" si="57"/>
        <v>263970297</v>
      </c>
      <c r="AL77" s="69">
        <f t="shared" si="57"/>
        <v>21467868</v>
      </c>
      <c r="AM77" s="69">
        <f t="shared" si="57"/>
        <v>111842269</v>
      </c>
      <c r="AN77" s="69">
        <f t="shared" si="57"/>
        <v>21467868</v>
      </c>
      <c r="AO77" s="69">
        <f t="shared" si="57"/>
        <v>111842269</v>
      </c>
      <c r="AP77" s="70">
        <f t="shared" si="53"/>
        <v>0.77622978638907814</v>
      </c>
      <c r="AQ77" s="71">
        <f t="shared" si="54"/>
        <v>0.32888283856853717</v>
      </c>
    </row>
    <row r="78" spans="1:43" s="38" customFormat="1" ht="30" customHeight="1" x14ac:dyDescent="0.2">
      <c r="A78" s="33">
        <v>2</v>
      </c>
      <c r="B78" s="34">
        <v>0</v>
      </c>
      <c r="C78" s="34">
        <v>4</v>
      </c>
      <c r="D78" s="1">
        <v>6</v>
      </c>
      <c r="E78" s="1">
        <v>2</v>
      </c>
      <c r="F78" s="1">
        <v>20</v>
      </c>
      <c r="G78" s="1" t="s">
        <v>210</v>
      </c>
      <c r="H78" s="36" t="s">
        <v>109</v>
      </c>
      <c r="I78" s="72">
        <v>303757847</v>
      </c>
      <c r="J78" s="72">
        <v>0</v>
      </c>
      <c r="K78" s="72">
        <v>298081893</v>
      </c>
      <c r="L78" s="72">
        <v>0</v>
      </c>
      <c r="M78" s="72">
        <v>256706108</v>
      </c>
      <c r="N78" s="72">
        <v>20026560</v>
      </c>
      <c r="O78" s="72">
        <v>124742315</v>
      </c>
      <c r="P78" s="72">
        <v>20026560</v>
      </c>
      <c r="Q78" s="72">
        <v>124742315</v>
      </c>
      <c r="R78" s="73">
        <f t="shared" si="51"/>
        <v>0.84510115717273959</v>
      </c>
      <c r="S78" s="74">
        <f t="shared" si="52"/>
        <v>0.41066367908513651</v>
      </c>
      <c r="T78" s="37"/>
      <c r="Y78" s="33">
        <v>2</v>
      </c>
      <c r="Z78" s="34">
        <v>0</v>
      </c>
      <c r="AA78" s="34">
        <v>4</v>
      </c>
      <c r="AB78" s="1">
        <v>6</v>
      </c>
      <c r="AC78" s="1">
        <v>2</v>
      </c>
      <c r="AD78" s="1">
        <v>20</v>
      </c>
      <c r="AE78" s="1" t="s">
        <v>210</v>
      </c>
      <c r="AF78" s="36" t="s">
        <v>109</v>
      </c>
      <c r="AG78" s="72">
        <v>303757847</v>
      </c>
      <c r="AH78" s="72">
        <v>4100</v>
      </c>
      <c r="AI78" s="72">
        <v>298081893</v>
      </c>
      <c r="AJ78" s="72">
        <v>4100</v>
      </c>
      <c r="AK78" s="72">
        <v>256706108</v>
      </c>
      <c r="AL78" s="72">
        <v>20286160</v>
      </c>
      <c r="AM78" s="72">
        <v>104715755</v>
      </c>
      <c r="AN78" s="72">
        <v>20286160</v>
      </c>
      <c r="AO78" s="72">
        <v>104715755</v>
      </c>
      <c r="AP78" s="73">
        <f t="shared" si="53"/>
        <v>0.84510115717273959</v>
      </c>
      <c r="AQ78" s="74">
        <f t="shared" si="54"/>
        <v>0.34473432055896813</v>
      </c>
    </row>
    <row r="79" spans="1:43" s="38" customFormat="1" ht="30" customHeight="1" x14ac:dyDescent="0.2">
      <c r="A79" s="33">
        <v>2</v>
      </c>
      <c r="B79" s="34">
        <v>0</v>
      </c>
      <c r="C79" s="34">
        <v>4</v>
      </c>
      <c r="D79" s="1">
        <v>6</v>
      </c>
      <c r="E79" s="1">
        <v>3</v>
      </c>
      <c r="F79" s="1">
        <v>20</v>
      </c>
      <c r="G79" s="1" t="s">
        <v>211</v>
      </c>
      <c r="H79" s="36" t="s">
        <v>110</v>
      </c>
      <c r="I79" s="72">
        <v>4222019</v>
      </c>
      <c r="J79" s="72">
        <v>0</v>
      </c>
      <c r="K79" s="72">
        <v>2929023</v>
      </c>
      <c r="L79" s="72">
        <v>0</v>
      </c>
      <c r="M79" s="72">
        <v>2506821</v>
      </c>
      <c r="N79" s="72">
        <v>0</v>
      </c>
      <c r="O79" s="72">
        <v>2490000</v>
      </c>
      <c r="P79" s="72">
        <v>0</v>
      </c>
      <c r="Q79" s="72">
        <v>2490000</v>
      </c>
      <c r="R79" s="73">
        <f t="shared" si="51"/>
        <v>0.59374934125118817</v>
      </c>
      <c r="S79" s="74">
        <f t="shared" si="52"/>
        <v>0.58976522843691603</v>
      </c>
      <c r="T79" s="37"/>
      <c r="Y79" s="33">
        <v>2</v>
      </c>
      <c r="Z79" s="34">
        <v>0</v>
      </c>
      <c r="AA79" s="34">
        <v>4</v>
      </c>
      <c r="AB79" s="1">
        <v>6</v>
      </c>
      <c r="AC79" s="1">
        <v>3</v>
      </c>
      <c r="AD79" s="1">
        <v>20</v>
      </c>
      <c r="AE79" s="1" t="s">
        <v>211</v>
      </c>
      <c r="AF79" s="36" t="s">
        <v>110</v>
      </c>
      <c r="AG79" s="72">
        <v>4222019</v>
      </c>
      <c r="AH79" s="72">
        <v>790000</v>
      </c>
      <c r="AI79" s="72">
        <v>2929023</v>
      </c>
      <c r="AJ79" s="72">
        <v>790000</v>
      </c>
      <c r="AK79" s="72">
        <v>2506821</v>
      </c>
      <c r="AL79" s="72">
        <v>790000</v>
      </c>
      <c r="AM79" s="72">
        <v>2490000</v>
      </c>
      <c r="AN79" s="72">
        <v>790000</v>
      </c>
      <c r="AO79" s="72">
        <v>2490000</v>
      </c>
      <c r="AP79" s="73">
        <f t="shared" si="53"/>
        <v>0.59374934125118817</v>
      </c>
      <c r="AQ79" s="74">
        <f t="shared" si="54"/>
        <v>0.58976522843691603</v>
      </c>
    </row>
    <row r="80" spans="1:43" s="38" customFormat="1" ht="30" customHeight="1" x14ac:dyDescent="0.2">
      <c r="A80" s="33">
        <v>2</v>
      </c>
      <c r="B80" s="34">
        <v>0</v>
      </c>
      <c r="C80" s="34">
        <v>4</v>
      </c>
      <c r="D80" s="1">
        <v>6</v>
      </c>
      <c r="E80" s="1">
        <v>5</v>
      </c>
      <c r="F80" s="1">
        <v>20</v>
      </c>
      <c r="G80" s="1" t="s">
        <v>212</v>
      </c>
      <c r="H80" s="36" t="s">
        <v>111</v>
      </c>
      <c r="I80" s="72">
        <v>2533211</v>
      </c>
      <c r="J80" s="72">
        <v>0</v>
      </c>
      <c r="K80" s="72">
        <v>463413</v>
      </c>
      <c r="L80" s="72">
        <v>0</v>
      </c>
      <c r="M80" s="72">
        <v>210092</v>
      </c>
      <c r="N80" s="72">
        <v>0</v>
      </c>
      <c r="O80" s="72">
        <v>200000</v>
      </c>
      <c r="P80" s="72">
        <v>0</v>
      </c>
      <c r="Q80" s="72">
        <v>200000</v>
      </c>
      <c r="R80" s="73">
        <f t="shared" si="51"/>
        <v>8.2935057521856648E-2</v>
      </c>
      <c r="S80" s="74">
        <f t="shared" si="52"/>
        <v>7.8951180932026591E-2</v>
      </c>
      <c r="T80" s="37"/>
      <c r="Y80" s="33">
        <v>2</v>
      </c>
      <c r="Z80" s="34">
        <v>0</v>
      </c>
      <c r="AA80" s="34">
        <v>4</v>
      </c>
      <c r="AB80" s="1">
        <v>6</v>
      </c>
      <c r="AC80" s="1">
        <v>5</v>
      </c>
      <c r="AD80" s="1">
        <v>20</v>
      </c>
      <c r="AE80" s="1" t="s">
        <v>212</v>
      </c>
      <c r="AF80" s="36" t="s">
        <v>111</v>
      </c>
      <c r="AG80" s="72">
        <v>2533211</v>
      </c>
      <c r="AH80" s="72">
        <v>0</v>
      </c>
      <c r="AI80" s="72">
        <v>463413</v>
      </c>
      <c r="AJ80" s="72">
        <v>0</v>
      </c>
      <c r="AK80" s="72">
        <v>210092</v>
      </c>
      <c r="AL80" s="72">
        <v>0</v>
      </c>
      <c r="AM80" s="72">
        <v>200000</v>
      </c>
      <c r="AN80" s="72">
        <v>0</v>
      </c>
      <c r="AO80" s="72">
        <v>200000</v>
      </c>
      <c r="AP80" s="73">
        <f t="shared" si="53"/>
        <v>8.2935057521856648E-2</v>
      </c>
      <c r="AQ80" s="74">
        <f t="shared" si="54"/>
        <v>7.8951180932026591E-2</v>
      </c>
    </row>
    <row r="81" spans="1:43" s="38" customFormat="1" ht="30" customHeight="1" x14ac:dyDescent="0.2">
      <c r="A81" s="33">
        <v>2</v>
      </c>
      <c r="B81" s="34">
        <v>0</v>
      </c>
      <c r="C81" s="34">
        <v>4</v>
      </c>
      <c r="D81" s="1">
        <v>6</v>
      </c>
      <c r="E81" s="1">
        <v>7</v>
      </c>
      <c r="F81" s="1">
        <v>20</v>
      </c>
      <c r="G81" s="1" t="s">
        <v>213</v>
      </c>
      <c r="H81" s="36" t="s">
        <v>112</v>
      </c>
      <c r="I81" s="72">
        <v>25332113</v>
      </c>
      <c r="J81" s="72">
        <v>344800</v>
      </c>
      <c r="K81" s="72">
        <v>5676986</v>
      </c>
      <c r="L81" s="72">
        <v>344800</v>
      </c>
      <c r="M81" s="72">
        <v>3143775</v>
      </c>
      <c r="N81" s="72">
        <v>344800</v>
      </c>
      <c r="O81" s="72">
        <v>3042850</v>
      </c>
      <c r="P81" s="72">
        <v>0</v>
      </c>
      <c r="Q81" s="72">
        <v>2698050</v>
      </c>
      <c r="R81" s="73">
        <f t="shared" si="51"/>
        <v>0.12410235972024916</v>
      </c>
      <c r="S81" s="74">
        <f t="shared" si="52"/>
        <v>0.12011828622428773</v>
      </c>
      <c r="T81" s="37"/>
      <c r="Y81" s="33">
        <v>2</v>
      </c>
      <c r="Z81" s="34">
        <v>0</v>
      </c>
      <c r="AA81" s="34">
        <v>4</v>
      </c>
      <c r="AB81" s="1">
        <v>6</v>
      </c>
      <c r="AC81" s="1">
        <v>7</v>
      </c>
      <c r="AD81" s="1">
        <v>20</v>
      </c>
      <c r="AE81" s="1" t="s">
        <v>213</v>
      </c>
      <c r="AF81" s="36" t="s">
        <v>112</v>
      </c>
      <c r="AG81" s="72">
        <v>25332113</v>
      </c>
      <c r="AH81" s="72">
        <v>391650</v>
      </c>
      <c r="AI81" s="72">
        <v>5332186</v>
      </c>
      <c r="AJ81" s="72">
        <v>391650</v>
      </c>
      <c r="AK81" s="72">
        <v>2798975</v>
      </c>
      <c r="AL81" s="72">
        <v>391650</v>
      </c>
      <c r="AM81" s="72">
        <v>2698050</v>
      </c>
      <c r="AN81" s="72">
        <v>391650</v>
      </c>
      <c r="AO81" s="72">
        <v>2698050</v>
      </c>
      <c r="AP81" s="73">
        <f t="shared" si="53"/>
        <v>0.11049117773949611</v>
      </c>
      <c r="AQ81" s="74">
        <f t="shared" si="54"/>
        <v>0.10650710424353468</v>
      </c>
    </row>
    <row r="82" spans="1:43" s="38" customFormat="1" ht="30" customHeight="1" x14ac:dyDescent="0.2">
      <c r="A82" s="33">
        <v>2</v>
      </c>
      <c r="B82" s="34">
        <v>0</v>
      </c>
      <c r="C82" s="34">
        <v>4</v>
      </c>
      <c r="D82" s="1">
        <v>6</v>
      </c>
      <c r="E82" s="1">
        <v>8</v>
      </c>
      <c r="F82" s="1">
        <v>20</v>
      </c>
      <c r="G82" s="1" t="s">
        <v>214</v>
      </c>
      <c r="H82" s="36" t="s">
        <v>113</v>
      </c>
      <c r="I82" s="72">
        <v>4222019</v>
      </c>
      <c r="J82" s="72">
        <v>0</v>
      </c>
      <c r="K82" s="72">
        <v>2170503</v>
      </c>
      <c r="L82" s="72">
        <v>0</v>
      </c>
      <c r="M82" s="72">
        <v>1748301</v>
      </c>
      <c r="N82" s="72">
        <v>0</v>
      </c>
      <c r="O82" s="72">
        <v>1738464</v>
      </c>
      <c r="P82" s="72">
        <v>0</v>
      </c>
      <c r="Q82" s="72">
        <v>1738464</v>
      </c>
      <c r="R82" s="73">
        <f t="shared" si="51"/>
        <v>0.41409122033794732</v>
      </c>
      <c r="S82" s="74">
        <f t="shared" si="52"/>
        <v>0.41176129240536341</v>
      </c>
      <c r="T82" s="37"/>
      <c r="Y82" s="33">
        <v>2</v>
      </c>
      <c r="Z82" s="34">
        <v>0</v>
      </c>
      <c r="AA82" s="34">
        <v>4</v>
      </c>
      <c r="AB82" s="1">
        <v>6</v>
      </c>
      <c r="AC82" s="1">
        <v>8</v>
      </c>
      <c r="AD82" s="1">
        <v>20</v>
      </c>
      <c r="AE82" s="1" t="s">
        <v>214</v>
      </c>
      <c r="AF82" s="36" t="s">
        <v>113</v>
      </c>
      <c r="AG82" s="72">
        <v>4222019</v>
      </c>
      <c r="AH82" s="72">
        <v>0</v>
      </c>
      <c r="AI82" s="72">
        <v>2170503</v>
      </c>
      <c r="AJ82" s="72">
        <v>0</v>
      </c>
      <c r="AK82" s="72">
        <v>1748301</v>
      </c>
      <c r="AL82" s="72">
        <v>58</v>
      </c>
      <c r="AM82" s="72">
        <v>1738464</v>
      </c>
      <c r="AN82" s="72">
        <v>58</v>
      </c>
      <c r="AO82" s="72">
        <v>1738464</v>
      </c>
      <c r="AP82" s="73">
        <f t="shared" si="53"/>
        <v>0.41409122033794732</v>
      </c>
      <c r="AQ82" s="74">
        <f t="shared" si="54"/>
        <v>0.41176129240536341</v>
      </c>
    </row>
    <row r="83" spans="1:43" s="31" customFormat="1" ht="30" customHeight="1" x14ac:dyDescent="0.2">
      <c r="A83" s="28">
        <v>2</v>
      </c>
      <c r="B83" s="29">
        <v>0</v>
      </c>
      <c r="C83" s="29">
        <v>4</v>
      </c>
      <c r="D83" s="39">
        <v>7</v>
      </c>
      <c r="E83" s="30"/>
      <c r="F83" s="30"/>
      <c r="G83" s="30"/>
      <c r="H83" s="32" t="s">
        <v>114</v>
      </c>
      <c r="I83" s="69">
        <f>SUM(I84:I85)</f>
        <v>59038023</v>
      </c>
      <c r="J83" s="69">
        <f t="shared" ref="J83:Q83" si="58">SUM(J84:J85)</f>
        <v>0</v>
      </c>
      <c r="K83" s="69">
        <f t="shared" si="58"/>
        <v>39612613</v>
      </c>
      <c r="L83" s="69">
        <f t="shared" si="58"/>
        <v>0</v>
      </c>
      <c r="M83" s="69">
        <f t="shared" si="58"/>
        <v>16478811</v>
      </c>
      <c r="N83" s="69">
        <f t="shared" si="58"/>
        <v>0</v>
      </c>
      <c r="O83" s="69">
        <f t="shared" si="58"/>
        <v>1243998</v>
      </c>
      <c r="P83" s="69">
        <f t="shared" si="58"/>
        <v>0</v>
      </c>
      <c r="Q83" s="69">
        <f t="shared" si="58"/>
        <v>1243998</v>
      </c>
      <c r="R83" s="70">
        <f t="shared" si="51"/>
        <v>0.27912199905474477</v>
      </c>
      <c r="S83" s="71">
        <f t="shared" si="52"/>
        <v>2.1071132412411573E-2</v>
      </c>
      <c r="T83" s="40"/>
      <c r="Y83" s="28">
        <v>2</v>
      </c>
      <c r="Z83" s="29">
        <v>0</v>
      </c>
      <c r="AA83" s="29">
        <v>4</v>
      </c>
      <c r="AB83" s="39">
        <v>7</v>
      </c>
      <c r="AC83" s="30"/>
      <c r="AD83" s="30"/>
      <c r="AE83" s="30"/>
      <c r="AF83" s="32" t="s">
        <v>114</v>
      </c>
      <c r="AG83" s="69">
        <f>SUM(AG84:AG85)</f>
        <v>59038023</v>
      </c>
      <c r="AH83" s="69">
        <f t="shared" ref="AH83:AO83" si="59">SUM(AH84:AH85)</f>
        <v>243600</v>
      </c>
      <c r="AI83" s="69">
        <f t="shared" si="59"/>
        <v>39612613</v>
      </c>
      <c r="AJ83" s="69">
        <f t="shared" si="59"/>
        <v>243600</v>
      </c>
      <c r="AK83" s="69">
        <f t="shared" si="59"/>
        <v>16478811</v>
      </c>
      <c r="AL83" s="69">
        <f t="shared" si="59"/>
        <v>243600</v>
      </c>
      <c r="AM83" s="69">
        <f t="shared" si="59"/>
        <v>1243998</v>
      </c>
      <c r="AN83" s="69">
        <f t="shared" si="59"/>
        <v>243600</v>
      </c>
      <c r="AO83" s="69">
        <f t="shared" si="59"/>
        <v>1243998</v>
      </c>
      <c r="AP83" s="70">
        <f t="shared" si="53"/>
        <v>0.27912199905474477</v>
      </c>
      <c r="AQ83" s="71">
        <f t="shared" si="54"/>
        <v>2.1071132412411573E-2</v>
      </c>
    </row>
    <row r="84" spans="1:43" s="38" customFormat="1" ht="30" customHeight="1" x14ac:dyDescent="0.2">
      <c r="A84" s="33">
        <v>2</v>
      </c>
      <c r="B84" s="34">
        <v>0</v>
      </c>
      <c r="C84" s="34">
        <v>4</v>
      </c>
      <c r="D84" s="1">
        <v>7</v>
      </c>
      <c r="E84" s="1">
        <v>5</v>
      </c>
      <c r="F84" s="1">
        <v>20</v>
      </c>
      <c r="G84" s="1" t="s">
        <v>215</v>
      </c>
      <c r="H84" s="36" t="s">
        <v>115</v>
      </c>
      <c r="I84" s="72">
        <v>16261872</v>
      </c>
      <c r="J84" s="72">
        <v>0</v>
      </c>
      <c r="K84" s="72">
        <v>10450975</v>
      </c>
      <c r="L84" s="72">
        <v>0</v>
      </c>
      <c r="M84" s="72">
        <v>64788</v>
      </c>
      <c r="N84" s="72">
        <v>0</v>
      </c>
      <c r="O84" s="72">
        <v>0</v>
      </c>
      <c r="P84" s="72">
        <v>0</v>
      </c>
      <c r="Q84" s="72">
        <v>0</v>
      </c>
      <c r="R84" s="73">
        <f t="shared" si="51"/>
        <v>3.9840431655100966E-3</v>
      </c>
      <c r="S84" s="74">
        <f t="shared" si="52"/>
        <v>0</v>
      </c>
      <c r="T84" s="37"/>
      <c r="Y84" s="33">
        <v>2</v>
      </c>
      <c r="Z84" s="34">
        <v>0</v>
      </c>
      <c r="AA84" s="34">
        <v>4</v>
      </c>
      <c r="AB84" s="1">
        <v>7</v>
      </c>
      <c r="AC84" s="1">
        <v>5</v>
      </c>
      <c r="AD84" s="1">
        <v>20</v>
      </c>
      <c r="AE84" s="1" t="s">
        <v>215</v>
      </c>
      <c r="AF84" s="36" t="s">
        <v>115</v>
      </c>
      <c r="AG84" s="72">
        <v>16261872</v>
      </c>
      <c r="AH84" s="72">
        <v>0</v>
      </c>
      <c r="AI84" s="72">
        <v>10450975</v>
      </c>
      <c r="AJ84" s="72">
        <v>0</v>
      </c>
      <c r="AK84" s="72">
        <v>64788</v>
      </c>
      <c r="AL84" s="72">
        <v>0</v>
      </c>
      <c r="AM84" s="72">
        <v>0</v>
      </c>
      <c r="AN84" s="72">
        <v>0</v>
      </c>
      <c r="AO84" s="72">
        <v>0</v>
      </c>
      <c r="AP84" s="73">
        <f t="shared" si="53"/>
        <v>3.9840431655100966E-3</v>
      </c>
      <c r="AQ84" s="74">
        <f t="shared" si="54"/>
        <v>0</v>
      </c>
    </row>
    <row r="85" spans="1:43" s="38" customFormat="1" ht="30" customHeight="1" x14ac:dyDescent="0.2">
      <c r="A85" s="33">
        <v>2</v>
      </c>
      <c r="B85" s="34">
        <v>0</v>
      </c>
      <c r="C85" s="34">
        <v>4</v>
      </c>
      <c r="D85" s="1">
        <v>7</v>
      </c>
      <c r="E85" s="1">
        <v>6</v>
      </c>
      <c r="F85" s="1">
        <v>20</v>
      </c>
      <c r="G85" s="1" t="s">
        <v>216</v>
      </c>
      <c r="H85" s="36" t="s">
        <v>116</v>
      </c>
      <c r="I85" s="72">
        <v>42776151</v>
      </c>
      <c r="J85" s="72">
        <v>0</v>
      </c>
      <c r="K85" s="72">
        <v>29161638</v>
      </c>
      <c r="L85" s="72">
        <v>0</v>
      </c>
      <c r="M85" s="72">
        <v>16414023</v>
      </c>
      <c r="N85" s="72">
        <v>0</v>
      </c>
      <c r="O85" s="72">
        <v>1243998</v>
      </c>
      <c r="P85" s="72">
        <v>0</v>
      </c>
      <c r="Q85" s="72">
        <v>1243998</v>
      </c>
      <c r="R85" s="73">
        <f t="shared" si="51"/>
        <v>0.38371902605262453</v>
      </c>
      <c r="S85" s="74">
        <f t="shared" si="52"/>
        <v>2.9081578658163985E-2</v>
      </c>
      <c r="T85" s="37"/>
      <c r="Y85" s="33">
        <v>2</v>
      </c>
      <c r="Z85" s="34">
        <v>0</v>
      </c>
      <c r="AA85" s="34">
        <v>4</v>
      </c>
      <c r="AB85" s="1">
        <v>7</v>
      </c>
      <c r="AC85" s="1">
        <v>6</v>
      </c>
      <c r="AD85" s="1">
        <v>20</v>
      </c>
      <c r="AE85" s="1" t="s">
        <v>216</v>
      </c>
      <c r="AF85" s="36" t="s">
        <v>116</v>
      </c>
      <c r="AG85" s="72">
        <v>42776151</v>
      </c>
      <c r="AH85" s="72">
        <v>243600</v>
      </c>
      <c r="AI85" s="72">
        <v>29161638</v>
      </c>
      <c r="AJ85" s="72">
        <v>243600</v>
      </c>
      <c r="AK85" s="72">
        <v>16414023</v>
      </c>
      <c r="AL85" s="72">
        <v>243600</v>
      </c>
      <c r="AM85" s="72">
        <v>1243998</v>
      </c>
      <c r="AN85" s="72">
        <v>243600</v>
      </c>
      <c r="AO85" s="72">
        <v>1243998</v>
      </c>
      <c r="AP85" s="73">
        <f t="shared" si="53"/>
        <v>0.38371902605262453</v>
      </c>
      <c r="AQ85" s="74">
        <f t="shared" si="54"/>
        <v>2.9081578658163985E-2</v>
      </c>
    </row>
    <row r="86" spans="1:43" s="31" customFormat="1" ht="30" customHeight="1" x14ac:dyDescent="0.2">
      <c r="A86" s="28">
        <v>2</v>
      </c>
      <c r="B86" s="29">
        <v>0</v>
      </c>
      <c r="C86" s="29">
        <v>4</v>
      </c>
      <c r="D86" s="39">
        <v>8</v>
      </c>
      <c r="E86" s="30"/>
      <c r="F86" s="30"/>
      <c r="G86" s="30"/>
      <c r="H86" s="32" t="s">
        <v>117</v>
      </c>
      <c r="I86" s="69">
        <f t="shared" ref="I86:Q86" si="60">SUM(I87:I91)</f>
        <v>622587089</v>
      </c>
      <c r="J86" s="69">
        <f t="shared" si="60"/>
        <v>0</v>
      </c>
      <c r="K86" s="69">
        <f t="shared" si="60"/>
        <v>608892193</v>
      </c>
      <c r="L86" s="69">
        <f t="shared" si="60"/>
        <v>0</v>
      </c>
      <c r="M86" s="69">
        <f t="shared" si="60"/>
        <v>518618484</v>
      </c>
      <c r="N86" s="69">
        <f t="shared" si="60"/>
        <v>30823443.91</v>
      </c>
      <c r="O86" s="69">
        <f t="shared" si="60"/>
        <v>272800259.74000001</v>
      </c>
      <c r="P86" s="69">
        <f t="shared" si="60"/>
        <v>30823443.91</v>
      </c>
      <c r="Q86" s="69">
        <f t="shared" si="60"/>
        <v>272800259.74000001</v>
      </c>
      <c r="R86" s="70">
        <f t="shared" si="51"/>
        <v>0.83300552350516222</v>
      </c>
      <c r="S86" s="71">
        <f t="shared" si="52"/>
        <v>0.43817204783056463</v>
      </c>
      <c r="T86" s="40"/>
      <c r="Y86" s="28">
        <v>2</v>
      </c>
      <c r="Z86" s="29">
        <v>0</v>
      </c>
      <c r="AA86" s="29">
        <v>4</v>
      </c>
      <c r="AB86" s="39">
        <v>8</v>
      </c>
      <c r="AC86" s="30"/>
      <c r="AD86" s="30"/>
      <c r="AE86" s="30"/>
      <c r="AF86" s="32" t="s">
        <v>117</v>
      </c>
      <c r="AG86" s="69">
        <f t="shared" ref="AG86:AO86" si="61">SUM(AG87:AG91)</f>
        <v>622587089</v>
      </c>
      <c r="AH86" s="69">
        <f t="shared" si="61"/>
        <v>0</v>
      </c>
      <c r="AI86" s="69">
        <f t="shared" si="61"/>
        <v>608892193</v>
      </c>
      <c r="AJ86" s="69">
        <f t="shared" si="61"/>
        <v>0</v>
      </c>
      <c r="AK86" s="69">
        <f t="shared" si="61"/>
        <v>518618484</v>
      </c>
      <c r="AL86" s="69">
        <f t="shared" si="61"/>
        <v>34321530</v>
      </c>
      <c r="AM86" s="69">
        <f t="shared" si="61"/>
        <v>241976815.83000001</v>
      </c>
      <c r="AN86" s="69">
        <f t="shared" si="61"/>
        <v>34321530</v>
      </c>
      <c r="AO86" s="69">
        <f t="shared" si="61"/>
        <v>241976815.83000001</v>
      </c>
      <c r="AP86" s="70">
        <f t="shared" si="53"/>
        <v>0.83300552350516222</v>
      </c>
      <c r="AQ86" s="71">
        <f t="shared" si="54"/>
        <v>0.38866340164339647</v>
      </c>
    </row>
    <row r="87" spans="1:43" s="38" customFormat="1" ht="30" customHeight="1" x14ac:dyDescent="0.2">
      <c r="A87" s="33">
        <v>2</v>
      </c>
      <c r="B87" s="34">
        <v>0</v>
      </c>
      <c r="C87" s="34">
        <v>4</v>
      </c>
      <c r="D87" s="1">
        <v>8</v>
      </c>
      <c r="E87" s="1">
        <v>1</v>
      </c>
      <c r="F87" s="1">
        <v>20</v>
      </c>
      <c r="G87" s="1" t="s">
        <v>217</v>
      </c>
      <c r="H87" s="36" t="s">
        <v>118</v>
      </c>
      <c r="I87" s="72">
        <v>55730649</v>
      </c>
      <c r="J87" s="72">
        <v>0</v>
      </c>
      <c r="K87" s="72">
        <v>48330099</v>
      </c>
      <c r="L87" s="72">
        <v>0</v>
      </c>
      <c r="M87" s="72">
        <v>40222034</v>
      </c>
      <c r="N87" s="72">
        <v>1428094</v>
      </c>
      <c r="O87" s="72">
        <v>12938055</v>
      </c>
      <c r="P87" s="72">
        <v>1428094</v>
      </c>
      <c r="Q87" s="72">
        <v>12938055</v>
      </c>
      <c r="R87" s="73">
        <f t="shared" si="51"/>
        <v>0.72172197384602499</v>
      </c>
      <c r="S87" s="74">
        <f t="shared" si="52"/>
        <v>0.23215331657092311</v>
      </c>
      <c r="T87" s="37"/>
      <c r="Y87" s="33">
        <v>2</v>
      </c>
      <c r="Z87" s="34">
        <v>0</v>
      </c>
      <c r="AA87" s="34">
        <v>4</v>
      </c>
      <c r="AB87" s="1">
        <v>8</v>
      </c>
      <c r="AC87" s="1">
        <v>1</v>
      </c>
      <c r="AD87" s="1">
        <v>20</v>
      </c>
      <c r="AE87" s="1" t="s">
        <v>217</v>
      </c>
      <c r="AF87" s="36" t="s">
        <v>118</v>
      </c>
      <c r="AG87" s="72">
        <v>55730649</v>
      </c>
      <c r="AH87" s="72">
        <v>0</v>
      </c>
      <c r="AI87" s="72">
        <v>48330099</v>
      </c>
      <c r="AJ87" s="72">
        <v>0</v>
      </c>
      <c r="AK87" s="72">
        <v>40222034</v>
      </c>
      <c r="AL87" s="72">
        <v>1793949</v>
      </c>
      <c r="AM87" s="72">
        <v>11509961</v>
      </c>
      <c r="AN87" s="72">
        <v>1793949</v>
      </c>
      <c r="AO87" s="72">
        <v>11509961</v>
      </c>
      <c r="AP87" s="73">
        <f t="shared" si="53"/>
        <v>0.72172197384602499</v>
      </c>
      <c r="AQ87" s="74">
        <f t="shared" si="54"/>
        <v>0.20652838620271585</v>
      </c>
    </row>
    <row r="88" spans="1:43" s="38" customFormat="1" ht="30" customHeight="1" x14ac:dyDescent="0.2">
      <c r="A88" s="33">
        <v>2</v>
      </c>
      <c r="B88" s="34">
        <v>0</v>
      </c>
      <c r="C88" s="34">
        <v>4</v>
      </c>
      <c r="D88" s="1">
        <v>8</v>
      </c>
      <c r="E88" s="1">
        <v>2</v>
      </c>
      <c r="F88" s="1">
        <v>20</v>
      </c>
      <c r="G88" s="1" t="s">
        <v>218</v>
      </c>
      <c r="H88" s="36" t="s">
        <v>119</v>
      </c>
      <c r="I88" s="72">
        <v>413751634</v>
      </c>
      <c r="J88" s="72">
        <v>0</v>
      </c>
      <c r="K88" s="72">
        <v>413751634</v>
      </c>
      <c r="L88" s="72">
        <v>0</v>
      </c>
      <c r="M88" s="72">
        <v>353786471</v>
      </c>
      <c r="N88" s="72">
        <v>24292530</v>
      </c>
      <c r="O88" s="72">
        <v>200372450</v>
      </c>
      <c r="P88" s="72">
        <v>24292530</v>
      </c>
      <c r="Q88" s="72">
        <v>200372450</v>
      </c>
      <c r="R88" s="73">
        <f t="shared" si="51"/>
        <v>0.85506966481248992</v>
      </c>
      <c r="S88" s="74">
        <f t="shared" si="52"/>
        <v>0.48428195452153794</v>
      </c>
      <c r="T88" s="37"/>
      <c r="Y88" s="33">
        <v>2</v>
      </c>
      <c r="Z88" s="34">
        <v>0</v>
      </c>
      <c r="AA88" s="34">
        <v>4</v>
      </c>
      <c r="AB88" s="1">
        <v>8</v>
      </c>
      <c r="AC88" s="1">
        <v>2</v>
      </c>
      <c r="AD88" s="1">
        <v>20</v>
      </c>
      <c r="AE88" s="1" t="s">
        <v>218</v>
      </c>
      <c r="AF88" s="36" t="s">
        <v>119</v>
      </c>
      <c r="AG88" s="72">
        <v>413751634</v>
      </c>
      <c r="AH88" s="72">
        <v>0</v>
      </c>
      <c r="AI88" s="72">
        <v>413751634</v>
      </c>
      <c r="AJ88" s="72">
        <v>0</v>
      </c>
      <c r="AK88" s="72">
        <v>353786471</v>
      </c>
      <c r="AL88" s="72">
        <v>26076780</v>
      </c>
      <c r="AM88" s="72">
        <v>176079920</v>
      </c>
      <c r="AN88" s="72">
        <v>26076780</v>
      </c>
      <c r="AO88" s="72">
        <v>176079920</v>
      </c>
      <c r="AP88" s="73">
        <f t="shared" si="53"/>
        <v>0.85506966481248992</v>
      </c>
      <c r="AQ88" s="74">
        <f t="shared" si="54"/>
        <v>0.42556912294876881</v>
      </c>
    </row>
    <row r="89" spans="1:43" s="38" customFormat="1" ht="30" customHeight="1" x14ac:dyDescent="0.2">
      <c r="A89" s="33" t="s">
        <v>252</v>
      </c>
      <c r="B89" s="34">
        <v>0</v>
      </c>
      <c r="C89" s="34">
        <v>4</v>
      </c>
      <c r="D89" s="1">
        <v>8</v>
      </c>
      <c r="E89" s="1">
        <v>3</v>
      </c>
      <c r="F89" s="1">
        <v>20</v>
      </c>
      <c r="G89" s="1"/>
      <c r="H89" s="36" t="s">
        <v>120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73">
        <f t="shared" si="51"/>
        <v>0</v>
      </c>
      <c r="S89" s="74">
        <f t="shared" si="52"/>
        <v>0</v>
      </c>
      <c r="T89" s="37"/>
      <c r="Y89" s="33" t="s">
        <v>252</v>
      </c>
      <c r="Z89" s="34">
        <v>0</v>
      </c>
      <c r="AA89" s="34">
        <v>4</v>
      </c>
      <c r="AB89" s="1">
        <v>8</v>
      </c>
      <c r="AC89" s="1">
        <v>3</v>
      </c>
      <c r="AD89" s="1">
        <v>20</v>
      </c>
      <c r="AE89" s="1"/>
      <c r="AF89" s="36" t="s">
        <v>120</v>
      </c>
      <c r="AG89" s="72">
        <v>0</v>
      </c>
      <c r="AH89" s="72">
        <v>0</v>
      </c>
      <c r="AI89" s="72">
        <v>0</v>
      </c>
      <c r="AJ89" s="72">
        <v>0</v>
      </c>
      <c r="AK89" s="72">
        <v>0</v>
      </c>
      <c r="AL89" s="72">
        <v>0</v>
      </c>
      <c r="AM89" s="72">
        <v>0</v>
      </c>
      <c r="AN89" s="72">
        <v>0</v>
      </c>
      <c r="AO89" s="72">
        <v>0</v>
      </c>
      <c r="AP89" s="73">
        <f t="shared" si="53"/>
        <v>0</v>
      </c>
      <c r="AQ89" s="74">
        <f t="shared" si="54"/>
        <v>0</v>
      </c>
    </row>
    <row r="90" spans="1:43" s="38" customFormat="1" ht="30" customHeight="1" x14ac:dyDescent="0.2">
      <c r="A90" s="33">
        <v>2</v>
      </c>
      <c r="B90" s="34">
        <v>0</v>
      </c>
      <c r="C90" s="34">
        <v>4</v>
      </c>
      <c r="D90" s="1">
        <v>8</v>
      </c>
      <c r="E90" s="1">
        <v>5</v>
      </c>
      <c r="F90" s="1">
        <v>20</v>
      </c>
      <c r="G90" s="1" t="s">
        <v>219</v>
      </c>
      <c r="H90" s="36" t="s">
        <v>121</v>
      </c>
      <c r="I90" s="72">
        <v>82885431</v>
      </c>
      <c r="J90" s="72">
        <v>0</v>
      </c>
      <c r="K90" s="72">
        <v>77508764</v>
      </c>
      <c r="L90" s="72">
        <v>0</v>
      </c>
      <c r="M90" s="72">
        <v>62330221</v>
      </c>
      <c r="N90" s="72">
        <v>1136276</v>
      </c>
      <c r="O90" s="72">
        <v>25325184.739999998</v>
      </c>
      <c r="P90" s="72">
        <v>1136276</v>
      </c>
      <c r="Q90" s="72">
        <v>25325184.739999998</v>
      </c>
      <c r="R90" s="73">
        <f t="shared" si="51"/>
        <v>0.75200454709585818</v>
      </c>
      <c r="S90" s="74">
        <f t="shared" si="52"/>
        <v>0.30554446583018913</v>
      </c>
      <c r="T90" s="37"/>
      <c r="Y90" s="33">
        <v>2</v>
      </c>
      <c r="Z90" s="34">
        <v>0</v>
      </c>
      <c r="AA90" s="34">
        <v>4</v>
      </c>
      <c r="AB90" s="1">
        <v>8</v>
      </c>
      <c r="AC90" s="1">
        <v>5</v>
      </c>
      <c r="AD90" s="1">
        <v>20</v>
      </c>
      <c r="AE90" s="1" t="s">
        <v>219</v>
      </c>
      <c r="AF90" s="36" t="s">
        <v>121</v>
      </c>
      <c r="AG90" s="72">
        <v>82885431</v>
      </c>
      <c r="AH90" s="72">
        <v>0</v>
      </c>
      <c r="AI90" s="72">
        <v>77508764</v>
      </c>
      <c r="AJ90" s="72">
        <v>0</v>
      </c>
      <c r="AK90" s="72">
        <v>62330221</v>
      </c>
      <c r="AL90" s="72">
        <v>2379336</v>
      </c>
      <c r="AM90" s="72">
        <v>24188908.739999998</v>
      </c>
      <c r="AN90" s="72">
        <v>2379336</v>
      </c>
      <c r="AO90" s="72">
        <v>24188908.739999998</v>
      </c>
      <c r="AP90" s="73">
        <f t="shared" si="53"/>
        <v>0.75200454709585818</v>
      </c>
      <c r="AQ90" s="74">
        <f t="shared" si="54"/>
        <v>0.2918354703373624</v>
      </c>
    </row>
    <row r="91" spans="1:43" s="38" customFormat="1" ht="30" customHeight="1" x14ac:dyDescent="0.2">
      <c r="A91" s="33">
        <v>2</v>
      </c>
      <c r="B91" s="34">
        <v>0</v>
      </c>
      <c r="C91" s="34">
        <v>4</v>
      </c>
      <c r="D91" s="1">
        <v>8</v>
      </c>
      <c r="E91" s="1">
        <v>6</v>
      </c>
      <c r="F91" s="1">
        <v>20</v>
      </c>
      <c r="G91" s="1" t="s">
        <v>220</v>
      </c>
      <c r="H91" s="36" t="s">
        <v>122</v>
      </c>
      <c r="I91" s="72">
        <v>70219375</v>
      </c>
      <c r="J91" s="72">
        <v>0</v>
      </c>
      <c r="K91" s="72">
        <v>69301696</v>
      </c>
      <c r="L91" s="72">
        <v>0</v>
      </c>
      <c r="M91" s="72">
        <v>62279758</v>
      </c>
      <c r="N91" s="72">
        <v>3966543.91</v>
      </c>
      <c r="O91" s="72">
        <v>34164570</v>
      </c>
      <c r="P91" s="72">
        <v>3966543.91</v>
      </c>
      <c r="Q91" s="72">
        <v>34164570</v>
      </c>
      <c r="R91" s="73">
        <f t="shared" si="51"/>
        <v>0.88693124938807844</v>
      </c>
      <c r="S91" s="74">
        <f t="shared" si="52"/>
        <v>0.48654050253224268</v>
      </c>
      <c r="T91" s="37"/>
      <c r="Y91" s="33">
        <v>2</v>
      </c>
      <c r="Z91" s="34">
        <v>0</v>
      </c>
      <c r="AA91" s="34">
        <v>4</v>
      </c>
      <c r="AB91" s="1">
        <v>8</v>
      </c>
      <c r="AC91" s="1">
        <v>6</v>
      </c>
      <c r="AD91" s="1">
        <v>20</v>
      </c>
      <c r="AE91" s="1" t="s">
        <v>220</v>
      </c>
      <c r="AF91" s="36" t="s">
        <v>122</v>
      </c>
      <c r="AG91" s="72">
        <v>70219375</v>
      </c>
      <c r="AH91" s="72">
        <v>0</v>
      </c>
      <c r="AI91" s="72">
        <v>69301696</v>
      </c>
      <c r="AJ91" s="72">
        <v>0</v>
      </c>
      <c r="AK91" s="72">
        <v>62279758</v>
      </c>
      <c r="AL91" s="72">
        <v>4071465</v>
      </c>
      <c r="AM91" s="72">
        <v>30198026.09</v>
      </c>
      <c r="AN91" s="72">
        <v>4071465</v>
      </c>
      <c r="AO91" s="72">
        <v>30198026.09</v>
      </c>
      <c r="AP91" s="73">
        <f t="shared" si="53"/>
        <v>0.88693124938807844</v>
      </c>
      <c r="AQ91" s="74">
        <f t="shared" si="54"/>
        <v>0.43005261852586979</v>
      </c>
    </row>
    <row r="92" spans="1:43" s="31" customFormat="1" ht="30" customHeight="1" x14ac:dyDescent="0.2">
      <c r="A92" s="28">
        <v>2</v>
      </c>
      <c r="B92" s="29">
        <v>0</v>
      </c>
      <c r="C92" s="29">
        <v>4</v>
      </c>
      <c r="D92" s="39">
        <v>9</v>
      </c>
      <c r="E92" s="30"/>
      <c r="F92" s="30"/>
      <c r="G92" s="30"/>
      <c r="H92" s="32" t="s">
        <v>123</v>
      </c>
      <c r="I92" s="69">
        <f t="shared" ref="I92:Q92" si="62">SUM(I93:I94)</f>
        <v>1194612189</v>
      </c>
      <c r="J92" s="69">
        <f t="shared" si="62"/>
        <v>0</v>
      </c>
      <c r="K92" s="69">
        <f t="shared" si="62"/>
        <v>98401869</v>
      </c>
      <c r="L92" s="69">
        <f t="shared" si="62"/>
        <v>159313</v>
      </c>
      <c r="M92" s="69">
        <f t="shared" si="62"/>
        <v>25440653</v>
      </c>
      <c r="N92" s="69">
        <f t="shared" si="62"/>
        <v>0</v>
      </c>
      <c r="O92" s="69">
        <f t="shared" si="62"/>
        <v>22614348</v>
      </c>
      <c r="P92" s="69">
        <f t="shared" si="62"/>
        <v>0</v>
      </c>
      <c r="Q92" s="69">
        <f t="shared" si="62"/>
        <v>22614348</v>
      </c>
      <c r="R92" s="70">
        <f t="shared" si="51"/>
        <v>2.1296160573496373E-2</v>
      </c>
      <c r="S92" s="71">
        <f t="shared" si="52"/>
        <v>1.8930283993611588E-2</v>
      </c>
      <c r="T92" s="37"/>
      <c r="Y92" s="28">
        <v>2</v>
      </c>
      <c r="Z92" s="29">
        <v>0</v>
      </c>
      <c r="AA92" s="29">
        <v>4</v>
      </c>
      <c r="AB92" s="39">
        <v>9</v>
      </c>
      <c r="AC92" s="30"/>
      <c r="AD92" s="30"/>
      <c r="AE92" s="30"/>
      <c r="AF92" s="32" t="s">
        <v>123</v>
      </c>
      <c r="AG92" s="69">
        <f t="shared" ref="AG92:AO92" si="63">SUM(AG93:AG94)</f>
        <v>1194612189</v>
      </c>
      <c r="AH92" s="69">
        <f t="shared" si="63"/>
        <v>6000000</v>
      </c>
      <c r="AI92" s="69">
        <f t="shared" si="63"/>
        <v>98401869</v>
      </c>
      <c r="AJ92" s="69">
        <f t="shared" si="63"/>
        <v>0</v>
      </c>
      <c r="AK92" s="69">
        <f t="shared" si="63"/>
        <v>25281340</v>
      </c>
      <c r="AL92" s="69">
        <f t="shared" si="63"/>
        <v>577</v>
      </c>
      <c r="AM92" s="69">
        <f t="shared" si="63"/>
        <v>22614348</v>
      </c>
      <c r="AN92" s="69">
        <f t="shared" si="63"/>
        <v>577</v>
      </c>
      <c r="AO92" s="69">
        <f t="shared" si="63"/>
        <v>22614348</v>
      </c>
      <c r="AP92" s="70">
        <f t="shared" si="53"/>
        <v>2.1162800976577009E-2</v>
      </c>
      <c r="AQ92" s="71">
        <f t="shared" si="54"/>
        <v>1.8930283993611588E-2</v>
      </c>
    </row>
    <row r="93" spans="1:43" s="38" customFormat="1" ht="30" customHeight="1" x14ac:dyDescent="0.2">
      <c r="A93" s="33">
        <v>2</v>
      </c>
      <c r="B93" s="34">
        <v>0</v>
      </c>
      <c r="C93" s="34">
        <v>4</v>
      </c>
      <c r="D93" s="1">
        <v>9</v>
      </c>
      <c r="E93" s="1">
        <v>5</v>
      </c>
      <c r="F93" s="1">
        <v>20</v>
      </c>
      <c r="G93" s="1" t="s">
        <v>221</v>
      </c>
      <c r="H93" s="36" t="s">
        <v>124</v>
      </c>
      <c r="I93" s="72">
        <v>211100943</v>
      </c>
      <c r="J93" s="72">
        <v>0</v>
      </c>
      <c r="K93" s="72">
        <v>21951131</v>
      </c>
      <c r="L93" s="72">
        <v>0</v>
      </c>
      <c r="M93" s="72">
        <v>841040</v>
      </c>
      <c r="N93" s="72">
        <v>0</v>
      </c>
      <c r="O93" s="72">
        <v>0</v>
      </c>
      <c r="P93" s="72">
        <v>0</v>
      </c>
      <c r="Q93" s="72">
        <v>0</v>
      </c>
      <c r="R93" s="73">
        <f t="shared" si="51"/>
        <v>3.9840655756805407E-3</v>
      </c>
      <c r="S93" s="74">
        <f t="shared" si="52"/>
        <v>0</v>
      </c>
      <c r="T93" s="37"/>
      <c r="Y93" s="33">
        <v>2</v>
      </c>
      <c r="Z93" s="34">
        <v>0</v>
      </c>
      <c r="AA93" s="34">
        <v>4</v>
      </c>
      <c r="AB93" s="1">
        <v>9</v>
      </c>
      <c r="AC93" s="1">
        <v>5</v>
      </c>
      <c r="AD93" s="1">
        <v>20</v>
      </c>
      <c r="AE93" s="1" t="s">
        <v>221</v>
      </c>
      <c r="AF93" s="36" t="s">
        <v>124</v>
      </c>
      <c r="AG93" s="72">
        <v>211100943</v>
      </c>
      <c r="AH93" s="72">
        <v>0</v>
      </c>
      <c r="AI93" s="72">
        <v>21951131</v>
      </c>
      <c r="AJ93" s="72">
        <v>0</v>
      </c>
      <c r="AK93" s="72">
        <v>841040</v>
      </c>
      <c r="AL93" s="72">
        <v>0</v>
      </c>
      <c r="AM93" s="72">
        <v>0</v>
      </c>
      <c r="AN93" s="72">
        <v>0</v>
      </c>
      <c r="AO93" s="72">
        <v>0</v>
      </c>
      <c r="AP93" s="73">
        <f t="shared" si="53"/>
        <v>3.9840655756805407E-3</v>
      </c>
      <c r="AQ93" s="74">
        <f t="shared" si="54"/>
        <v>0</v>
      </c>
    </row>
    <row r="94" spans="1:43" s="38" customFormat="1" ht="30" customHeight="1" x14ac:dyDescent="0.2">
      <c r="A94" s="33">
        <v>2</v>
      </c>
      <c r="B94" s="34">
        <v>0</v>
      </c>
      <c r="C94" s="34">
        <v>4</v>
      </c>
      <c r="D94" s="1">
        <v>9</v>
      </c>
      <c r="E94" s="1">
        <v>13</v>
      </c>
      <c r="F94" s="1">
        <v>20</v>
      </c>
      <c r="G94" s="1" t="s">
        <v>222</v>
      </c>
      <c r="H94" s="36" t="s">
        <v>125</v>
      </c>
      <c r="I94" s="72">
        <v>983511246</v>
      </c>
      <c r="J94" s="72">
        <v>0</v>
      </c>
      <c r="K94" s="72">
        <v>76450738</v>
      </c>
      <c r="L94" s="72">
        <v>159313</v>
      </c>
      <c r="M94" s="72">
        <v>24599613</v>
      </c>
      <c r="N94" s="72">
        <v>0</v>
      </c>
      <c r="O94" s="72">
        <v>22614348</v>
      </c>
      <c r="P94" s="72">
        <v>0</v>
      </c>
      <c r="Q94" s="72">
        <v>22614348</v>
      </c>
      <c r="R94" s="73">
        <f t="shared" si="51"/>
        <v>2.5012030213226458E-2</v>
      </c>
      <c r="S94" s="74">
        <f t="shared" si="52"/>
        <v>2.2993481866093478E-2</v>
      </c>
      <c r="T94" s="37"/>
      <c r="Y94" s="33">
        <v>2</v>
      </c>
      <c r="Z94" s="34">
        <v>0</v>
      </c>
      <c r="AA94" s="34">
        <v>4</v>
      </c>
      <c r="AB94" s="1">
        <v>9</v>
      </c>
      <c r="AC94" s="1">
        <v>13</v>
      </c>
      <c r="AD94" s="1">
        <v>20</v>
      </c>
      <c r="AE94" s="1" t="s">
        <v>222</v>
      </c>
      <c r="AF94" s="36" t="s">
        <v>125</v>
      </c>
      <c r="AG94" s="72">
        <v>983511246</v>
      </c>
      <c r="AH94" s="72">
        <v>6000000</v>
      </c>
      <c r="AI94" s="72">
        <v>76450738</v>
      </c>
      <c r="AJ94" s="72">
        <v>0</v>
      </c>
      <c r="AK94" s="72">
        <v>24440300</v>
      </c>
      <c r="AL94" s="72">
        <v>577</v>
      </c>
      <c r="AM94" s="72">
        <v>22614348</v>
      </c>
      <c r="AN94" s="72">
        <v>577</v>
      </c>
      <c r="AO94" s="72">
        <v>22614348</v>
      </c>
      <c r="AP94" s="73">
        <f t="shared" si="53"/>
        <v>2.4850046300334831E-2</v>
      </c>
      <c r="AQ94" s="74">
        <f t="shared" si="54"/>
        <v>2.2993481866093478E-2</v>
      </c>
    </row>
    <row r="95" spans="1:43" s="31" customFormat="1" ht="30" customHeight="1" x14ac:dyDescent="0.2">
      <c r="A95" s="28">
        <v>2</v>
      </c>
      <c r="B95" s="29">
        <v>0</v>
      </c>
      <c r="C95" s="29">
        <v>4</v>
      </c>
      <c r="D95" s="39">
        <v>10</v>
      </c>
      <c r="E95" s="30"/>
      <c r="F95" s="30"/>
      <c r="G95" s="30"/>
      <c r="H95" s="32" t="s">
        <v>126</v>
      </c>
      <c r="I95" s="69">
        <f t="shared" ref="I95:Q95" si="64">SUM(I96:I97)</f>
        <v>13105080</v>
      </c>
      <c r="J95" s="69">
        <f t="shared" si="64"/>
        <v>0</v>
      </c>
      <c r="K95" s="69">
        <f t="shared" si="64"/>
        <v>12004967</v>
      </c>
      <c r="L95" s="69">
        <f t="shared" si="64"/>
        <v>0</v>
      </c>
      <c r="M95" s="69">
        <f t="shared" si="64"/>
        <v>10316159</v>
      </c>
      <c r="N95" s="69">
        <f t="shared" si="64"/>
        <v>816589</v>
      </c>
      <c r="O95" s="69">
        <f t="shared" si="64"/>
        <v>3036986</v>
      </c>
      <c r="P95" s="69">
        <f t="shared" si="64"/>
        <v>816589</v>
      </c>
      <c r="Q95" s="69">
        <f t="shared" si="64"/>
        <v>3036986</v>
      </c>
      <c r="R95" s="70">
        <f t="shared" si="51"/>
        <v>0.78718779282537765</v>
      </c>
      <c r="S95" s="71">
        <f t="shared" si="52"/>
        <v>0.23174112634184607</v>
      </c>
      <c r="T95" s="40"/>
      <c r="Y95" s="28">
        <v>2</v>
      </c>
      <c r="Z95" s="29">
        <v>0</v>
      </c>
      <c r="AA95" s="29">
        <v>4</v>
      </c>
      <c r="AB95" s="39">
        <v>10</v>
      </c>
      <c r="AC95" s="30"/>
      <c r="AD95" s="30"/>
      <c r="AE95" s="30"/>
      <c r="AF95" s="32" t="s">
        <v>126</v>
      </c>
      <c r="AG95" s="69">
        <f t="shared" ref="AG95:AO95" si="65">SUM(AG96:AG97)</f>
        <v>13105080</v>
      </c>
      <c r="AH95" s="69">
        <f t="shared" si="65"/>
        <v>0</v>
      </c>
      <c r="AI95" s="69">
        <f t="shared" si="65"/>
        <v>12004967</v>
      </c>
      <c r="AJ95" s="69">
        <f t="shared" si="65"/>
        <v>0</v>
      </c>
      <c r="AK95" s="69">
        <f t="shared" si="65"/>
        <v>10316159</v>
      </c>
      <c r="AL95" s="69">
        <f t="shared" si="65"/>
        <v>28</v>
      </c>
      <c r="AM95" s="69">
        <f t="shared" si="65"/>
        <v>2220397</v>
      </c>
      <c r="AN95" s="69">
        <f t="shared" si="65"/>
        <v>816436</v>
      </c>
      <c r="AO95" s="69">
        <f t="shared" si="65"/>
        <v>2220397</v>
      </c>
      <c r="AP95" s="70">
        <f t="shared" si="53"/>
        <v>0.78718779282537765</v>
      </c>
      <c r="AQ95" s="71">
        <f t="shared" si="54"/>
        <v>0.16943025147500054</v>
      </c>
    </row>
    <row r="96" spans="1:43" s="38" customFormat="1" ht="30" customHeight="1" x14ac:dyDescent="0.2">
      <c r="A96" s="33">
        <v>2</v>
      </c>
      <c r="B96" s="34">
        <v>0</v>
      </c>
      <c r="C96" s="34">
        <v>4</v>
      </c>
      <c r="D96" s="1">
        <v>10</v>
      </c>
      <c r="E96" s="1">
        <v>1</v>
      </c>
      <c r="F96" s="1">
        <v>20</v>
      </c>
      <c r="G96" s="1" t="s">
        <v>186</v>
      </c>
      <c r="H96" s="36" t="s">
        <v>127</v>
      </c>
      <c r="I96" s="72">
        <v>12666057</v>
      </c>
      <c r="J96" s="72">
        <v>0</v>
      </c>
      <c r="K96" s="72">
        <v>11565944</v>
      </c>
      <c r="L96" s="72">
        <v>0</v>
      </c>
      <c r="M96" s="72">
        <v>10299338</v>
      </c>
      <c r="N96" s="72">
        <v>816589</v>
      </c>
      <c r="O96" s="72">
        <v>3036986</v>
      </c>
      <c r="P96" s="72">
        <v>816589</v>
      </c>
      <c r="Q96" s="72">
        <v>3036986</v>
      </c>
      <c r="R96" s="73">
        <f t="shared" si="51"/>
        <v>0.81314476952061721</v>
      </c>
      <c r="S96" s="74">
        <f t="shared" si="52"/>
        <v>0.23977359331321499</v>
      </c>
      <c r="T96" s="37"/>
      <c r="Y96" s="33">
        <v>2</v>
      </c>
      <c r="Z96" s="34">
        <v>0</v>
      </c>
      <c r="AA96" s="34">
        <v>4</v>
      </c>
      <c r="AB96" s="1">
        <v>10</v>
      </c>
      <c r="AC96" s="1">
        <v>1</v>
      </c>
      <c r="AD96" s="1">
        <v>20</v>
      </c>
      <c r="AE96" s="1" t="s">
        <v>186</v>
      </c>
      <c r="AF96" s="36" t="s">
        <v>127</v>
      </c>
      <c r="AG96" s="72">
        <v>12666057</v>
      </c>
      <c r="AH96" s="72">
        <v>0</v>
      </c>
      <c r="AI96" s="72">
        <v>11565944</v>
      </c>
      <c r="AJ96" s="72">
        <v>0</v>
      </c>
      <c r="AK96" s="72">
        <v>10299338</v>
      </c>
      <c r="AL96" s="72">
        <v>28</v>
      </c>
      <c r="AM96" s="72">
        <v>2220397</v>
      </c>
      <c r="AN96" s="72">
        <v>816436</v>
      </c>
      <c r="AO96" s="72">
        <v>2220397</v>
      </c>
      <c r="AP96" s="73">
        <f t="shared" si="53"/>
        <v>0.81314476952061721</v>
      </c>
      <c r="AQ96" s="74">
        <f t="shared" si="54"/>
        <v>0.17530293760718116</v>
      </c>
    </row>
    <row r="97" spans="1:43" s="38" customFormat="1" ht="30" customHeight="1" x14ac:dyDescent="0.2">
      <c r="A97" s="33">
        <v>2</v>
      </c>
      <c r="B97" s="34">
        <v>0</v>
      </c>
      <c r="C97" s="34">
        <v>4</v>
      </c>
      <c r="D97" s="1">
        <v>10</v>
      </c>
      <c r="E97" s="1">
        <v>2</v>
      </c>
      <c r="F97" s="1">
        <v>20</v>
      </c>
      <c r="G97" s="1" t="s">
        <v>187</v>
      </c>
      <c r="H97" s="36" t="s">
        <v>128</v>
      </c>
      <c r="I97" s="72">
        <v>439023</v>
      </c>
      <c r="J97" s="72">
        <v>0</v>
      </c>
      <c r="K97" s="72">
        <v>439023</v>
      </c>
      <c r="L97" s="72">
        <v>0</v>
      </c>
      <c r="M97" s="72">
        <v>16821</v>
      </c>
      <c r="N97" s="72">
        <v>0</v>
      </c>
      <c r="O97" s="72">
        <v>0</v>
      </c>
      <c r="P97" s="72">
        <v>0</v>
      </c>
      <c r="Q97" s="72">
        <v>0</v>
      </c>
      <c r="R97" s="73">
        <f t="shared" si="51"/>
        <v>3.8314621329634209E-2</v>
      </c>
      <c r="S97" s="74">
        <f t="shared" si="52"/>
        <v>0</v>
      </c>
      <c r="T97" s="37"/>
      <c r="Y97" s="33">
        <v>2</v>
      </c>
      <c r="Z97" s="34">
        <v>0</v>
      </c>
      <c r="AA97" s="34">
        <v>4</v>
      </c>
      <c r="AB97" s="1">
        <v>10</v>
      </c>
      <c r="AC97" s="1">
        <v>2</v>
      </c>
      <c r="AD97" s="1">
        <v>20</v>
      </c>
      <c r="AE97" s="1" t="s">
        <v>187</v>
      </c>
      <c r="AF97" s="36" t="s">
        <v>128</v>
      </c>
      <c r="AG97" s="72">
        <v>439023</v>
      </c>
      <c r="AH97" s="72">
        <v>0</v>
      </c>
      <c r="AI97" s="72">
        <v>439023</v>
      </c>
      <c r="AJ97" s="72">
        <v>0</v>
      </c>
      <c r="AK97" s="72">
        <v>16821</v>
      </c>
      <c r="AL97" s="72">
        <v>0</v>
      </c>
      <c r="AM97" s="72">
        <v>0</v>
      </c>
      <c r="AN97" s="72">
        <v>0</v>
      </c>
      <c r="AO97" s="72">
        <v>0</v>
      </c>
      <c r="AP97" s="73">
        <f t="shared" si="53"/>
        <v>3.8314621329634209E-2</v>
      </c>
      <c r="AQ97" s="74">
        <f t="shared" si="54"/>
        <v>0</v>
      </c>
    </row>
    <row r="98" spans="1:43" s="31" customFormat="1" ht="30" customHeight="1" x14ac:dyDescent="0.2">
      <c r="A98" s="28">
        <v>2</v>
      </c>
      <c r="B98" s="29">
        <v>0</v>
      </c>
      <c r="C98" s="29">
        <v>4</v>
      </c>
      <c r="D98" s="39">
        <v>11</v>
      </c>
      <c r="E98" s="30"/>
      <c r="F98" s="30"/>
      <c r="G98" s="30"/>
      <c r="H98" s="32" t="s">
        <v>129</v>
      </c>
      <c r="I98" s="69">
        <f>SUM(I99:I100)</f>
        <v>122328452</v>
      </c>
      <c r="J98" s="69">
        <f t="shared" ref="J98:Q98" si="66">SUM(J99:J100)</f>
        <v>0</v>
      </c>
      <c r="K98" s="69">
        <f t="shared" si="66"/>
        <v>122186544</v>
      </c>
      <c r="L98" s="69">
        <f t="shared" si="66"/>
        <v>4340579</v>
      </c>
      <c r="M98" s="69">
        <f t="shared" si="66"/>
        <v>69545736</v>
      </c>
      <c r="N98" s="69">
        <f t="shared" si="66"/>
        <v>5421347</v>
      </c>
      <c r="O98" s="69">
        <f t="shared" si="66"/>
        <v>41974828</v>
      </c>
      <c r="P98" s="69">
        <f t="shared" si="66"/>
        <v>7569989</v>
      </c>
      <c r="Q98" s="69">
        <f t="shared" si="66"/>
        <v>41974828</v>
      </c>
      <c r="R98" s="70">
        <f t="shared" si="51"/>
        <v>0.56851643965869858</v>
      </c>
      <c r="S98" s="71">
        <f t="shared" si="52"/>
        <v>0.34313217664194751</v>
      </c>
      <c r="T98" s="40"/>
      <c r="Y98" s="28">
        <v>2</v>
      </c>
      <c r="Z98" s="29">
        <v>0</v>
      </c>
      <c r="AA98" s="29">
        <v>4</v>
      </c>
      <c r="AB98" s="39">
        <v>11</v>
      </c>
      <c r="AC98" s="30"/>
      <c r="AD98" s="30"/>
      <c r="AE98" s="30"/>
      <c r="AF98" s="32" t="s">
        <v>129</v>
      </c>
      <c r="AG98" s="69">
        <f>SUM(AG99:AG100)</f>
        <v>122328452</v>
      </c>
      <c r="AH98" s="69">
        <f t="shared" ref="AH98:AO98" si="67">SUM(AH99:AH100)</f>
        <v>0</v>
      </c>
      <c r="AI98" s="69">
        <f t="shared" si="67"/>
        <v>122186544</v>
      </c>
      <c r="AJ98" s="69">
        <f t="shared" si="67"/>
        <v>3192832</v>
      </c>
      <c r="AK98" s="69">
        <f t="shared" si="67"/>
        <v>65205157</v>
      </c>
      <c r="AL98" s="69">
        <f t="shared" si="67"/>
        <v>5283267</v>
      </c>
      <c r="AM98" s="69">
        <f t="shared" si="67"/>
        <v>36553481</v>
      </c>
      <c r="AN98" s="69">
        <f t="shared" si="67"/>
        <v>3621789</v>
      </c>
      <c r="AO98" s="69">
        <f t="shared" si="67"/>
        <v>34404839</v>
      </c>
      <c r="AP98" s="70">
        <f t="shared" si="53"/>
        <v>0.53303345161271232</v>
      </c>
      <c r="AQ98" s="71">
        <f t="shared" si="54"/>
        <v>0.29881422026005855</v>
      </c>
    </row>
    <row r="99" spans="1:43" s="31" customFormat="1" ht="30" customHeight="1" x14ac:dyDescent="0.2">
      <c r="A99" s="33">
        <v>2</v>
      </c>
      <c r="B99" s="34">
        <v>0</v>
      </c>
      <c r="C99" s="34">
        <v>4</v>
      </c>
      <c r="D99" s="1">
        <v>11</v>
      </c>
      <c r="E99" s="1">
        <v>1</v>
      </c>
      <c r="F99" s="1">
        <v>20</v>
      </c>
      <c r="G99" s="1" t="s">
        <v>253</v>
      </c>
      <c r="H99" s="36" t="s">
        <v>254</v>
      </c>
      <c r="I99" s="72">
        <v>21000000</v>
      </c>
      <c r="J99" s="72">
        <v>0</v>
      </c>
      <c r="K99" s="72">
        <v>21000000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73">
        <f t="shared" si="51"/>
        <v>0</v>
      </c>
      <c r="S99" s="74">
        <f t="shared" si="52"/>
        <v>0</v>
      </c>
      <c r="T99" s="40"/>
      <c r="Y99" s="33">
        <v>2</v>
      </c>
      <c r="Z99" s="34">
        <v>0</v>
      </c>
      <c r="AA99" s="34">
        <v>4</v>
      </c>
      <c r="AB99" s="1">
        <v>11</v>
      </c>
      <c r="AC99" s="1">
        <v>1</v>
      </c>
      <c r="AD99" s="1">
        <v>20</v>
      </c>
      <c r="AE99" s="1" t="s">
        <v>253</v>
      </c>
      <c r="AF99" s="36" t="s">
        <v>254</v>
      </c>
      <c r="AG99" s="72">
        <v>21000000</v>
      </c>
      <c r="AH99" s="72">
        <v>0</v>
      </c>
      <c r="AI99" s="72">
        <v>21000000</v>
      </c>
      <c r="AJ99" s="72">
        <v>0</v>
      </c>
      <c r="AK99" s="72">
        <v>0</v>
      </c>
      <c r="AL99" s="72">
        <v>0</v>
      </c>
      <c r="AM99" s="72">
        <v>0</v>
      </c>
      <c r="AN99" s="72">
        <v>0</v>
      </c>
      <c r="AO99" s="72">
        <v>0</v>
      </c>
      <c r="AP99" s="73">
        <f t="shared" si="53"/>
        <v>0</v>
      </c>
      <c r="AQ99" s="74">
        <f t="shared" si="54"/>
        <v>0</v>
      </c>
    </row>
    <row r="100" spans="1:43" s="38" customFormat="1" ht="30" customHeight="1" x14ac:dyDescent="0.2">
      <c r="A100" s="33">
        <v>2</v>
      </c>
      <c r="B100" s="34">
        <v>0</v>
      </c>
      <c r="C100" s="34">
        <v>4</v>
      </c>
      <c r="D100" s="1">
        <v>11</v>
      </c>
      <c r="E100" s="1">
        <v>2</v>
      </c>
      <c r="F100" s="1">
        <v>20</v>
      </c>
      <c r="G100" s="1" t="s">
        <v>188</v>
      </c>
      <c r="H100" s="36" t="s">
        <v>130</v>
      </c>
      <c r="I100" s="72">
        <v>101328452</v>
      </c>
      <c r="J100" s="72">
        <v>0</v>
      </c>
      <c r="K100" s="72">
        <v>101186544</v>
      </c>
      <c r="L100" s="72">
        <v>4340579</v>
      </c>
      <c r="M100" s="72">
        <v>69545736</v>
      </c>
      <c r="N100" s="72">
        <v>5421347</v>
      </c>
      <c r="O100" s="72">
        <v>41974828</v>
      </c>
      <c r="P100" s="72">
        <v>7569989</v>
      </c>
      <c r="Q100" s="72">
        <v>41974828</v>
      </c>
      <c r="R100" s="73">
        <f t="shared" si="51"/>
        <v>0.68633966696737847</v>
      </c>
      <c r="S100" s="74">
        <f t="shared" si="52"/>
        <v>0.41424523094461169</v>
      </c>
      <c r="T100" s="37"/>
      <c r="Y100" s="33">
        <v>2</v>
      </c>
      <c r="Z100" s="34">
        <v>0</v>
      </c>
      <c r="AA100" s="34">
        <v>4</v>
      </c>
      <c r="AB100" s="1">
        <v>11</v>
      </c>
      <c r="AC100" s="1">
        <v>2</v>
      </c>
      <c r="AD100" s="1">
        <v>20</v>
      </c>
      <c r="AE100" s="1" t="s">
        <v>188</v>
      </c>
      <c r="AF100" s="36" t="s">
        <v>130</v>
      </c>
      <c r="AG100" s="72">
        <v>101328452</v>
      </c>
      <c r="AH100" s="72">
        <v>0</v>
      </c>
      <c r="AI100" s="72">
        <v>101186544</v>
      </c>
      <c r="AJ100" s="72">
        <v>3192832</v>
      </c>
      <c r="AK100" s="72">
        <v>65205157</v>
      </c>
      <c r="AL100" s="72">
        <v>5283267</v>
      </c>
      <c r="AM100" s="72">
        <v>36553481</v>
      </c>
      <c r="AN100" s="72">
        <v>3621789</v>
      </c>
      <c r="AO100" s="72">
        <v>34404839</v>
      </c>
      <c r="AP100" s="73">
        <f t="shared" si="53"/>
        <v>0.64350294229304916</v>
      </c>
      <c r="AQ100" s="74">
        <f t="shared" si="54"/>
        <v>0.3607425187942277</v>
      </c>
    </row>
    <row r="101" spans="1:43" s="31" customFormat="1" ht="30" customHeight="1" x14ac:dyDescent="0.2">
      <c r="A101" s="28">
        <v>2</v>
      </c>
      <c r="B101" s="29">
        <v>0</v>
      </c>
      <c r="C101" s="29">
        <v>4</v>
      </c>
      <c r="D101" s="39">
        <v>14</v>
      </c>
      <c r="E101" s="39"/>
      <c r="F101" s="39">
        <v>20</v>
      </c>
      <c r="G101" s="39"/>
      <c r="H101" s="32" t="s">
        <v>131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69">
        <v>0</v>
      </c>
      <c r="P101" s="69">
        <v>0</v>
      </c>
      <c r="Q101" s="69">
        <v>0</v>
      </c>
      <c r="R101" s="73">
        <f t="shared" si="51"/>
        <v>0</v>
      </c>
      <c r="S101" s="74">
        <f t="shared" si="52"/>
        <v>0</v>
      </c>
      <c r="T101" s="37"/>
      <c r="Y101" s="28">
        <v>2</v>
      </c>
      <c r="Z101" s="29">
        <v>0</v>
      </c>
      <c r="AA101" s="29">
        <v>4</v>
      </c>
      <c r="AB101" s="39">
        <v>14</v>
      </c>
      <c r="AC101" s="39"/>
      <c r="AD101" s="39">
        <v>20</v>
      </c>
      <c r="AE101" s="39"/>
      <c r="AF101" s="32" t="s">
        <v>131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73">
        <f t="shared" si="53"/>
        <v>0</v>
      </c>
      <c r="AQ101" s="74">
        <f t="shared" si="54"/>
        <v>0</v>
      </c>
    </row>
    <row r="102" spans="1:43" s="31" customFormat="1" ht="30" customHeight="1" x14ac:dyDescent="0.2">
      <c r="A102" s="28">
        <v>2</v>
      </c>
      <c r="B102" s="29">
        <v>0</v>
      </c>
      <c r="C102" s="29">
        <v>4</v>
      </c>
      <c r="D102" s="39">
        <v>17</v>
      </c>
      <c r="E102" s="30"/>
      <c r="F102" s="30"/>
      <c r="G102" s="30"/>
      <c r="H102" s="32" t="s">
        <v>132</v>
      </c>
      <c r="I102" s="69">
        <f t="shared" ref="I102:S102" si="68">SUM(I103:I104)</f>
        <v>1888076</v>
      </c>
      <c r="J102" s="69">
        <f t="shared" si="68"/>
        <v>0</v>
      </c>
      <c r="K102" s="69">
        <f t="shared" si="68"/>
        <v>1756092</v>
      </c>
      <c r="L102" s="69">
        <f t="shared" si="68"/>
        <v>0</v>
      </c>
      <c r="M102" s="69">
        <f t="shared" si="68"/>
        <v>67284</v>
      </c>
      <c r="N102" s="69">
        <f t="shared" si="68"/>
        <v>0</v>
      </c>
      <c r="O102" s="69">
        <f t="shared" si="68"/>
        <v>0</v>
      </c>
      <c r="P102" s="69">
        <f t="shared" si="68"/>
        <v>0</v>
      </c>
      <c r="Q102" s="69">
        <f t="shared" si="68"/>
        <v>0</v>
      </c>
      <c r="R102" s="78">
        <f t="shared" si="68"/>
        <v>7.1272554706484276E-2</v>
      </c>
      <c r="S102" s="78">
        <f t="shared" si="68"/>
        <v>0</v>
      </c>
      <c r="T102" s="37"/>
      <c r="Y102" s="28">
        <v>2</v>
      </c>
      <c r="Z102" s="29">
        <v>0</v>
      </c>
      <c r="AA102" s="29">
        <v>4</v>
      </c>
      <c r="AB102" s="39">
        <v>17</v>
      </c>
      <c r="AC102" s="30"/>
      <c r="AD102" s="30"/>
      <c r="AE102" s="30"/>
      <c r="AF102" s="32" t="s">
        <v>132</v>
      </c>
      <c r="AG102" s="69">
        <f t="shared" ref="AG102:AQ102" si="69">SUM(AG103:AG104)</f>
        <v>1888076</v>
      </c>
      <c r="AH102" s="69">
        <f t="shared" si="69"/>
        <v>0</v>
      </c>
      <c r="AI102" s="69">
        <f t="shared" si="69"/>
        <v>1756092</v>
      </c>
      <c r="AJ102" s="69">
        <f t="shared" si="69"/>
        <v>0</v>
      </c>
      <c r="AK102" s="69">
        <f t="shared" si="69"/>
        <v>67284</v>
      </c>
      <c r="AL102" s="69">
        <f t="shared" si="69"/>
        <v>0</v>
      </c>
      <c r="AM102" s="69">
        <f t="shared" si="69"/>
        <v>0</v>
      </c>
      <c r="AN102" s="69">
        <f t="shared" si="69"/>
        <v>0</v>
      </c>
      <c r="AO102" s="69">
        <f t="shared" si="69"/>
        <v>0</v>
      </c>
      <c r="AP102" s="78">
        <f t="shared" si="69"/>
        <v>7.1272554706484276E-2</v>
      </c>
      <c r="AQ102" s="78">
        <f t="shared" si="69"/>
        <v>0</v>
      </c>
    </row>
    <row r="103" spans="1:43" s="38" customFormat="1" ht="30" customHeight="1" x14ac:dyDescent="0.2">
      <c r="A103" s="33">
        <v>2</v>
      </c>
      <c r="B103" s="34">
        <v>0</v>
      </c>
      <c r="C103" s="34">
        <v>4</v>
      </c>
      <c r="D103" s="1">
        <v>17</v>
      </c>
      <c r="E103" s="1">
        <v>1</v>
      </c>
      <c r="F103" s="1">
        <v>20</v>
      </c>
      <c r="G103" s="1" t="s">
        <v>189</v>
      </c>
      <c r="H103" s="36" t="s">
        <v>133</v>
      </c>
      <c r="I103" s="72">
        <v>944038</v>
      </c>
      <c r="J103" s="72">
        <v>0</v>
      </c>
      <c r="K103" s="72">
        <v>878046</v>
      </c>
      <c r="L103" s="72">
        <v>0</v>
      </c>
      <c r="M103" s="72">
        <v>33642</v>
      </c>
      <c r="N103" s="72">
        <v>0</v>
      </c>
      <c r="O103" s="72">
        <v>0</v>
      </c>
      <c r="P103" s="72">
        <v>0</v>
      </c>
      <c r="Q103" s="72">
        <v>0</v>
      </c>
      <c r="R103" s="73">
        <f t="shared" si="51"/>
        <v>3.5636277353242138E-2</v>
      </c>
      <c r="S103" s="74">
        <f t="shared" si="52"/>
        <v>0</v>
      </c>
      <c r="T103" s="37"/>
      <c r="Y103" s="33">
        <v>2</v>
      </c>
      <c r="Z103" s="34">
        <v>0</v>
      </c>
      <c r="AA103" s="34">
        <v>4</v>
      </c>
      <c r="AB103" s="1">
        <v>17</v>
      </c>
      <c r="AC103" s="1">
        <v>1</v>
      </c>
      <c r="AD103" s="1">
        <v>20</v>
      </c>
      <c r="AE103" s="1" t="s">
        <v>189</v>
      </c>
      <c r="AF103" s="36" t="s">
        <v>133</v>
      </c>
      <c r="AG103" s="72">
        <v>944038</v>
      </c>
      <c r="AH103" s="72">
        <v>0</v>
      </c>
      <c r="AI103" s="72">
        <v>878046</v>
      </c>
      <c r="AJ103" s="72">
        <v>0</v>
      </c>
      <c r="AK103" s="72">
        <v>33642</v>
      </c>
      <c r="AL103" s="72">
        <v>0</v>
      </c>
      <c r="AM103" s="72">
        <v>0</v>
      </c>
      <c r="AN103" s="72">
        <v>0</v>
      </c>
      <c r="AO103" s="72">
        <v>0</v>
      </c>
      <c r="AP103" s="73">
        <f t="shared" si="53"/>
        <v>3.5636277353242138E-2</v>
      </c>
      <c r="AQ103" s="74">
        <f t="shared" si="54"/>
        <v>0</v>
      </c>
    </row>
    <row r="104" spans="1:43" s="38" customFormat="1" ht="30" customHeight="1" x14ac:dyDescent="0.2">
      <c r="A104" s="33">
        <v>2</v>
      </c>
      <c r="B104" s="34">
        <v>0</v>
      </c>
      <c r="C104" s="34">
        <v>4</v>
      </c>
      <c r="D104" s="1">
        <v>17</v>
      </c>
      <c r="E104" s="1">
        <v>2</v>
      </c>
      <c r="F104" s="1">
        <v>20</v>
      </c>
      <c r="G104" s="1" t="s">
        <v>190</v>
      </c>
      <c r="H104" s="36" t="s">
        <v>134</v>
      </c>
      <c r="I104" s="72">
        <v>944038</v>
      </c>
      <c r="J104" s="72">
        <v>0</v>
      </c>
      <c r="K104" s="72">
        <v>878046</v>
      </c>
      <c r="L104" s="72">
        <v>0</v>
      </c>
      <c r="M104" s="72">
        <v>33642</v>
      </c>
      <c r="N104" s="72">
        <v>0</v>
      </c>
      <c r="O104" s="72">
        <v>0</v>
      </c>
      <c r="P104" s="72">
        <v>0</v>
      </c>
      <c r="Q104" s="72">
        <v>0</v>
      </c>
      <c r="R104" s="73">
        <f t="shared" si="51"/>
        <v>3.5636277353242138E-2</v>
      </c>
      <c r="S104" s="74">
        <f t="shared" si="52"/>
        <v>0</v>
      </c>
      <c r="T104" s="37"/>
      <c r="Y104" s="33">
        <v>2</v>
      </c>
      <c r="Z104" s="34">
        <v>0</v>
      </c>
      <c r="AA104" s="34">
        <v>4</v>
      </c>
      <c r="AB104" s="1">
        <v>17</v>
      </c>
      <c r="AC104" s="1">
        <v>2</v>
      </c>
      <c r="AD104" s="1">
        <v>20</v>
      </c>
      <c r="AE104" s="1" t="s">
        <v>190</v>
      </c>
      <c r="AF104" s="36" t="s">
        <v>134</v>
      </c>
      <c r="AG104" s="72">
        <v>944038</v>
      </c>
      <c r="AH104" s="72">
        <v>0</v>
      </c>
      <c r="AI104" s="72">
        <v>878046</v>
      </c>
      <c r="AJ104" s="72">
        <v>0</v>
      </c>
      <c r="AK104" s="72">
        <v>33642</v>
      </c>
      <c r="AL104" s="72">
        <v>0</v>
      </c>
      <c r="AM104" s="72">
        <v>0</v>
      </c>
      <c r="AN104" s="72">
        <v>0</v>
      </c>
      <c r="AO104" s="72">
        <v>0</v>
      </c>
      <c r="AP104" s="73">
        <f t="shared" si="53"/>
        <v>3.5636277353242138E-2</v>
      </c>
      <c r="AQ104" s="74">
        <f t="shared" si="54"/>
        <v>0</v>
      </c>
    </row>
    <row r="105" spans="1:43" s="31" customFormat="1" ht="30" customHeight="1" x14ac:dyDescent="0.2">
      <c r="A105" s="28">
        <v>2</v>
      </c>
      <c r="B105" s="29">
        <v>0</v>
      </c>
      <c r="C105" s="29">
        <v>4</v>
      </c>
      <c r="D105" s="39">
        <v>21</v>
      </c>
      <c r="E105" s="30"/>
      <c r="F105" s="30"/>
      <c r="G105" s="30"/>
      <c r="H105" s="32" t="s">
        <v>135</v>
      </c>
      <c r="I105" s="69">
        <f>SUM(I106:I109)</f>
        <v>1280430770</v>
      </c>
      <c r="J105" s="69">
        <f t="shared" ref="J105:Q105" si="70">SUM(J106:J109)</f>
        <v>45000000</v>
      </c>
      <c r="K105" s="69">
        <f t="shared" si="70"/>
        <v>862098754</v>
      </c>
      <c r="L105" s="69">
        <f t="shared" si="70"/>
        <v>29875290</v>
      </c>
      <c r="M105" s="69">
        <f t="shared" si="70"/>
        <v>646417004</v>
      </c>
      <c r="N105" s="69">
        <f t="shared" si="70"/>
        <v>26929358</v>
      </c>
      <c r="O105" s="69">
        <f t="shared" si="70"/>
        <v>170302999</v>
      </c>
      <c r="P105" s="69">
        <f t="shared" si="70"/>
        <v>46108719</v>
      </c>
      <c r="Q105" s="69">
        <f t="shared" si="70"/>
        <v>170302999</v>
      </c>
      <c r="R105" s="70">
        <f t="shared" si="51"/>
        <v>0.50484338485555136</v>
      </c>
      <c r="S105" s="71">
        <f t="shared" si="52"/>
        <v>0.1330044567735591</v>
      </c>
      <c r="T105" s="40"/>
      <c r="Y105" s="28">
        <v>2</v>
      </c>
      <c r="Z105" s="29">
        <v>0</v>
      </c>
      <c r="AA105" s="29">
        <v>4</v>
      </c>
      <c r="AB105" s="39">
        <v>21</v>
      </c>
      <c r="AC105" s="30"/>
      <c r="AD105" s="30"/>
      <c r="AE105" s="30"/>
      <c r="AF105" s="32" t="s">
        <v>135</v>
      </c>
      <c r="AG105" s="69">
        <f>SUM(AG106:AG109)</f>
        <v>1280430770</v>
      </c>
      <c r="AH105" s="69">
        <f t="shared" ref="AH105:AO105" si="71">SUM(AH106:AH109)</f>
        <v>-99500000</v>
      </c>
      <c r="AI105" s="69">
        <f t="shared" si="71"/>
        <v>817098754</v>
      </c>
      <c r="AJ105" s="69">
        <f t="shared" si="71"/>
        <v>20687750</v>
      </c>
      <c r="AK105" s="69">
        <f t="shared" si="71"/>
        <v>616541714</v>
      </c>
      <c r="AL105" s="69">
        <f t="shared" si="71"/>
        <v>19180171</v>
      </c>
      <c r="AM105" s="69">
        <f t="shared" si="71"/>
        <v>143373641</v>
      </c>
      <c r="AN105" s="69">
        <f t="shared" si="71"/>
        <v>348810</v>
      </c>
      <c r="AO105" s="69">
        <f t="shared" si="71"/>
        <v>124194280</v>
      </c>
      <c r="AP105" s="70">
        <f t="shared" si="53"/>
        <v>0.48151116674586009</v>
      </c>
      <c r="AQ105" s="71">
        <f t="shared" si="54"/>
        <v>0.11197297375163828</v>
      </c>
    </row>
    <row r="106" spans="1:43" s="38" customFormat="1" ht="30" customHeight="1" x14ac:dyDescent="0.2">
      <c r="A106" s="33">
        <v>2</v>
      </c>
      <c r="B106" s="34">
        <v>0</v>
      </c>
      <c r="C106" s="34">
        <v>4</v>
      </c>
      <c r="D106" s="1">
        <v>21</v>
      </c>
      <c r="E106" s="1">
        <v>1</v>
      </c>
      <c r="F106" s="1">
        <v>20</v>
      </c>
      <c r="G106" s="1" t="s">
        <v>192</v>
      </c>
      <c r="H106" s="36" t="s">
        <v>136</v>
      </c>
      <c r="I106" s="72">
        <v>14658721</v>
      </c>
      <c r="J106" s="72">
        <v>0</v>
      </c>
      <c r="K106" s="72">
        <v>4010319</v>
      </c>
      <c r="L106" s="72">
        <v>0</v>
      </c>
      <c r="M106" s="72">
        <v>153652</v>
      </c>
      <c r="N106" s="72">
        <v>0</v>
      </c>
      <c r="O106" s="72">
        <v>0</v>
      </c>
      <c r="P106" s="72">
        <v>0</v>
      </c>
      <c r="Q106" s="72">
        <v>0</v>
      </c>
      <c r="R106" s="73">
        <f t="shared" si="51"/>
        <v>1.0481951324402723E-2</v>
      </c>
      <c r="S106" s="74">
        <f t="shared" si="52"/>
        <v>0</v>
      </c>
      <c r="T106" s="37"/>
      <c r="Y106" s="33">
        <v>2</v>
      </c>
      <c r="Z106" s="34">
        <v>0</v>
      </c>
      <c r="AA106" s="34">
        <v>4</v>
      </c>
      <c r="AB106" s="1">
        <v>21</v>
      </c>
      <c r="AC106" s="1">
        <v>1</v>
      </c>
      <c r="AD106" s="1">
        <v>20</v>
      </c>
      <c r="AE106" s="1" t="s">
        <v>192</v>
      </c>
      <c r="AF106" s="36" t="s">
        <v>136</v>
      </c>
      <c r="AG106" s="72">
        <v>14658721</v>
      </c>
      <c r="AH106" s="72">
        <v>0</v>
      </c>
      <c r="AI106" s="72">
        <v>4010319</v>
      </c>
      <c r="AJ106" s="72">
        <v>0</v>
      </c>
      <c r="AK106" s="72">
        <v>153652</v>
      </c>
      <c r="AL106" s="72">
        <v>0</v>
      </c>
      <c r="AM106" s="72">
        <v>0</v>
      </c>
      <c r="AN106" s="72">
        <v>0</v>
      </c>
      <c r="AO106" s="72">
        <v>0</v>
      </c>
      <c r="AP106" s="73">
        <f t="shared" si="53"/>
        <v>1.0481951324402723E-2</v>
      </c>
      <c r="AQ106" s="74">
        <f t="shared" si="54"/>
        <v>0</v>
      </c>
    </row>
    <row r="107" spans="1:43" s="38" customFormat="1" ht="30" customHeight="1" x14ac:dyDescent="0.2">
      <c r="A107" s="33">
        <v>2</v>
      </c>
      <c r="B107" s="34">
        <v>0</v>
      </c>
      <c r="C107" s="34">
        <v>4</v>
      </c>
      <c r="D107" s="1">
        <v>21</v>
      </c>
      <c r="E107" s="1">
        <v>4</v>
      </c>
      <c r="F107" s="1">
        <v>20</v>
      </c>
      <c r="G107" s="1" t="s">
        <v>193</v>
      </c>
      <c r="H107" s="36" t="s">
        <v>137</v>
      </c>
      <c r="I107" s="72">
        <v>699983160</v>
      </c>
      <c r="J107" s="72">
        <v>0</v>
      </c>
      <c r="K107" s="72">
        <v>480875516</v>
      </c>
      <c r="L107" s="72">
        <v>29875290</v>
      </c>
      <c r="M107" s="72">
        <v>431829322</v>
      </c>
      <c r="N107" s="72">
        <v>23489329</v>
      </c>
      <c r="O107" s="72">
        <v>44032534</v>
      </c>
      <c r="P107" s="72">
        <v>42668690</v>
      </c>
      <c r="Q107" s="72">
        <v>44032534</v>
      </c>
      <c r="R107" s="73">
        <f t="shared" si="51"/>
        <v>0.61691387261373543</v>
      </c>
      <c r="S107" s="74">
        <f t="shared" si="52"/>
        <v>6.290513331777868E-2</v>
      </c>
      <c r="T107" s="37"/>
      <c r="Y107" s="33">
        <v>2</v>
      </c>
      <c r="Z107" s="34">
        <v>0</v>
      </c>
      <c r="AA107" s="34">
        <v>4</v>
      </c>
      <c r="AB107" s="1">
        <v>21</v>
      </c>
      <c r="AC107" s="1">
        <v>4</v>
      </c>
      <c r="AD107" s="1">
        <v>20</v>
      </c>
      <c r="AE107" s="1" t="s">
        <v>193</v>
      </c>
      <c r="AF107" s="36" t="s">
        <v>137</v>
      </c>
      <c r="AG107" s="72">
        <v>699983160</v>
      </c>
      <c r="AH107" s="72">
        <v>-99500000</v>
      </c>
      <c r="AI107" s="72">
        <v>480875516</v>
      </c>
      <c r="AJ107" s="72">
        <v>0</v>
      </c>
      <c r="AK107" s="72">
        <v>401954032</v>
      </c>
      <c r="AL107" s="72">
        <v>19179407</v>
      </c>
      <c r="AM107" s="72">
        <v>20543205</v>
      </c>
      <c r="AN107" s="72">
        <v>46</v>
      </c>
      <c r="AO107" s="72">
        <v>1363844</v>
      </c>
      <c r="AP107" s="73">
        <f t="shared" si="53"/>
        <v>0.57423386014029254</v>
      </c>
      <c r="AQ107" s="74">
        <f t="shared" si="54"/>
        <v>2.9348141746724309E-2</v>
      </c>
    </row>
    <row r="108" spans="1:43" s="38" customFormat="1" ht="30" customHeight="1" x14ac:dyDescent="0.2">
      <c r="A108" s="33">
        <v>2</v>
      </c>
      <c r="B108" s="34">
        <v>0</v>
      </c>
      <c r="C108" s="34">
        <v>4</v>
      </c>
      <c r="D108" s="1">
        <v>21</v>
      </c>
      <c r="E108" s="1">
        <v>5</v>
      </c>
      <c r="F108" s="1">
        <v>20</v>
      </c>
      <c r="G108" s="1" t="s">
        <v>194</v>
      </c>
      <c r="H108" s="36" t="s">
        <v>138</v>
      </c>
      <c r="I108" s="72">
        <v>565788889</v>
      </c>
      <c r="J108" s="72">
        <v>45000000</v>
      </c>
      <c r="K108" s="72">
        <v>377212919</v>
      </c>
      <c r="L108" s="72">
        <v>0</v>
      </c>
      <c r="M108" s="72">
        <v>214434030</v>
      </c>
      <c r="N108" s="72">
        <v>3440029</v>
      </c>
      <c r="O108" s="72">
        <v>126270465</v>
      </c>
      <c r="P108" s="72">
        <v>3440029</v>
      </c>
      <c r="Q108" s="72">
        <v>126270465</v>
      </c>
      <c r="R108" s="73">
        <f t="shared" si="51"/>
        <v>0.3790000725871448</v>
      </c>
      <c r="S108" s="74">
        <f t="shared" si="52"/>
        <v>0.2231759362103698</v>
      </c>
      <c r="T108" s="37"/>
      <c r="Y108" s="33">
        <v>2</v>
      </c>
      <c r="Z108" s="34">
        <v>0</v>
      </c>
      <c r="AA108" s="34">
        <v>4</v>
      </c>
      <c r="AB108" s="1">
        <v>21</v>
      </c>
      <c r="AC108" s="1">
        <v>5</v>
      </c>
      <c r="AD108" s="1">
        <v>20</v>
      </c>
      <c r="AE108" s="1" t="s">
        <v>194</v>
      </c>
      <c r="AF108" s="36" t="s">
        <v>138</v>
      </c>
      <c r="AG108" s="72">
        <v>565788889</v>
      </c>
      <c r="AH108" s="72">
        <v>0</v>
      </c>
      <c r="AI108" s="72">
        <v>332212919</v>
      </c>
      <c r="AJ108" s="72">
        <v>20687750</v>
      </c>
      <c r="AK108" s="72">
        <v>214434030</v>
      </c>
      <c r="AL108" s="72">
        <v>764</v>
      </c>
      <c r="AM108" s="72">
        <v>122830436</v>
      </c>
      <c r="AN108" s="72">
        <v>348764</v>
      </c>
      <c r="AO108" s="72">
        <v>122830436</v>
      </c>
      <c r="AP108" s="73">
        <f t="shared" si="53"/>
        <v>0.3790000725871448</v>
      </c>
      <c r="AQ108" s="74">
        <f t="shared" si="54"/>
        <v>0.21709587867145266</v>
      </c>
    </row>
    <row r="109" spans="1:43" s="38" customFormat="1" ht="30" customHeight="1" x14ac:dyDescent="0.2">
      <c r="A109" s="33">
        <v>2</v>
      </c>
      <c r="B109" s="34">
        <v>0</v>
      </c>
      <c r="C109" s="34">
        <v>4</v>
      </c>
      <c r="D109" s="1">
        <v>21</v>
      </c>
      <c r="E109" s="1">
        <v>11</v>
      </c>
      <c r="F109" s="1">
        <v>20</v>
      </c>
      <c r="G109" s="1"/>
      <c r="H109" s="36" t="s">
        <v>139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73">
        <f t="shared" si="51"/>
        <v>0</v>
      </c>
      <c r="S109" s="74">
        <f t="shared" si="52"/>
        <v>0</v>
      </c>
      <c r="T109" s="37"/>
      <c r="Y109" s="33">
        <v>2</v>
      </c>
      <c r="Z109" s="34">
        <v>0</v>
      </c>
      <c r="AA109" s="34">
        <v>4</v>
      </c>
      <c r="AB109" s="1">
        <v>21</v>
      </c>
      <c r="AC109" s="1">
        <v>11</v>
      </c>
      <c r="AD109" s="1">
        <v>20</v>
      </c>
      <c r="AE109" s="1"/>
      <c r="AF109" s="36" t="s">
        <v>139</v>
      </c>
      <c r="AG109" s="72">
        <v>0</v>
      </c>
      <c r="AH109" s="72">
        <v>0</v>
      </c>
      <c r="AI109" s="72">
        <v>0</v>
      </c>
      <c r="AJ109" s="72">
        <v>0</v>
      </c>
      <c r="AK109" s="72">
        <v>0</v>
      </c>
      <c r="AL109" s="72">
        <v>0</v>
      </c>
      <c r="AM109" s="72">
        <v>0</v>
      </c>
      <c r="AN109" s="72">
        <v>0</v>
      </c>
      <c r="AO109" s="72">
        <v>0</v>
      </c>
      <c r="AP109" s="73">
        <f t="shared" si="53"/>
        <v>0</v>
      </c>
      <c r="AQ109" s="74">
        <f t="shared" si="54"/>
        <v>0</v>
      </c>
    </row>
    <row r="110" spans="1:43" s="31" customFormat="1" ht="30" customHeight="1" x14ac:dyDescent="0.2">
      <c r="A110" s="28">
        <v>2</v>
      </c>
      <c r="B110" s="29">
        <v>0</v>
      </c>
      <c r="C110" s="29">
        <v>4</v>
      </c>
      <c r="D110" s="39">
        <v>40</v>
      </c>
      <c r="E110" s="30"/>
      <c r="F110" s="39">
        <v>20</v>
      </c>
      <c r="G110" s="39" t="s">
        <v>200</v>
      </c>
      <c r="H110" s="32" t="s">
        <v>140</v>
      </c>
      <c r="I110" s="79">
        <f>+I111</f>
        <v>12394718</v>
      </c>
      <c r="J110" s="79">
        <f t="shared" ref="J110:Q110" si="72">+J111</f>
        <v>0</v>
      </c>
      <c r="K110" s="79">
        <f t="shared" si="72"/>
        <v>4302494</v>
      </c>
      <c r="L110" s="79">
        <f t="shared" si="72"/>
        <v>0</v>
      </c>
      <c r="M110" s="79">
        <f t="shared" si="72"/>
        <v>2563022</v>
      </c>
      <c r="N110" s="79">
        <f t="shared" si="72"/>
        <v>0</v>
      </c>
      <c r="O110" s="79">
        <f t="shared" si="72"/>
        <v>2493720</v>
      </c>
      <c r="P110" s="79">
        <f t="shared" si="72"/>
        <v>0</v>
      </c>
      <c r="Q110" s="79">
        <f t="shared" si="72"/>
        <v>2493720</v>
      </c>
      <c r="R110" s="73">
        <f t="shared" si="51"/>
        <v>0.2067834056410158</v>
      </c>
      <c r="S110" s="76">
        <f t="shared" si="52"/>
        <v>0.20119215298000326</v>
      </c>
      <c r="T110" s="44"/>
      <c r="Y110" s="28">
        <v>2</v>
      </c>
      <c r="Z110" s="29">
        <v>0</v>
      </c>
      <c r="AA110" s="29">
        <v>4</v>
      </c>
      <c r="AB110" s="39">
        <v>40</v>
      </c>
      <c r="AC110" s="30"/>
      <c r="AD110" s="39">
        <v>20</v>
      </c>
      <c r="AE110" s="39" t="s">
        <v>200</v>
      </c>
      <c r="AF110" s="32" t="s">
        <v>140</v>
      </c>
      <c r="AG110" s="79">
        <f>+AG111</f>
        <v>12394718</v>
      </c>
      <c r="AH110" s="79">
        <f t="shared" ref="AH110:AO110" si="73">+AH111</f>
        <v>303920</v>
      </c>
      <c r="AI110" s="79">
        <f t="shared" si="73"/>
        <v>4302494</v>
      </c>
      <c r="AJ110" s="79">
        <f t="shared" si="73"/>
        <v>303920</v>
      </c>
      <c r="AK110" s="79">
        <f t="shared" si="73"/>
        <v>2563022</v>
      </c>
      <c r="AL110" s="79">
        <f t="shared" si="73"/>
        <v>303920</v>
      </c>
      <c r="AM110" s="79">
        <f t="shared" si="73"/>
        <v>2493720</v>
      </c>
      <c r="AN110" s="79">
        <f t="shared" si="73"/>
        <v>303920</v>
      </c>
      <c r="AO110" s="79">
        <f t="shared" si="73"/>
        <v>2493720</v>
      </c>
      <c r="AP110" s="73">
        <f t="shared" si="53"/>
        <v>0.2067834056410158</v>
      </c>
      <c r="AQ110" s="76">
        <f t="shared" si="54"/>
        <v>0.20119215298000326</v>
      </c>
    </row>
    <row r="111" spans="1:43" s="38" customFormat="1" ht="30" customHeight="1" x14ac:dyDescent="0.2">
      <c r="A111" s="33">
        <v>2</v>
      </c>
      <c r="B111" s="34">
        <v>0</v>
      </c>
      <c r="C111" s="34">
        <v>4</v>
      </c>
      <c r="D111" s="1">
        <v>40</v>
      </c>
      <c r="E111" s="35" t="s">
        <v>238</v>
      </c>
      <c r="F111" s="1">
        <v>20</v>
      </c>
      <c r="G111" s="1" t="s">
        <v>239</v>
      </c>
      <c r="H111" s="36" t="s">
        <v>140</v>
      </c>
      <c r="I111" s="72">
        <v>12394718</v>
      </c>
      <c r="J111" s="72">
        <v>0</v>
      </c>
      <c r="K111" s="72">
        <v>4302494</v>
      </c>
      <c r="L111" s="72">
        <v>0</v>
      </c>
      <c r="M111" s="72">
        <v>2563022</v>
      </c>
      <c r="N111" s="72">
        <v>0</v>
      </c>
      <c r="O111" s="72">
        <v>2493720</v>
      </c>
      <c r="P111" s="72">
        <v>0</v>
      </c>
      <c r="Q111" s="72">
        <v>2493720</v>
      </c>
      <c r="R111" s="73">
        <f t="shared" si="51"/>
        <v>0.2067834056410158</v>
      </c>
      <c r="S111" s="77">
        <f t="shared" si="52"/>
        <v>0.20119215298000326</v>
      </c>
      <c r="T111" s="37"/>
      <c r="Y111" s="33">
        <v>2</v>
      </c>
      <c r="Z111" s="34">
        <v>0</v>
      </c>
      <c r="AA111" s="34">
        <v>4</v>
      </c>
      <c r="AB111" s="1">
        <v>40</v>
      </c>
      <c r="AC111" s="35" t="s">
        <v>238</v>
      </c>
      <c r="AD111" s="1">
        <v>20</v>
      </c>
      <c r="AE111" s="1" t="s">
        <v>239</v>
      </c>
      <c r="AF111" s="36" t="s">
        <v>140</v>
      </c>
      <c r="AG111" s="72">
        <v>12394718</v>
      </c>
      <c r="AH111" s="72">
        <v>303920</v>
      </c>
      <c r="AI111" s="72">
        <v>4302494</v>
      </c>
      <c r="AJ111" s="72">
        <v>303920</v>
      </c>
      <c r="AK111" s="72">
        <v>2563022</v>
      </c>
      <c r="AL111" s="72">
        <v>303920</v>
      </c>
      <c r="AM111" s="72">
        <v>2493720</v>
      </c>
      <c r="AN111" s="72">
        <v>303920</v>
      </c>
      <c r="AO111" s="72">
        <v>2493720</v>
      </c>
      <c r="AP111" s="73">
        <f t="shared" si="53"/>
        <v>0.2067834056410158</v>
      </c>
      <c r="AQ111" s="77">
        <f t="shared" si="54"/>
        <v>0.20119215298000326</v>
      </c>
    </row>
    <row r="112" spans="1:43" s="31" customFormat="1" ht="30" customHeight="1" x14ac:dyDescent="0.2">
      <c r="A112" s="28">
        <v>2</v>
      </c>
      <c r="B112" s="29">
        <v>0</v>
      </c>
      <c r="C112" s="29">
        <v>4</v>
      </c>
      <c r="D112" s="39">
        <v>41</v>
      </c>
      <c r="E112" s="30"/>
      <c r="F112" s="30"/>
      <c r="G112" s="30"/>
      <c r="H112" s="32" t="s">
        <v>141</v>
      </c>
      <c r="I112" s="69">
        <f t="shared" ref="I112:Q112" si="74">+I113</f>
        <v>3510100977</v>
      </c>
      <c r="J112" s="69">
        <f t="shared" si="74"/>
        <v>1942300</v>
      </c>
      <c r="K112" s="69">
        <f t="shared" si="74"/>
        <v>3466046038</v>
      </c>
      <c r="L112" s="69">
        <f t="shared" si="74"/>
        <v>1942300</v>
      </c>
      <c r="M112" s="69">
        <f t="shared" si="74"/>
        <v>3086925280</v>
      </c>
      <c r="N112" s="69">
        <f t="shared" si="74"/>
        <v>248372290</v>
      </c>
      <c r="O112" s="69">
        <f t="shared" si="74"/>
        <v>1655012011</v>
      </c>
      <c r="P112" s="69">
        <f t="shared" si="74"/>
        <v>350018755</v>
      </c>
      <c r="Q112" s="69">
        <f t="shared" si="74"/>
        <v>1653069711</v>
      </c>
      <c r="R112" s="70">
        <f t="shared" si="51"/>
        <v>0.87944059166022104</v>
      </c>
      <c r="S112" s="71">
        <f t="shared" si="52"/>
        <v>0.4714998291628919</v>
      </c>
      <c r="T112" s="40"/>
      <c r="Y112" s="28">
        <v>2</v>
      </c>
      <c r="Z112" s="29">
        <v>0</v>
      </c>
      <c r="AA112" s="29">
        <v>4</v>
      </c>
      <c r="AB112" s="39">
        <v>41</v>
      </c>
      <c r="AC112" s="30"/>
      <c r="AD112" s="30"/>
      <c r="AE112" s="30"/>
      <c r="AF112" s="32" t="s">
        <v>141</v>
      </c>
      <c r="AG112" s="69">
        <f t="shared" ref="AG112:AO112" si="75">+AG113</f>
        <v>3505327577</v>
      </c>
      <c r="AH112" s="69">
        <f t="shared" si="75"/>
        <v>26800</v>
      </c>
      <c r="AI112" s="69">
        <f t="shared" si="75"/>
        <v>3464103738</v>
      </c>
      <c r="AJ112" s="69">
        <f t="shared" si="75"/>
        <v>26800</v>
      </c>
      <c r="AK112" s="69">
        <f t="shared" si="75"/>
        <v>3084982980</v>
      </c>
      <c r="AL112" s="69">
        <f t="shared" si="75"/>
        <v>349945048</v>
      </c>
      <c r="AM112" s="69">
        <f t="shared" si="75"/>
        <v>1406639721</v>
      </c>
      <c r="AN112" s="69">
        <f t="shared" si="75"/>
        <v>246356283</v>
      </c>
      <c r="AO112" s="69">
        <f t="shared" si="75"/>
        <v>1303050956</v>
      </c>
      <c r="AP112" s="70">
        <f t="shared" si="53"/>
        <v>0.8800840755203404</v>
      </c>
      <c r="AQ112" s="71">
        <f t="shared" si="54"/>
        <v>0.40128623933169144</v>
      </c>
    </row>
    <row r="113" spans="1:43" s="38" customFormat="1" ht="30" customHeight="1" x14ac:dyDescent="0.2">
      <c r="A113" s="33">
        <v>2</v>
      </c>
      <c r="B113" s="34">
        <v>0</v>
      </c>
      <c r="C113" s="34">
        <v>4</v>
      </c>
      <c r="D113" s="1">
        <v>41</v>
      </c>
      <c r="E113" s="1">
        <v>13</v>
      </c>
      <c r="F113" s="1">
        <v>20</v>
      </c>
      <c r="G113" s="1" t="s">
        <v>201</v>
      </c>
      <c r="H113" s="36" t="s">
        <v>141</v>
      </c>
      <c r="I113" s="72">
        <v>3510100977</v>
      </c>
      <c r="J113" s="72">
        <v>1942300</v>
      </c>
      <c r="K113" s="72">
        <v>3466046038</v>
      </c>
      <c r="L113" s="72">
        <v>1942300</v>
      </c>
      <c r="M113" s="72">
        <v>3086925280</v>
      </c>
      <c r="N113" s="72">
        <v>248372290</v>
      </c>
      <c r="O113" s="72">
        <v>1655012011</v>
      </c>
      <c r="P113" s="72">
        <v>350018755</v>
      </c>
      <c r="Q113" s="72">
        <v>1653069711</v>
      </c>
      <c r="R113" s="73">
        <f t="shared" si="51"/>
        <v>0.87944059166022104</v>
      </c>
      <c r="S113" s="77">
        <f t="shared" si="52"/>
        <v>0.4714998291628919</v>
      </c>
      <c r="T113" s="37"/>
      <c r="Y113" s="33">
        <v>2</v>
      </c>
      <c r="Z113" s="34">
        <v>0</v>
      </c>
      <c r="AA113" s="34">
        <v>4</v>
      </c>
      <c r="AB113" s="1">
        <v>41</v>
      </c>
      <c r="AC113" s="1">
        <v>13</v>
      </c>
      <c r="AD113" s="1">
        <v>20</v>
      </c>
      <c r="AE113" s="1" t="s">
        <v>201</v>
      </c>
      <c r="AF113" s="36" t="s">
        <v>141</v>
      </c>
      <c r="AG113" s="72">
        <v>3505327577</v>
      </c>
      <c r="AH113" s="72">
        <v>26800</v>
      </c>
      <c r="AI113" s="72">
        <v>3464103738</v>
      </c>
      <c r="AJ113" s="72">
        <v>26800</v>
      </c>
      <c r="AK113" s="72">
        <v>3084982980</v>
      </c>
      <c r="AL113" s="72">
        <v>349945048</v>
      </c>
      <c r="AM113" s="72">
        <v>1406639721</v>
      </c>
      <c r="AN113" s="72">
        <v>246356283</v>
      </c>
      <c r="AO113" s="72">
        <v>1303050956</v>
      </c>
      <c r="AP113" s="73">
        <f t="shared" si="53"/>
        <v>0.8800840755203404</v>
      </c>
      <c r="AQ113" s="77">
        <f t="shared" si="54"/>
        <v>0.40128623933169144</v>
      </c>
    </row>
    <row r="114" spans="1:43" s="31" customFormat="1" ht="30" customHeight="1" x14ac:dyDescent="0.2">
      <c r="A114" s="28">
        <v>3</v>
      </c>
      <c r="B114" s="29"/>
      <c r="C114" s="29"/>
      <c r="D114" s="30"/>
      <c r="E114" s="30"/>
      <c r="F114" s="39">
        <v>20</v>
      </c>
      <c r="G114" s="39"/>
      <c r="H114" s="32" t="s">
        <v>142</v>
      </c>
      <c r="I114" s="69">
        <f>+I116+I122</f>
        <v>5555985000</v>
      </c>
      <c r="J114" s="69">
        <f t="shared" ref="J114:Q114" si="76">+J116+J122</f>
        <v>75400000</v>
      </c>
      <c r="K114" s="69">
        <f t="shared" si="76"/>
        <v>1321872345.25</v>
      </c>
      <c r="L114" s="69">
        <f t="shared" si="76"/>
        <v>0</v>
      </c>
      <c r="M114" s="69">
        <f t="shared" si="76"/>
        <v>1246472345.25</v>
      </c>
      <c r="N114" s="69">
        <f t="shared" si="76"/>
        <v>0</v>
      </c>
      <c r="O114" s="69">
        <f t="shared" si="76"/>
        <v>65101887.25</v>
      </c>
      <c r="P114" s="69">
        <f t="shared" si="76"/>
        <v>23200000</v>
      </c>
      <c r="Q114" s="69">
        <f t="shared" si="76"/>
        <v>65101887.25</v>
      </c>
      <c r="R114" s="70">
        <f t="shared" si="51"/>
        <v>0.22434768006933065</v>
      </c>
      <c r="S114" s="71">
        <f t="shared" si="52"/>
        <v>1.171743394735587E-2</v>
      </c>
      <c r="T114" s="40"/>
      <c r="Y114" s="28">
        <v>3</v>
      </c>
      <c r="Z114" s="29"/>
      <c r="AA114" s="29"/>
      <c r="AB114" s="30"/>
      <c r="AC114" s="30"/>
      <c r="AD114" s="39">
        <v>20</v>
      </c>
      <c r="AE114" s="39"/>
      <c r="AF114" s="32" t="s">
        <v>142</v>
      </c>
      <c r="AG114" s="69">
        <f>+AG116+AG122</f>
        <v>5555985000</v>
      </c>
      <c r="AH114" s="69">
        <f t="shared" ref="AH114:AO114" si="77">+AH116+AH122</f>
        <v>23200000</v>
      </c>
      <c r="AI114" s="69">
        <f t="shared" si="77"/>
        <v>1246472345.25</v>
      </c>
      <c r="AJ114" s="69">
        <f t="shared" si="77"/>
        <v>23200000</v>
      </c>
      <c r="AK114" s="69">
        <f t="shared" si="77"/>
        <v>1246472345.25</v>
      </c>
      <c r="AL114" s="69">
        <f t="shared" si="77"/>
        <v>23200000</v>
      </c>
      <c r="AM114" s="69">
        <f t="shared" si="77"/>
        <v>65101887.25</v>
      </c>
      <c r="AN114" s="69">
        <f t="shared" si="77"/>
        <v>0</v>
      </c>
      <c r="AO114" s="69">
        <f t="shared" si="77"/>
        <v>41901887.25</v>
      </c>
      <c r="AP114" s="70">
        <f t="shared" si="53"/>
        <v>0.22434768006933065</v>
      </c>
      <c r="AQ114" s="71">
        <f t="shared" si="54"/>
        <v>1.171743394735587E-2</v>
      </c>
    </row>
    <row r="115" spans="1:43" s="31" customFormat="1" ht="30" customHeight="1" x14ac:dyDescent="0.2">
      <c r="A115" s="28">
        <v>3</v>
      </c>
      <c r="B115" s="29"/>
      <c r="C115" s="29"/>
      <c r="D115" s="30"/>
      <c r="E115" s="30"/>
      <c r="F115" s="39">
        <v>21</v>
      </c>
      <c r="G115" s="39"/>
      <c r="H115" s="32" t="s">
        <v>142</v>
      </c>
      <c r="I115" s="69">
        <f>+I117</f>
        <v>477042347000</v>
      </c>
      <c r="J115" s="69">
        <f t="shared" ref="J115:Q119" si="78">+J117</f>
        <v>0</v>
      </c>
      <c r="K115" s="69">
        <f t="shared" si="78"/>
        <v>267219000000</v>
      </c>
      <c r="L115" s="69">
        <f t="shared" si="78"/>
        <v>0</v>
      </c>
      <c r="M115" s="69">
        <f t="shared" si="78"/>
        <v>267219000000</v>
      </c>
      <c r="N115" s="69">
        <f t="shared" si="78"/>
        <v>0</v>
      </c>
      <c r="O115" s="69">
        <f t="shared" si="78"/>
        <v>267219000000</v>
      </c>
      <c r="P115" s="69">
        <f t="shared" si="78"/>
        <v>0</v>
      </c>
      <c r="Q115" s="69">
        <f t="shared" si="78"/>
        <v>267219000000</v>
      </c>
      <c r="R115" s="70">
        <f t="shared" si="51"/>
        <v>0.56015781760355965</v>
      </c>
      <c r="S115" s="71">
        <f t="shared" si="52"/>
        <v>0.56015781760355965</v>
      </c>
      <c r="T115" s="40"/>
      <c r="Y115" s="28">
        <v>3</v>
      </c>
      <c r="Z115" s="29"/>
      <c r="AA115" s="29"/>
      <c r="AB115" s="30"/>
      <c r="AC115" s="30"/>
      <c r="AD115" s="39">
        <v>21</v>
      </c>
      <c r="AE115" s="39"/>
      <c r="AF115" s="32" t="s">
        <v>142</v>
      </c>
      <c r="AG115" s="69">
        <f>+AG117</f>
        <v>477042347000</v>
      </c>
      <c r="AH115" s="69">
        <f t="shared" ref="AH115:AO119" si="79">+AH117</f>
        <v>0</v>
      </c>
      <c r="AI115" s="69">
        <f t="shared" si="79"/>
        <v>267219000000</v>
      </c>
      <c r="AJ115" s="69">
        <f t="shared" si="79"/>
        <v>0</v>
      </c>
      <c r="AK115" s="69">
        <f t="shared" si="79"/>
        <v>267219000000</v>
      </c>
      <c r="AL115" s="69">
        <f t="shared" si="79"/>
        <v>0</v>
      </c>
      <c r="AM115" s="69">
        <f t="shared" si="79"/>
        <v>267219000000</v>
      </c>
      <c r="AN115" s="69">
        <f t="shared" si="79"/>
        <v>0</v>
      </c>
      <c r="AO115" s="69">
        <f t="shared" si="79"/>
        <v>267219000000</v>
      </c>
      <c r="AP115" s="70">
        <f t="shared" si="53"/>
        <v>0.56015781760355965</v>
      </c>
      <c r="AQ115" s="71">
        <f t="shared" si="54"/>
        <v>0.56015781760355965</v>
      </c>
    </row>
    <row r="116" spans="1:43" s="31" customFormat="1" ht="30" customHeight="1" x14ac:dyDescent="0.2">
      <c r="A116" s="28">
        <v>3</v>
      </c>
      <c r="B116" s="29">
        <v>2</v>
      </c>
      <c r="C116" s="29"/>
      <c r="D116" s="30"/>
      <c r="E116" s="30"/>
      <c r="F116" s="5">
        <v>20</v>
      </c>
      <c r="G116" s="5"/>
      <c r="H116" s="32" t="s">
        <v>256</v>
      </c>
      <c r="I116" s="69">
        <f>+I118</f>
        <v>2336102000</v>
      </c>
      <c r="J116" s="69">
        <f t="shared" si="78"/>
        <v>0</v>
      </c>
      <c r="K116" s="69">
        <f t="shared" si="78"/>
        <v>51209066.25</v>
      </c>
      <c r="L116" s="69">
        <f t="shared" si="78"/>
        <v>0</v>
      </c>
      <c r="M116" s="69">
        <f t="shared" si="78"/>
        <v>51209066.25</v>
      </c>
      <c r="N116" s="69">
        <f t="shared" si="78"/>
        <v>0</v>
      </c>
      <c r="O116" s="69">
        <f t="shared" si="78"/>
        <v>41901887.25</v>
      </c>
      <c r="P116" s="69">
        <f t="shared" si="78"/>
        <v>0</v>
      </c>
      <c r="Q116" s="69">
        <f t="shared" si="78"/>
        <v>41901887.25</v>
      </c>
      <c r="R116" s="70">
        <f t="shared" si="51"/>
        <v>2.1920732164092151E-2</v>
      </c>
      <c r="S116" s="71">
        <f t="shared" si="52"/>
        <v>1.7936668540157921E-2</v>
      </c>
      <c r="T116" s="40"/>
      <c r="Y116" s="28">
        <v>3</v>
      </c>
      <c r="Z116" s="29">
        <v>2</v>
      </c>
      <c r="AA116" s="29"/>
      <c r="AB116" s="30"/>
      <c r="AC116" s="30"/>
      <c r="AD116" s="5">
        <v>20</v>
      </c>
      <c r="AE116" s="5"/>
      <c r="AF116" s="32" t="s">
        <v>143</v>
      </c>
      <c r="AG116" s="69">
        <f>+AG118</f>
        <v>2336102000</v>
      </c>
      <c r="AH116" s="69">
        <f t="shared" si="79"/>
        <v>0</v>
      </c>
      <c r="AI116" s="69">
        <f t="shared" si="79"/>
        <v>51209066.25</v>
      </c>
      <c r="AJ116" s="69">
        <f t="shared" si="79"/>
        <v>0</v>
      </c>
      <c r="AK116" s="69">
        <f t="shared" si="79"/>
        <v>51209066.25</v>
      </c>
      <c r="AL116" s="69">
        <f t="shared" si="79"/>
        <v>0</v>
      </c>
      <c r="AM116" s="69">
        <f t="shared" si="79"/>
        <v>41901887.25</v>
      </c>
      <c r="AN116" s="69">
        <f t="shared" si="79"/>
        <v>0</v>
      </c>
      <c r="AO116" s="69">
        <f t="shared" si="79"/>
        <v>41901887.25</v>
      </c>
      <c r="AP116" s="70">
        <f t="shared" si="53"/>
        <v>2.1920732164092151E-2</v>
      </c>
      <c r="AQ116" s="71">
        <f t="shared" si="54"/>
        <v>1.7936668540157921E-2</v>
      </c>
    </row>
    <row r="117" spans="1:43" s="31" customFormat="1" ht="30" customHeight="1" x14ac:dyDescent="0.2">
      <c r="A117" s="28">
        <v>3</v>
      </c>
      <c r="B117" s="29">
        <v>2</v>
      </c>
      <c r="C117" s="29"/>
      <c r="D117" s="30"/>
      <c r="E117" s="30"/>
      <c r="F117" s="5">
        <v>21</v>
      </c>
      <c r="G117" s="5"/>
      <c r="H117" s="32" t="s">
        <v>143</v>
      </c>
      <c r="I117" s="69">
        <f>+I119</f>
        <v>477042347000</v>
      </c>
      <c r="J117" s="69">
        <f t="shared" si="78"/>
        <v>0</v>
      </c>
      <c r="K117" s="69">
        <f t="shared" si="78"/>
        <v>267219000000</v>
      </c>
      <c r="L117" s="69">
        <f t="shared" si="78"/>
        <v>0</v>
      </c>
      <c r="M117" s="69">
        <f t="shared" si="78"/>
        <v>267219000000</v>
      </c>
      <c r="N117" s="69">
        <f t="shared" si="78"/>
        <v>0</v>
      </c>
      <c r="O117" s="69">
        <f t="shared" si="78"/>
        <v>267219000000</v>
      </c>
      <c r="P117" s="69">
        <f t="shared" si="78"/>
        <v>0</v>
      </c>
      <c r="Q117" s="69">
        <f t="shared" si="78"/>
        <v>267219000000</v>
      </c>
      <c r="R117" s="70">
        <f t="shared" si="51"/>
        <v>0.56015781760355965</v>
      </c>
      <c r="S117" s="71">
        <f t="shared" si="52"/>
        <v>0.56015781760355965</v>
      </c>
      <c r="T117" s="40"/>
      <c r="Y117" s="28">
        <v>3</v>
      </c>
      <c r="Z117" s="29">
        <v>2</v>
      </c>
      <c r="AA117" s="29"/>
      <c r="AB117" s="30"/>
      <c r="AC117" s="30"/>
      <c r="AD117" s="5">
        <v>21</v>
      </c>
      <c r="AE117" s="5"/>
      <c r="AF117" s="32" t="s">
        <v>143</v>
      </c>
      <c r="AG117" s="69">
        <f>+AG119</f>
        <v>477042347000</v>
      </c>
      <c r="AH117" s="69">
        <f t="shared" si="79"/>
        <v>0</v>
      </c>
      <c r="AI117" s="69">
        <f t="shared" si="79"/>
        <v>267219000000</v>
      </c>
      <c r="AJ117" s="69">
        <f t="shared" si="79"/>
        <v>0</v>
      </c>
      <c r="AK117" s="69">
        <f t="shared" si="79"/>
        <v>267219000000</v>
      </c>
      <c r="AL117" s="69">
        <f t="shared" si="79"/>
        <v>0</v>
      </c>
      <c r="AM117" s="69">
        <f t="shared" si="79"/>
        <v>267219000000</v>
      </c>
      <c r="AN117" s="69">
        <f t="shared" si="79"/>
        <v>0</v>
      </c>
      <c r="AO117" s="69">
        <f t="shared" si="79"/>
        <v>267219000000</v>
      </c>
      <c r="AP117" s="70">
        <f t="shared" si="53"/>
        <v>0.56015781760355965</v>
      </c>
      <c r="AQ117" s="71">
        <f t="shared" si="54"/>
        <v>0.56015781760355965</v>
      </c>
    </row>
    <row r="118" spans="1:43" s="31" customFormat="1" ht="30" customHeight="1" x14ac:dyDescent="0.2">
      <c r="A118" s="28">
        <v>3</v>
      </c>
      <c r="B118" s="29">
        <v>2</v>
      </c>
      <c r="C118" s="29">
        <v>1</v>
      </c>
      <c r="D118" s="45"/>
      <c r="E118" s="45"/>
      <c r="F118" s="5">
        <v>20</v>
      </c>
      <c r="G118" s="5"/>
      <c r="H118" s="46" t="s">
        <v>144</v>
      </c>
      <c r="I118" s="69">
        <f>+I120</f>
        <v>2336102000</v>
      </c>
      <c r="J118" s="69">
        <f t="shared" si="78"/>
        <v>0</v>
      </c>
      <c r="K118" s="69">
        <f t="shared" si="78"/>
        <v>51209066.25</v>
      </c>
      <c r="L118" s="69">
        <f t="shared" si="78"/>
        <v>0</v>
      </c>
      <c r="M118" s="69">
        <f t="shared" si="78"/>
        <v>51209066.25</v>
      </c>
      <c r="N118" s="69">
        <f t="shared" si="78"/>
        <v>0</v>
      </c>
      <c r="O118" s="69">
        <f t="shared" si="78"/>
        <v>41901887.25</v>
      </c>
      <c r="P118" s="69">
        <f t="shared" si="78"/>
        <v>0</v>
      </c>
      <c r="Q118" s="69">
        <f t="shared" si="78"/>
        <v>41901887.25</v>
      </c>
      <c r="R118" s="70">
        <f t="shared" si="51"/>
        <v>2.1920732164092151E-2</v>
      </c>
      <c r="S118" s="71">
        <f t="shared" si="52"/>
        <v>1.7936668540157921E-2</v>
      </c>
      <c r="T118" s="40"/>
      <c r="Y118" s="28">
        <v>3</v>
      </c>
      <c r="Z118" s="29">
        <v>2</v>
      </c>
      <c r="AA118" s="29">
        <v>1</v>
      </c>
      <c r="AB118" s="45"/>
      <c r="AC118" s="45"/>
      <c r="AD118" s="5">
        <v>20</v>
      </c>
      <c r="AE118" s="5"/>
      <c r="AF118" s="46" t="s">
        <v>144</v>
      </c>
      <c r="AG118" s="69">
        <f>+AG120</f>
        <v>2336102000</v>
      </c>
      <c r="AH118" s="69">
        <f t="shared" si="79"/>
        <v>0</v>
      </c>
      <c r="AI118" s="69">
        <f t="shared" si="79"/>
        <v>51209066.25</v>
      </c>
      <c r="AJ118" s="69">
        <f t="shared" si="79"/>
        <v>0</v>
      </c>
      <c r="AK118" s="69">
        <f t="shared" si="79"/>
        <v>51209066.25</v>
      </c>
      <c r="AL118" s="69">
        <f t="shared" si="79"/>
        <v>0</v>
      </c>
      <c r="AM118" s="69">
        <f t="shared" si="79"/>
        <v>41901887.25</v>
      </c>
      <c r="AN118" s="69">
        <f t="shared" si="79"/>
        <v>0</v>
      </c>
      <c r="AO118" s="69">
        <f t="shared" si="79"/>
        <v>41901887.25</v>
      </c>
      <c r="AP118" s="70">
        <f t="shared" si="53"/>
        <v>2.1920732164092151E-2</v>
      </c>
      <c r="AQ118" s="71">
        <f t="shared" si="54"/>
        <v>1.7936668540157921E-2</v>
      </c>
    </row>
    <row r="119" spans="1:43" s="31" customFormat="1" ht="30" customHeight="1" x14ac:dyDescent="0.2">
      <c r="A119" s="28">
        <v>3</v>
      </c>
      <c r="B119" s="29">
        <v>2</v>
      </c>
      <c r="C119" s="29">
        <v>1</v>
      </c>
      <c r="D119" s="45"/>
      <c r="E119" s="45"/>
      <c r="F119" s="5">
        <v>21</v>
      </c>
      <c r="G119" s="5"/>
      <c r="H119" s="46" t="s">
        <v>144</v>
      </c>
      <c r="I119" s="69">
        <f>+I121</f>
        <v>477042347000</v>
      </c>
      <c r="J119" s="69">
        <f t="shared" si="78"/>
        <v>0</v>
      </c>
      <c r="K119" s="69">
        <f t="shared" si="78"/>
        <v>267219000000</v>
      </c>
      <c r="L119" s="69">
        <f t="shared" si="78"/>
        <v>0</v>
      </c>
      <c r="M119" s="69">
        <f t="shared" si="78"/>
        <v>267219000000</v>
      </c>
      <c r="N119" s="69">
        <f t="shared" si="78"/>
        <v>0</v>
      </c>
      <c r="O119" s="69">
        <f t="shared" si="78"/>
        <v>267219000000</v>
      </c>
      <c r="P119" s="69">
        <f t="shared" si="78"/>
        <v>0</v>
      </c>
      <c r="Q119" s="69">
        <f t="shared" si="78"/>
        <v>267219000000</v>
      </c>
      <c r="R119" s="70">
        <f t="shared" si="51"/>
        <v>0.56015781760355965</v>
      </c>
      <c r="S119" s="71">
        <f t="shared" si="52"/>
        <v>0.56015781760355965</v>
      </c>
      <c r="T119" s="40"/>
      <c r="Y119" s="28">
        <v>3</v>
      </c>
      <c r="Z119" s="29">
        <v>2</v>
      </c>
      <c r="AA119" s="29">
        <v>1</v>
      </c>
      <c r="AB119" s="45"/>
      <c r="AC119" s="45"/>
      <c r="AD119" s="5">
        <v>21</v>
      </c>
      <c r="AE119" s="5"/>
      <c r="AF119" s="46" t="s">
        <v>144</v>
      </c>
      <c r="AG119" s="69">
        <f>+AG121</f>
        <v>477042347000</v>
      </c>
      <c r="AH119" s="69">
        <f t="shared" si="79"/>
        <v>0</v>
      </c>
      <c r="AI119" s="69">
        <f t="shared" si="79"/>
        <v>267219000000</v>
      </c>
      <c r="AJ119" s="69">
        <f t="shared" si="79"/>
        <v>0</v>
      </c>
      <c r="AK119" s="69">
        <f t="shared" si="79"/>
        <v>267219000000</v>
      </c>
      <c r="AL119" s="69">
        <f t="shared" si="79"/>
        <v>0</v>
      </c>
      <c r="AM119" s="69">
        <f t="shared" si="79"/>
        <v>267219000000</v>
      </c>
      <c r="AN119" s="69">
        <f t="shared" si="79"/>
        <v>0</v>
      </c>
      <c r="AO119" s="69">
        <f t="shared" si="79"/>
        <v>267219000000</v>
      </c>
      <c r="AP119" s="70">
        <f t="shared" si="53"/>
        <v>0.56015781760355965</v>
      </c>
      <c r="AQ119" s="71">
        <f t="shared" si="54"/>
        <v>0.56015781760355965</v>
      </c>
    </row>
    <row r="120" spans="1:43" s="38" customFormat="1" ht="30" customHeight="1" x14ac:dyDescent="0.2">
      <c r="A120" s="2">
        <v>3</v>
      </c>
      <c r="B120" s="1">
        <v>2</v>
      </c>
      <c r="C120" s="1">
        <v>1</v>
      </c>
      <c r="D120" s="1">
        <v>1</v>
      </c>
      <c r="E120" s="3" t="s">
        <v>145</v>
      </c>
      <c r="F120" s="1">
        <v>20</v>
      </c>
      <c r="G120" s="1" t="s">
        <v>223</v>
      </c>
      <c r="H120" s="10" t="s">
        <v>146</v>
      </c>
      <c r="I120" s="72">
        <v>2336102000</v>
      </c>
      <c r="J120" s="72">
        <v>0</v>
      </c>
      <c r="K120" s="72">
        <v>51209066.25</v>
      </c>
      <c r="L120" s="72">
        <v>0</v>
      </c>
      <c r="M120" s="72">
        <v>51209066.25</v>
      </c>
      <c r="N120" s="72">
        <v>0</v>
      </c>
      <c r="O120" s="72">
        <v>41901887.25</v>
      </c>
      <c r="P120" s="72">
        <v>0</v>
      </c>
      <c r="Q120" s="72">
        <v>41901887.25</v>
      </c>
      <c r="R120" s="73">
        <f t="shared" si="51"/>
        <v>2.1920732164092151E-2</v>
      </c>
      <c r="S120" s="74">
        <f t="shared" si="52"/>
        <v>1.7936668540157921E-2</v>
      </c>
      <c r="T120" s="37"/>
      <c r="Y120" s="2">
        <v>3</v>
      </c>
      <c r="Z120" s="1">
        <v>2</v>
      </c>
      <c r="AA120" s="1">
        <v>1</v>
      </c>
      <c r="AB120" s="1">
        <v>1</v>
      </c>
      <c r="AC120" s="3" t="s">
        <v>145</v>
      </c>
      <c r="AD120" s="1">
        <v>20</v>
      </c>
      <c r="AE120" s="1" t="s">
        <v>223</v>
      </c>
      <c r="AF120" s="10" t="s">
        <v>146</v>
      </c>
      <c r="AG120" s="72">
        <v>2336102000</v>
      </c>
      <c r="AH120" s="72">
        <v>0</v>
      </c>
      <c r="AI120" s="72">
        <v>51209066.25</v>
      </c>
      <c r="AJ120" s="72">
        <v>0</v>
      </c>
      <c r="AK120" s="72">
        <v>51209066.25</v>
      </c>
      <c r="AL120" s="72">
        <v>0</v>
      </c>
      <c r="AM120" s="72">
        <v>41901887.25</v>
      </c>
      <c r="AN120" s="72">
        <v>0</v>
      </c>
      <c r="AO120" s="72">
        <v>41901887.25</v>
      </c>
      <c r="AP120" s="73">
        <f t="shared" si="53"/>
        <v>2.1920732164092151E-2</v>
      </c>
      <c r="AQ120" s="74">
        <f t="shared" si="54"/>
        <v>1.7936668540157921E-2</v>
      </c>
    </row>
    <row r="121" spans="1:43" s="38" customFormat="1" ht="30" customHeight="1" x14ac:dyDescent="0.2">
      <c r="A121" s="2">
        <v>3</v>
      </c>
      <c r="B121" s="1">
        <v>2</v>
      </c>
      <c r="C121" s="1">
        <v>1</v>
      </c>
      <c r="D121" s="3">
        <v>17</v>
      </c>
      <c r="E121" s="3" t="s">
        <v>145</v>
      </c>
      <c r="F121" s="4">
        <v>21</v>
      </c>
      <c r="G121" s="4" t="s">
        <v>224</v>
      </c>
      <c r="H121" s="10" t="s">
        <v>147</v>
      </c>
      <c r="I121" s="72">
        <v>477042347000</v>
      </c>
      <c r="J121" s="72">
        <v>0</v>
      </c>
      <c r="K121" s="72">
        <v>267219000000</v>
      </c>
      <c r="L121" s="72">
        <v>0</v>
      </c>
      <c r="M121" s="72">
        <v>267219000000</v>
      </c>
      <c r="N121" s="72">
        <v>0</v>
      </c>
      <c r="O121" s="72">
        <v>267219000000</v>
      </c>
      <c r="P121" s="72">
        <v>0</v>
      </c>
      <c r="Q121" s="72">
        <v>267219000000</v>
      </c>
      <c r="R121" s="73">
        <f t="shared" si="51"/>
        <v>0.56015781760355965</v>
      </c>
      <c r="S121" s="74">
        <f t="shared" si="52"/>
        <v>0.56015781760355965</v>
      </c>
      <c r="T121" s="37"/>
      <c r="Y121" s="2">
        <v>3</v>
      </c>
      <c r="Z121" s="1">
        <v>2</v>
      </c>
      <c r="AA121" s="1">
        <v>1</v>
      </c>
      <c r="AB121" s="3">
        <v>17</v>
      </c>
      <c r="AC121" s="3" t="s">
        <v>145</v>
      </c>
      <c r="AD121" s="4">
        <v>21</v>
      </c>
      <c r="AE121" s="4" t="s">
        <v>224</v>
      </c>
      <c r="AF121" s="10" t="s">
        <v>147</v>
      </c>
      <c r="AG121" s="72">
        <v>477042347000</v>
      </c>
      <c r="AH121" s="72">
        <v>0</v>
      </c>
      <c r="AI121" s="72">
        <v>267219000000</v>
      </c>
      <c r="AJ121" s="72">
        <v>0</v>
      </c>
      <c r="AK121" s="72">
        <v>267219000000</v>
      </c>
      <c r="AL121" s="72">
        <v>0</v>
      </c>
      <c r="AM121" s="72">
        <v>267219000000</v>
      </c>
      <c r="AN121" s="72">
        <v>0</v>
      </c>
      <c r="AO121" s="72">
        <v>267219000000</v>
      </c>
      <c r="AP121" s="73">
        <f t="shared" si="53"/>
        <v>0.56015781760355965</v>
      </c>
      <c r="AQ121" s="74">
        <f t="shared" si="54"/>
        <v>0.56015781760355965</v>
      </c>
    </row>
    <row r="122" spans="1:43" s="31" customFormat="1" ht="30" customHeight="1" x14ac:dyDescent="0.2">
      <c r="A122" s="47">
        <v>3</v>
      </c>
      <c r="B122" s="39">
        <v>6</v>
      </c>
      <c r="C122" s="29"/>
      <c r="D122" s="30"/>
      <c r="E122" s="30"/>
      <c r="F122" s="5">
        <v>20</v>
      </c>
      <c r="G122" s="5"/>
      <c r="H122" s="32" t="s">
        <v>148</v>
      </c>
      <c r="I122" s="69">
        <f>+I123</f>
        <v>3219883000</v>
      </c>
      <c r="J122" s="69">
        <f t="shared" ref="J122:Q122" si="80">+J123</f>
        <v>75400000</v>
      </c>
      <c r="K122" s="69">
        <f t="shared" si="80"/>
        <v>1270663279</v>
      </c>
      <c r="L122" s="69">
        <f t="shared" si="80"/>
        <v>0</v>
      </c>
      <c r="M122" s="69">
        <f t="shared" si="80"/>
        <v>1195263279</v>
      </c>
      <c r="N122" s="69">
        <f t="shared" si="80"/>
        <v>0</v>
      </c>
      <c r="O122" s="69">
        <f t="shared" si="80"/>
        <v>23200000</v>
      </c>
      <c r="P122" s="69">
        <f t="shared" si="80"/>
        <v>23200000</v>
      </c>
      <c r="Q122" s="69">
        <f t="shared" si="80"/>
        <v>23200000</v>
      </c>
      <c r="R122" s="70">
        <f t="shared" si="51"/>
        <v>0.37121326427078249</v>
      </c>
      <c r="S122" s="71">
        <f t="shared" si="52"/>
        <v>7.20523074906759E-3</v>
      </c>
      <c r="T122" s="40"/>
      <c r="Y122" s="47">
        <v>3</v>
      </c>
      <c r="Z122" s="39">
        <v>6</v>
      </c>
      <c r="AA122" s="29"/>
      <c r="AB122" s="30"/>
      <c r="AC122" s="30"/>
      <c r="AD122" s="5">
        <v>20</v>
      </c>
      <c r="AE122" s="5"/>
      <c r="AF122" s="32" t="s">
        <v>148</v>
      </c>
      <c r="AG122" s="69">
        <f>+AG123</f>
        <v>3219883000</v>
      </c>
      <c r="AH122" s="69">
        <f t="shared" ref="AH122:AO122" si="81">+AH123</f>
        <v>23200000</v>
      </c>
      <c r="AI122" s="69">
        <f t="shared" si="81"/>
        <v>1195263279</v>
      </c>
      <c r="AJ122" s="69">
        <f t="shared" si="81"/>
        <v>23200000</v>
      </c>
      <c r="AK122" s="69">
        <f t="shared" si="81"/>
        <v>1195263279</v>
      </c>
      <c r="AL122" s="69">
        <f t="shared" si="81"/>
        <v>23200000</v>
      </c>
      <c r="AM122" s="69">
        <f t="shared" si="81"/>
        <v>23200000</v>
      </c>
      <c r="AN122" s="69">
        <f t="shared" si="81"/>
        <v>0</v>
      </c>
      <c r="AO122" s="69">
        <f t="shared" si="81"/>
        <v>0</v>
      </c>
      <c r="AP122" s="70">
        <f t="shared" si="53"/>
        <v>0.37121326427078249</v>
      </c>
      <c r="AQ122" s="71">
        <f t="shared" si="54"/>
        <v>7.20523074906759E-3</v>
      </c>
    </row>
    <row r="123" spans="1:43" s="31" customFormat="1" ht="30" customHeight="1" x14ac:dyDescent="0.2">
      <c r="A123" s="47">
        <v>3</v>
      </c>
      <c r="B123" s="39">
        <v>6</v>
      </c>
      <c r="C123" s="29">
        <v>1</v>
      </c>
      <c r="D123" s="30"/>
      <c r="E123" s="30"/>
      <c r="F123" s="5">
        <v>20</v>
      </c>
      <c r="G123" s="5"/>
      <c r="H123" s="32" t="s">
        <v>149</v>
      </c>
      <c r="I123" s="69">
        <f t="shared" ref="I123:Q123" si="82">+I125</f>
        <v>3219883000</v>
      </c>
      <c r="J123" s="69">
        <f t="shared" si="82"/>
        <v>75400000</v>
      </c>
      <c r="K123" s="69">
        <f t="shared" si="82"/>
        <v>1270663279</v>
      </c>
      <c r="L123" s="69">
        <f t="shared" si="82"/>
        <v>0</v>
      </c>
      <c r="M123" s="69">
        <f t="shared" si="82"/>
        <v>1195263279</v>
      </c>
      <c r="N123" s="69">
        <f t="shared" si="82"/>
        <v>0</v>
      </c>
      <c r="O123" s="69">
        <f t="shared" si="82"/>
        <v>23200000</v>
      </c>
      <c r="P123" s="69">
        <f t="shared" si="82"/>
        <v>23200000</v>
      </c>
      <c r="Q123" s="69">
        <f t="shared" si="82"/>
        <v>23200000</v>
      </c>
      <c r="R123" s="70">
        <f t="shared" si="51"/>
        <v>0.37121326427078249</v>
      </c>
      <c r="S123" s="71">
        <f t="shared" si="52"/>
        <v>7.20523074906759E-3</v>
      </c>
      <c r="T123" s="40"/>
      <c r="Y123" s="47">
        <v>3</v>
      </c>
      <c r="Z123" s="39">
        <v>6</v>
      </c>
      <c r="AA123" s="29">
        <v>1</v>
      </c>
      <c r="AB123" s="30"/>
      <c r="AC123" s="30"/>
      <c r="AD123" s="5">
        <v>20</v>
      </c>
      <c r="AE123" s="5"/>
      <c r="AF123" s="32" t="s">
        <v>149</v>
      </c>
      <c r="AG123" s="69">
        <f t="shared" ref="AG123:AO123" si="83">+AG125</f>
        <v>3219883000</v>
      </c>
      <c r="AH123" s="69">
        <f t="shared" si="83"/>
        <v>23200000</v>
      </c>
      <c r="AI123" s="69">
        <f t="shared" si="83"/>
        <v>1195263279</v>
      </c>
      <c r="AJ123" s="69">
        <f t="shared" si="83"/>
        <v>23200000</v>
      </c>
      <c r="AK123" s="69">
        <f t="shared" si="83"/>
        <v>1195263279</v>
      </c>
      <c r="AL123" s="69">
        <f t="shared" si="83"/>
        <v>23200000</v>
      </c>
      <c r="AM123" s="69">
        <f t="shared" si="83"/>
        <v>23200000</v>
      </c>
      <c r="AN123" s="69">
        <f t="shared" si="83"/>
        <v>0</v>
      </c>
      <c r="AO123" s="69">
        <f t="shared" si="83"/>
        <v>0</v>
      </c>
      <c r="AP123" s="70">
        <f t="shared" si="53"/>
        <v>0.37121326427078249</v>
      </c>
      <c r="AQ123" s="71">
        <f t="shared" si="54"/>
        <v>7.20523074906759E-3</v>
      </c>
    </row>
    <row r="124" spans="1:43" s="31" customFormat="1" ht="30" customHeight="1" x14ac:dyDescent="0.2">
      <c r="A124" s="47">
        <v>3</v>
      </c>
      <c r="B124" s="39">
        <v>6</v>
      </c>
      <c r="C124" s="29">
        <v>1</v>
      </c>
      <c r="D124" s="30"/>
      <c r="E124" s="30"/>
      <c r="F124" s="5">
        <v>21</v>
      </c>
      <c r="G124" s="5"/>
      <c r="H124" s="32" t="s">
        <v>149</v>
      </c>
      <c r="I124" s="69">
        <f t="shared" ref="I124:Q124" si="84">+I125</f>
        <v>3219883000</v>
      </c>
      <c r="J124" s="69">
        <f t="shared" si="84"/>
        <v>75400000</v>
      </c>
      <c r="K124" s="69">
        <f t="shared" si="84"/>
        <v>1270663279</v>
      </c>
      <c r="L124" s="69">
        <f t="shared" si="84"/>
        <v>0</v>
      </c>
      <c r="M124" s="69">
        <f t="shared" si="84"/>
        <v>1195263279</v>
      </c>
      <c r="N124" s="69">
        <f t="shared" si="84"/>
        <v>0</v>
      </c>
      <c r="O124" s="69">
        <f t="shared" si="84"/>
        <v>23200000</v>
      </c>
      <c r="P124" s="69">
        <f t="shared" si="84"/>
        <v>23200000</v>
      </c>
      <c r="Q124" s="69">
        <f t="shared" si="84"/>
        <v>23200000</v>
      </c>
      <c r="R124" s="73">
        <f t="shared" si="51"/>
        <v>0.37121326427078249</v>
      </c>
      <c r="S124" s="74">
        <f t="shared" si="52"/>
        <v>7.20523074906759E-3</v>
      </c>
      <c r="T124" s="37"/>
      <c r="Y124" s="47">
        <v>3</v>
      </c>
      <c r="Z124" s="39">
        <v>6</v>
      </c>
      <c r="AA124" s="29">
        <v>1</v>
      </c>
      <c r="AB124" s="30"/>
      <c r="AC124" s="30"/>
      <c r="AD124" s="5">
        <v>21</v>
      </c>
      <c r="AE124" s="5"/>
      <c r="AF124" s="32" t="s">
        <v>149</v>
      </c>
      <c r="AG124" s="69">
        <f t="shared" ref="AG124:AO124" si="85">+AG125</f>
        <v>3219883000</v>
      </c>
      <c r="AH124" s="69">
        <f t="shared" si="85"/>
        <v>23200000</v>
      </c>
      <c r="AI124" s="69">
        <f t="shared" si="85"/>
        <v>1195263279</v>
      </c>
      <c r="AJ124" s="69">
        <f t="shared" si="85"/>
        <v>23200000</v>
      </c>
      <c r="AK124" s="69">
        <f t="shared" si="85"/>
        <v>1195263279</v>
      </c>
      <c r="AL124" s="69">
        <f t="shared" si="85"/>
        <v>23200000</v>
      </c>
      <c r="AM124" s="69">
        <f t="shared" si="85"/>
        <v>23200000</v>
      </c>
      <c r="AN124" s="69">
        <f t="shared" si="85"/>
        <v>0</v>
      </c>
      <c r="AO124" s="69">
        <f t="shared" si="85"/>
        <v>0</v>
      </c>
      <c r="AP124" s="73">
        <f t="shared" si="53"/>
        <v>0.37121326427078249</v>
      </c>
      <c r="AQ124" s="74">
        <f t="shared" si="54"/>
        <v>7.20523074906759E-3</v>
      </c>
    </row>
    <row r="125" spans="1:43" s="31" customFormat="1" ht="30" customHeight="1" x14ac:dyDescent="0.2">
      <c r="A125" s="33">
        <v>3</v>
      </c>
      <c r="B125" s="34">
        <v>6</v>
      </c>
      <c r="C125" s="34">
        <v>1</v>
      </c>
      <c r="D125" s="1">
        <v>1</v>
      </c>
      <c r="E125" s="30"/>
      <c r="F125" s="5">
        <v>20</v>
      </c>
      <c r="G125" s="5" t="s">
        <v>225</v>
      </c>
      <c r="H125" s="36" t="s">
        <v>149</v>
      </c>
      <c r="I125" s="72">
        <v>3219883000</v>
      </c>
      <c r="J125" s="72">
        <v>75400000</v>
      </c>
      <c r="K125" s="72">
        <v>1270663279</v>
      </c>
      <c r="L125" s="72">
        <v>0</v>
      </c>
      <c r="M125" s="72">
        <v>1195263279</v>
      </c>
      <c r="N125" s="72">
        <v>0</v>
      </c>
      <c r="O125" s="72">
        <v>23200000</v>
      </c>
      <c r="P125" s="72">
        <v>23200000</v>
      </c>
      <c r="Q125" s="72">
        <v>23200000</v>
      </c>
      <c r="R125" s="73">
        <f t="shared" si="51"/>
        <v>0.37121326427078249</v>
      </c>
      <c r="S125" s="74">
        <f t="shared" si="52"/>
        <v>7.20523074906759E-3</v>
      </c>
      <c r="T125" s="37"/>
      <c r="Y125" s="33">
        <v>3</v>
      </c>
      <c r="Z125" s="34">
        <v>6</v>
      </c>
      <c r="AA125" s="34">
        <v>1</v>
      </c>
      <c r="AB125" s="1">
        <v>1</v>
      </c>
      <c r="AC125" s="30"/>
      <c r="AD125" s="5">
        <v>20</v>
      </c>
      <c r="AE125" s="5" t="s">
        <v>225</v>
      </c>
      <c r="AF125" s="36" t="s">
        <v>149</v>
      </c>
      <c r="AG125" s="72">
        <v>3219883000</v>
      </c>
      <c r="AH125" s="72">
        <v>23200000</v>
      </c>
      <c r="AI125" s="72">
        <v>1195263279</v>
      </c>
      <c r="AJ125" s="72">
        <v>23200000</v>
      </c>
      <c r="AK125" s="72">
        <v>1195263279</v>
      </c>
      <c r="AL125" s="72">
        <v>23200000</v>
      </c>
      <c r="AM125" s="72">
        <v>23200000</v>
      </c>
      <c r="AN125" s="72">
        <v>0</v>
      </c>
      <c r="AO125" s="72">
        <v>0</v>
      </c>
      <c r="AP125" s="73">
        <f t="shared" si="53"/>
        <v>0.37121326427078249</v>
      </c>
      <c r="AQ125" s="74">
        <f t="shared" si="54"/>
        <v>7.20523074906759E-3</v>
      </c>
    </row>
    <row r="126" spans="1:43" s="31" customFormat="1" ht="30" customHeight="1" x14ac:dyDescent="0.2">
      <c r="A126" s="28">
        <v>5</v>
      </c>
      <c r="B126" s="29"/>
      <c r="C126" s="29"/>
      <c r="D126" s="45"/>
      <c r="E126" s="45"/>
      <c r="F126" s="5"/>
      <c r="G126" s="5"/>
      <c r="H126" s="46" t="s">
        <v>22</v>
      </c>
      <c r="I126" s="69">
        <f t="shared" ref="I126:Q128" si="86">+I127</f>
        <v>79924532000</v>
      </c>
      <c r="J126" s="69">
        <f t="shared" si="86"/>
        <v>1031866830</v>
      </c>
      <c r="K126" s="69">
        <f t="shared" si="86"/>
        <v>37825830954</v>
      </c>
      <c r="L126" s="69">
        <f t="shared" si="86"/>
        <v>727923976</v>
      </c>
      <c r="M126" s="69">
        <f t="shared" si="86"/>
        <v>31117492559.630001</v>
      </c>
      <c r="N126" s="69">
        <f t="shared" si="86"/>
        <v>2197649263.7999992</v>
      </c>
      <c r="O126" s="69">
        <f t="shared" si="86"/>
        <v>14988337746.799999</v>
      </c>
      <c r="P126" s="69">
        <f t="shared" si="86"/>
        <v>2337033101.7999992</v>
      </c>
      <c r="Q126" s="69">
        <f t="shared" si="86"/>
        <v>14935655488.799999</v>
      </c>
      <c r="R126" s="70">
        <f t="shared" si="51"/>
        <v>0.38933593705159264</v>
      </c>
      <c r="S126" s="71">
        <f t="shared" si="52"/>
        <v>0.18753112932584953</v>
      </c>
      <c r="T126" s="40"/>
      <c r="Y126" s="28">
        <v>5</v>
      </c>
      <c r="Z126" s="29"/>
      <c r="AA126" s="29"/>
      <c r="AB126" s="45"/>
      <c r="AC126" s="45"/>
      <c r="AD126" s="5"/>
      <c r="AE126" s="5"/>
      <c r="AF126" s="46" t="s">
        <v>22</v>
      </c>
      <c r="AG126" s="69">
        <f t="shared" ref="AG126:AO128" si="87">+AG127</f>
        <v>79924532000</v>
      </c>
      <c r="AH126" s="69">
        <f t="shared" si="87"/>
        <v>595165369</v>
      </c>
      <c r="AI126" s="69">
        <f t="shared" si="87"/>
        <v>36793964124</v>
      </c>
      <c r="AJ126" s="69">
        <f t="shared" si="87"/>
        <v>865261464</v>
      </c>
      <c r="AK126" s="69">
        <f t="shared" si="87"/>
        <v>30389568583.630001</v>
      </c>
      <c r="AL126" s="69">
        <f t="shared" si="87"/>
        <v>2043549216</v>
      </c>
      <c r="AM126" s="69">
        <f t="shared" si="87"/>
        <v>12790688483</v>
      </c>
      <c r="AN126" s="69">
        <f t="shared" si="87"/>
        <v>3168815020</v>
      </c>
      <c r="AO126" s="69">
        <f t="shared" si="87"/>
        <v>12598622387</v>
      </c>
      <c r="AP126" s="70">
        <f t="shared" si="53"/>
        <v>0.38022829565808408</v>
      </c>
      <c r="AQ126" s="71">
        <f t="shared" si="54"/>
        <v>0.16003457465349938</v>
      </c>
    </row>
    <row r="127" spans="1:43" s="31" customFormat="1" ht="30" customHeight="1" x14ac:dyDescent="0.2">
      <c r="A127" s="47">
        <v>5</v>
      </c>
      <c r="B127" s="39">
        <v>1</v>
      </c>
      <c r="C127" s="29"/>
      <c r="D127" s="45"/>
      <c r="E127" s="45"/>
      <c r="F127" s="46"/>
      <c r="G127" s="46"/>
      <c r="H127" s="48" t="s">
        <v>23</v>
      </c>
      <c r="I127" s="69">
        <f t="shared" si="86"/>
        <v>79924532000</v>
      </c>
      <c r="J127" s="69">
        <f t="shared" si="86"/>
        <v>1031866830</v>
      </c>
      <c r="K127" s="69">
        <f t="shared" si="86"/>
        <v>37825830954</v>
      </c>
      <c r="L127" s="69">
        <f t="shared" si="86"/>
        <v>727923976</v>
      </c>
      <c r="M127" s="69">
        <f t="shared" si="86"/>
        <v>31117492559.630001</v>
      </c>
      <c r="N127" s="69">
        <f t="shared" si="86"/>
        <v>2197649263.7999992</v>
      </c>
      <c r="O127" s="69">
        <f t="shared" si="86"/>
        <v>14988337746.799999</v>
      </c>
      <c r="P127" s="69">
        <f t="shared" si="86"/>
        <v>2337033101.7999992</v>
      </c>
      <c r="Q127" s="69">
        <f t="shared" si="86"/>
        <v>14935655488.799999</v>
      </c>
      <c r="R127" s="70">
        <f t="shared" si="51"/>
        <v>0.38933593705159264</v>
      </c>
      <c r="S127" s="71">
        <f t="shared" si="52"/>
        <v>0.18753112932584953</v>
      </c>
      <c r="T127" s="40"/>
      <c r="Y127" s="47">
        <v>5</v>
      </c>
      <c r="Z127" s="39">
        <v>1</v>
      </c>
      <c r="AA127" s="29"/>
      <c r="AB127" s="45"/>
      <c r="AC127" s="45"/>
      <c r="AD127" s="46"/>
      <c r="AE127" s="46"/>
      <c r="AF127" s="48" t="s">
        <v>23</v>
      </c>
      <c r="AG127" s="69">
        <f t="shared" si="87"/>
        <v>79924532000</v>
      </c>
      <c r="AH127" s="69">
        <f t="shared" si="87"/>
        <v>595165369</v>
      </c>
      <c r="AI127" s="69">
        <f t="shared" si="87"/>
        <v>36793964124</v>
      </c>
      <c r="AJ127" s="69">
        <f t="shared" si="87"/>
        <v>865261464</v>
      </c>
      <c r="AK127" s="69">
        <f t="shared" si="87"/>
        <v>30389568583.630001</v>
      </c>
      <c r="AL127" s="69">
        <f t="shared" si="87"/>
        <v>2043549216</v>
      </c>
      <c r="AM127" s="69">
        <f t="shared" si="87"/>
        <v>12790688483</v>
      </c>
      <c r="AN127" s="69">
        <f t="shared" si="87"/>
        <v>3168815020</v>
      </c>
      <c r="AO127" s="69">
        <f t="shared" si="87"/>
        <v>12598622387</v>
      </c>
      <c r="AP127" s="70">
        <f t="shared" si="53"/>
        <v>0.38022829565808408</v>
      </c>
      <c r="AQ127" s="71">
        <f t="shared" si="54"/>
        <v>0.16003457465349938</v>
      </c>
    </row>
    <row r="128" spans="1:43" s="38" customFormat="1" ht="30" customHeight="1" x14ac:dyDescent="0.2">
      <c r="A128" s="33">
        <v>5</v>
      </c>
      <c r="B128" s="34">
        <v>1</v>
      </c>
      <c r="C128" s="34">
        <v>2</v>
      </c>
      <c r="D128" s="3"/>
      <c r="E128" s="3"/>
      <c r="F128" s="49">
        <v>20</v>
      </c>
      <c r="G128" s="49"/>
      <c r="H128" s="48" t="s">
        <v>24</v>
      </c>
      <c r="I128" s="69">
        <f t="shared" si="86"/>
        <v>79924532000</v>
      </c>
      <c r="J128" s="69">
        <f t="shared" si="86"/>
        <v>1031866830</v>
      </c>
      <c r="K128" s="69">
        <f t="shared" si="86"/>
        <v>37825830954</v>
      </c>
      <c r="L128" s="69">
        <f t="shared" si="86"/>
        <v>727923976</v>
      </c>
      <c r="M128" s="69">
        <f t="shared" si="86"/>
        <v>31117492559.630001</v>
      </c>
      <c r="N128" s="69">
        <f t="shared" si="86"/>
        <v>2197649263.7999992</v>
      </c>
      <c r="O128" s="69">
        <f t="shared" si="86"/>
        <v>14988337746.799999</v>
      </c>
      <c r="P128" s="69">
        <f t="shared" si="86"/>
        <v>2337033101.7999992</v>
      </c>
      <c r="Q128" s="69">
        <f t="shared" si="86"/>
        <v>14935655488.799999</v>
      </c>
      <c r="R128" s="70">
        <f t="shared" si="51"/>
        <v>0.38933593705159264</v>
      </c>
      <c r="S128" s="71">
        <f t="shared" si="52"/>
        <v>0.18753112932584953</v>
      </c>
      <c r="T128" s="40"/>
      <c r="Y128" s="33">
        <v>5</v>
      </c>
      <c r="Z128" s="34">
        <v>1</v>
      </c>
      <c r="AA128" s="34">
        <v>2</v>
      </c>
      <c r="AB128" s="3"/>
      <c r="AC128" s="3"/>
      <c r="AD128" s="49">
        <v>20</v>
      </c>
      <c r="AE128" s="49"/>
      <c r="AF128" s="48" t="s">
        <v>24</v>
      </c>
      <c r="AG128" s="69">
        <f t="shared" si="87"/>
        <v>79924532000</v>
      </c>
      <c r="AH128" s="69">
        <f t="shared" si="87"/>
        <v>595165369</v>
      </c>
      <c r="AI128" s="69">
        <f t="shared" si="87"/>
        <v>36793964124</v>
      </c>
      <c r="AJ128" s="69">
        <f t="shared" si="87"/>
        <v>865261464</v>
      </c>
      <c r="AK128" s="69">
        <f t="shared" si="87"/>
        <v>30389568583.630001</v>
      </c>
      <c r="AL128" s="69">
        <f t="shared" si="87"/>
        <v>2043549216</v>
      </c>
      <c r="AM128" s="69">
        <f t="shared" si="87"/>
        <v>12790688483</v>
      </c>
      <c r="AN128" s="69">
        <f t="shared" si="87"/>
        <v>3168815020</v>
      </c>
      <c r="AO128" s="69">
        <f t="shared" si="87"/>
        <v>12598622387</v>
      </c>
      <c r="AP128" s="70">
        <f t="shared" si="53"/>
        <v>0.38022829565808408</v>
      </c>
      <c r="AQ128" s="71">
        <f t="shared" si="54"/>
        <v>0.16003457465349938</v>
      </c>
    </row>
    <row r="129" spans="1:43" s="38" customFormat="1" ht="30" customHeight="1" x14ac:dyDescent="0.2">
      <c r="A129" s="33">
        <v>5</v>
      </c>
      <c r="B129" s="34">
        <v>1</v>
      </c>
      <c r="C129" s="34">
        <v>2</v>
      </c>
      <c r="D129" s="3">
        <v>1</v>
      </c>
      <c r="E129" s="3"/>
      <c r="F129" s="49">
        <v>20</v>
      </c>
      <c r="G129" s="49"/>
      <c r="H129" s="48" t="s">
        <v>24</v>
      </c>
      <c r="I129" s="69">
        <f>SUM(I130:I141)</f>
        <v>79924532000</v>
      </c>
      <c r="J129" s="69">
        <f t="shared" ref="J129:Q129" si="88">SUM(J130:J141)</f>
        <v>1031866830</v>
      </c>
      <c r="K129" s="69">
        <f t="shared" si="88"/>
        <v>37825830954</v>
      </c>
      <c r="L129" s="69">
        <f t="shared" si="88"/>
        <v>727923976</v>
      </c>
      <c r="M129" s="69">
        <f t="shared" si="88"/>
        <v>31117492559.630001</v>
      </c>
      <c r="N129" s="69">
        <f t="shared" si="88"/>
        <v>2197649263.7999992</v>
      </c>
      <c r="O129" s="69">
        <f t="shared" si="88"/>
        <v>14988337746.799999</v>
      </c>
      <c r="P129" s="69">
        <f t="shared" si="88"/>
        <v>2337033101.7999992</v>
      </c>
      <c r="Q129" s="69">
        <f t="shared" si="88"/>
        <v>14935655488.799999</v>
      </c>
      <c r="R129" s="70">
        <f t="shared" si="51"/>
        <v>0.38933593705159264</v>
      </c>
      <c r="S129" s="71">
        <f t="shared" si="52"/>
        <v>0.18753112932584953</v>
      </c>
      <c r="T129" s="40"/>
      <c r="Y129" s="33">
        <v>5</v>
      </c>
      <c r="Z129" s="34">
        <v>1</v>
      </c>
      <c r="AA129" s="34">
        <v>2</v>
      </c>
      <c r="AB129" s="3">
        <v>1</v>
      </c>
      <c r="AC129" s="3"/>
      <c r="AD129" s="49">
        <v>20</v>
      </c>
      <c r="AE129" s="49"/>
      <c r="AF129" s="48" t="s">
        <v>24</v>
      </c>
      <c r="AG129" s="69">
        <f>SUM(AG130:AG140)</f>
        <v>79924532000</v>
      </c>
      <c r="AH129" s="69">
        <f t="shared" ref="AH129:AO129" si="89">SUM(AH130:AH140)</f>
        <v>595165369</v>
      </c>
      <c r="AI129" s="69">
        <f t="shared" si="89"/>
        <v>36793964124</v>
      </c>
      <c r="AJ129" s="69">
        <f t="shared" si="89"/>
        <v>865261464</v>
      </c>
      <c r="AK129" s="69">
        <f t="shared" si="89"/>
        <v>30389568583.630001</v>
      </c>
      <c r="AL129" s="69">
        <f t="shared" si="89"/>
        <v>2043549216</v>
      </c>
      <c r="AM129" s="69">
        <f t="shared" si="89"/>
        <v>12790688483</v>
      </c>
      <c r="AN129" s="69">
        <f t="shared" si="89"/>
        <v>3168815020</v>
      </c>
      <c r="AO129" s="69">
        <f t="shared" si="89"/>
        <v>12598622387</v>
      </c>
      <c r="AP129" s="70">
        <f t="shared" si="53"/>
        <v>0.38022829565808408</v>
      </c>
      <c r="AQ129" s="71">
        <f t="shared" si="54"/>
        <v>0.16003457465349938</v>
      </c>
    </row>
    <row r="130" spans="1:43" s="38" customFormat="1" ht="30" customHeight="1" x14ac:dyDescent="0.2">
      <c r="A130" s="33">
        <v>5</v>
      </c>
      <c r="B130" s="34">
        <v>1</v>
      </c>
      <c r="C130" s="34">
        <v>2</v>
      </c>
      <c r="D130" s="3">
        <v>1</v>
      </c>
      <c r="E130" s="3">
        <v>6</v>
      </c>
      <c r="F130" s="49">
        <v>20</v>
      </c>
      <c r="G130" s="49" t="s">
        <v>226</v>
      </c>
      <c r="H130" s="50" t="s">
        <v>19</v>
      </c>
      <c r="I130" s="72">
        <v>42815230043</v>
      </c>
      <c r="J130" s="72">
        <v>814852098</v>
      </c>
      <c r="K130" s="72">
        <v>23882772683</v>
      </c>
      <c r="L130" s="72">
        <v>674869514</v>
      </c>
      <c r="M130" s="72">
        <v>22940329846</v>
      </c>
      <c r="N130" s="72">
        <v>2092913863.7999992</v>
      </c>
      <c r="O130" s="72">
        <v>12294719152.799999</v>
      </c>
      <c r="P130" s="72">
        <v>2214441306.7999992</v>
      </c>
      <c r="Q130" s="72">
        <v>12242316075.799999</v>
      </c>
      <c r="R130" s="73">
        <f t="shared" si="51"/>
        <v>0.53579835546745092</v>
      </c>
      <c r="S130" s="74">
        <f t="shared" si="52"/>
        <v>0.28715761051504857</v>
      </c>
      <c r="T130" s="37"/>
      <c r="Y130" s="33">
        <v>5</v>
      </c>
      <c r="Z130" s="34">
        <v>1</v>
      </c>
      <c r="AA130" s="34">
        <v>2</v>
      </c>
      <c r="AB130" s="3">
        <v>1</v>
      </c>
      <c r="AC130" s="3">
        <v>6</v>
      </c>
      <c r="AD130" s="49">
        <v>20</v>
      </c>
      <c r="AE130" s="49" t="s">
        <v>226</v>
      </c>
      <c r="AF130" s="50" t="s">
        <v>19</v>
      </c>
      <c r="AG130" s="72">
        <v>42832244775</v>
      </c>
      <c r="AH130" s="72">
        <v>685045369</v>
      </c>
      <c r="AI130" s="72">
        <v>23067920585</v>
      </c>
      <c r="AJ130" s="72">
        <v>826755696</v>
      </c>
      <c r="AK130" s="72">
        <v>22265460332</v>
      </c>
      <c r="AL130" s="72">
        <v>1948826650</v>
      </c>
      <c r="AM130" s="72">
        <v>10201805289</v>
      </c>
      <c r="AN130" s="72">
        <v>3025076906</v>
      </c>
      <c r="AO130" s="72">
        <v>10027874769</v>
      </c>
      <c r="AP130" s="73">
        <f t="shared" si="53"/>
        <v>0.51982940536882005</v>
      </c>
      <c r="AQ130" s="74">
        <f t="shared" si="54"/>
        <v>0.23818049561937768</v>
      </c>
    </row>
    <row r="131" spans="1:43" s="38" customFormat="1" ht="30" customHeight="1" x14ac:dyDescent="0.2">
      <c r="A131" s="33">
        <v>5</v>
      </c>
      <c r="B131" s="34">
        <v>1</v>
      </c>
      <c r="C131" s="34">
        <v>2</v>
      </c>
      <c r="D131" s="3">
        <v>1</v>
      </c>
      <c r="E131" s="3">
        <v>7</v>
      </c>
      <c r="F131" s="49">
        <v>20</v>
      </c>
      <c r="G131" s="49" t="s">
        <v>227</v>
      </c>
      <c r="H131" s="50" t="s">
        <v>150</v>
      </c>
      <c r="I131" s="72">
        <v>17274387211</v>
      </c>
      <c r="J131" s="72">
        <v>200000000</v>
      </c>
      <c r="K131" s="72">
        <v>11091715155</v>
      </c>
      <c r="L131" s="72">
        <v>0</v>
      </c>
      <c r="M131" s="72">
        <v>6301435781.6300001</v>
      </c>
      <c r="N131" s="72">
        <v>21693228</v>
      </c>
      <c r="O131" s="72">
        <v>2189764049</v>
      </c>
      <c r="P131" s="72">
        <v>21693228</v>
      </c>
      <c r="Q131" s="72">
        <v>2189764049</v>
      </c>
      <c r="R131" s="73">
        <f t="shared" si="51"/>
        <v>0.36478490985876283</v>
      </c>
      <c r="S131" s="74">
        <f t="shared" si="52"/>
        <v>0.12676363116403921</v>
      </c>
      <c r="T131" s="37"/>
      <c r="Y131" s="33">
        <v>5</v>
      </c>
      <c r="Z131" s="34">
        <v>1</v>
      </c>
      <c r="AA131" s="34">
        <v>2</v>
      </c>
      <c r="AB131" s="3">
        <v>1</v>
      </c>
      <c r="AC131" s="3">
        <v>7</v>
      </c>
      <c r="AD131" s="49">
        <v>20</v>
      </c>
      <c r="AE131" s="49" t="s">
        <v>227</v>
      </c>
      <c r="AF131" s="50" t="s">
        <v>150</v>
      </c>
      <c r="AG131" s="72">
        <v>17274387211</v>
      </c>
      <c r="AH131" s="72">
        <v>0</v>
      </c>
      <c r="AI131" s="72">
        <v>10891715155</v>
      </c>
      <c r="AJ131" s="72">
        <v>11082278</v>
      </c>
      <c r="AK131" s="72">
        <v>6301435781.6300001</v>
      </c>
      <c r="AL131" s="72">
        <v>21682212</v>
      </c>
      <c r="AM131" s="72">
        <v>2168070821</v>
      </c>
      <c r="AN131" s="72">
        <v>73187901</v>
      </c>
      <c r="AO131" s="72">
        <v>2168070821</v>
      </c>
      <c r="AP131" s="73">
        <f t="shared" si="53"/>
        <v>0.36478490985876283</v>
      </c>
      <c r="AQ131" s="74">
        <f t="shared" si="54"/>
        <v>0.12550782812251735</v>
      </c>
    </row>
    <row r="132" spans="1:43" s="38" customFormat="1" ht="30" customHeight="1" x14ac:dyDescent="0.2">
      <c r="A132" s="33">
        <v>5</v>
      </c>
      <c r="B132" s="34">
        <v>1</v>
      </c>
      <c r="C132" s="34">
        <v>2</v>
      </c>
      <c r="D132" s="3">
        <v>1</v>
      </c>
      <c r="E132" s="3">
        <v>8</v>
      </c>
      <c r="F132" s="49">
        <v>20</v>
      </c>
      <c r="G132" s="49" t="s">
        <v>229</v>
      </c>
      <c r="H132" s="50" t="s">
        <v>228</v>
      </c>
      <c r="I132" s="72">
        <v>4473566976</v>
      </c>
      <c r="J132" s="72">
        <v>0</v>
      </c>
      <c r="K132" s="72">
        <v>17822976</v>
      </c>
      <c r="L132" s="72">
        <v>0</v>
      </c>
      <c r="M132" s="72">
        <v>17822976</v>
      </c>
      <c r="N132" s="72">
        <v>0</v>
      </c>
      <c r="O132" s="72">
        <v>0</v>
      </c>
      <c r="P132" s="72">
        <v>0</v>
      </c>
      <c r="Q132" s="72"/>
      <c r="R132" s="73">
        <f t="shared" si="51"/>
        <v>3.9840637450199202E-3</v>
      </c>
      <c r="S132" s="74">
        <f t="shared" si="52"/>
        <v>0</v>
      </c>
      <c r="T132" s="37"/>
      <c r="Y132" s="33">
        <v>5</v>
      </c>
      <c r="Z132" s="34">
        <v>1</v>
      </c>
      <c r="AA132" s="34">
        <v>2</v>
      </c>
      <c r="AB132" s="3">
        <v>1</v>
      </c>
      <c r="AC132" s="3">
        <v>8</v>
      </c>
      <c r="AD132" s="49">
        <v>20</v>
      </c>
      <c r="AE132" s="49" t="s">
        <v>229</v>
      </c>
      <c r="AF132" s="50" t="s">
        <v>228</v>
      </c>
      <c r="AG132" s="72">
        <v>4473566976</v>
      </c>
      <c r="AH132" s="72">
        <v>0</v>
      </c>
      <c r="AI132" s="72">
        <v>17822976</v>
      </c>
      <c r="AJ132" s="72">
        <v>0</v>
      </c>
      <c r="AK132" s="72">
        <v>17822976</v>
      </c>
      <c r="AL132" s="72">
        <v>0</v>
      </c>
      <c r="AM132" s="72">
        <v>0</v>
      </c>
      <c r="AN132" s="72">
        <v>0</v>
      </c>
      <c r="AO132" s="72">
        <v>0</v>
      </c>
      <c r="AP132" s="73">
        <f t="shared" si="53"/>
        <v>3.9840637450199202E-3</v>
      </c>
      <c r="AQ132" s="74">
        <f t="shared" si="54"/>
        <v>0</v>
      </c>
    </row>
    <row r="133" spans="1:43" s="38" customFormat="1" ht="30" customHeight="1" x14ac:dyDescent="0.2">
      <c r="A133" s="33">
        <v>5</v>
      </c>
      <c r="B133" s="34">
        <v>1</v>
      </c>
      <c r="C133" s="34">
        <v>2</v>
      </c>
      <c r="D133" s="3">
        <v>1</v>
      </c>
      <c r="E133" s="3">
        <v>9</v>
      </c>
      <c r="F133" s="49">
        <v>20</v>
      </c>
      <c r="G133" s="49" t="s">
        <v>230</v>
      </c>
      <c r="H133" s="50" t="s">
        <v>99</v>
      </c>
      <c r="I133" s="72">
        <v>5670492800</v>
      </c>
      <c r="J133" s="72">
        <v>0</v>
      </c>
      <c r="K133" s="72">
        <v>168125605</v>
      </c>
      <c r="L133" s="72">
        <v>0</v>
      </c>
      <c r="M133" s="72">
        <v>168125605</v>
      </c>
      <c r="N133" s="72">
        <v>1682000</v>
      </c>
      <c r="O133" s="72">
        <v>8676372</v>
      </c>
      <c r="P133" s="72">
        <v>4285200</v>
      </c>
      <c r="Q133" s="72">
        <v>8676372</v>
      </c>
      <c r="R133" s="73">
        <f t="shared" si="51"/>
        <v>2.9649205268367503E-2</v>
      </c>
      <c r="S133" s="74">
        <f t="shared" si="52"/>
        <v>1.5300913529067526E-3</v>
      </c>
      <c r="T133" s="37"/>
      <c r="Y133" s="33">
        <v>5</v>
      </c>
      <c r="Z133" s="34">
        <v>1</v>
      </c>
      <c r="AA133" s="34">
        <v>2</v>
      </c>
      <c r="AB133" s="3">
        <v>1</v>
      </c>
      <c r="AC133" s="3">
        <v>9</v>
      </c>
      <c r="AD133" s="49">
        <v>20</v>
      </c>
      <c r="AE133" s="49" t="s">
        <v>230</v>
      </c>
      <c r="AF133" s="50" t="s">
        <v>155</v>
      </c>
      <c r="AG133" s="72">
        <v>5670492800</v>
      </c>
      <c r="AH133" s="72">
        <v>0</v>
      </c>
      <c r="AI133" s="72">
        <v>168125605</v>
      </c>
      <c r="AJ133" s="72">
        <v>0</v>
      </c>
      <c r="AK133" s="72">
        <v>168125605</v>
      </c>
      <c r="AL133" s="72">
        <v>2603200</v>
      </c>
      <c r="AM133" s="72">
        <v>6994372</v>
      </c>
      <c r="AN133" s="72">
        <v>0</v>
      </c>
      <c r="AO133" s="72">
        <v>4391172</v>
      </c>
      <c r="AP133" s="73"/>
      <c r="AQ133" s="74"/>
    </row>
    <row r="134" spans="1:43" s="38" customFormat="1" ht="30" customHeight="1" x14ac:dyDescent="0.2">
      <c r="A134" s="33">
        <v>5</v>
      </c>
      <c r="B134" s="34">
        <v>1</v>
      </c>
      <c r="C134" s="34">
        <v>2</v>
      </c>
      <c r="D134" s="3">
        <v>1</v>
      </c>
      <c r="E134" s="3">
        <v>11</v>
      </c>
      <c r="F134" s="49">
        <v>20</v>
      </c>
      <c r="G134" s="49" t="s">
        <v>231</v>
      </c>
      <c r="H134" s="50" t="s">
        <v>21</v>
      </c>
      <c r="I134" s="72">
        <v>150600000</v>
      </c>
      <c r="J134" s="72">
        <v>0</v>
      </c>
      <c r="K134" s="72">
        <v>150600000</v>
      </c>
      <c r="L134" s="72">
        <v>0</v>
      </c>
      <c r="M134" s="72">
        <v>150600000</v>
      </c>
      <c r="N134" s="72">
        <v>12448527</v>
      </c>
      <c r="O134" s="72">
        <v>93101634</v>
      </c>
      <c r="P134" s="72">
        <v>12448527</v>
      </c>
      <c r="Q134" s="72">
        <v>93101634</v>
      </c>
      <c r="R134" s="73">
        <f t="shared" si="51"/>
        <v>1</v>
      </c>
      <c r="S134" s="74">
        <f t="shared" si="52"/>
        <v>0.61820474103585654</v>
      </c>
      <c r="T134" s="37"/>
      <c r="Y134" s="33">
        <v>5</v>
      </c>
      <c r="Z134" s="34">
        <v>1</v>
      </c>
      <c r="AA134" s="34">
        <v>2</v>
      </c>
      <c r="AB134" s="3">
        <v>1</v>
      </c>
      <c r="AC134" s="3">
        <v>11</v>
      </c>
      <c r="AD134" s="49">
        <v>20</v>
      </c>
      <c r="AE134" s="49" t="s">
        <v>231</v>
      </c>
      <c r="AF134" s="50" t="s">
        <v>21</v>
      </c>
      <c r="AG134" s="72">
        <v>150600000</v>
      </c>
      <c r="AH134" s="72">
        <v>0</v>
      </c>
      <c r="AI134" s="72">
        <v>150600000</v>
      </c>
      <c r="AJ134" s="72">
        <v>0</v>
      </c>
      <c r="AK134" s="72">
        <v>150600000</v>
      </c>
      <c r="AL134" s="72">
        <v>30824004</v>
      </c>
      <c r="AM134" s="72">
        <v>80653107</v>
      </c>
      <c r="AN134" s="72">
        <v>30824004</v>
      </c>
      <c r="AO134" s="72">
        <v>80653107</v>
      </c>
      <c r="AP134" s="73"/>
      <c r="AQ134" s="74"/>
    </row>
    <row r="135" spans="1:43" s="38" customFormat="1" ht="30" customHeight="1" x14ac:dyDescent="0.2">
      <c r="A135" s="33">
        <v>5</v>
      </c>
      <c r="B135" s="34">
        <v>1</v>
      </c>
      <c r="C135" s="34">
        <v>2</v>
      </c>
      <c r="D135" s="3">
        <v>1</v>
      </c>
      <c r="E135" s="3">
        <v>12</v>
      </c>
      <c r="F135" s="49">
        <v>20</v>
      </c>
      <c r="G135" s="49" t="s">
        <v>232</v>
      </c>
      <c r="H135" s="50" t="s">
        <v>151</v>
      </c>
      <c r="I135" s="72">
        <v>4862572800</v>
      </c>
      <c r="J135" s="72">
        <v>0</v>
      </c>
      <c r="K135" s="72">
        <v>19372800</v>
      </c>
      <c r="L135" s="72">
        <v>0</v>
      </c>
      <c r="M135" s="72">
        <v>19372800</v>
      </c>
      <c r="N135" s="72">
        <v>0</v>
      </c>
      <c r="O135" s="72">
        <v>0</v>
      </c>
      <c r="P135" s="72">
        <v>0</v>
      </c>
      <c r="Q135" s="72">
        <v>0</v>
      </c>
      <c r="R135" s="73">
        <f t="shared" si="51"/>
        <v>3.9840637450199202E-3</v>
      </c>
      <c r="S135" s="74">
        <f t="shared" si="52"/>
        <v>0</v>
      </c>
      <c r="T135" s="37"/>
      <c r="Y135" s="33">
        <v>5</v>
      </c>
      <c r="Z135" s="34">
        <v>1</v>
      </c>
      <c r="AA135" s="34">
        <v>2</v>
      </c>
      <c r="AB135" s="3">
        <v>1</v>
      </c>
      <c r="AC135" s="3">
        <v>12</v>
      </c>
      <c r="AD135" s="49">
        <v>20</v>
      </c>
      <c r="AE135" s="49" t="s">
        <v>232</v>
      </c>
      <c r="AF135" s="50" t="s">
        <v>151</v>
      </c>
      <c r="AG135" s="72">
        <v>4862572800</v>
      </c>
      <c r="AH135" s="72">
        <v>0</v>
      </c>
      <c r="AI135" s="72">
        <v>19372800</v>
      </c>
      <c r="AJ135" s="72">
        <v>0</v>
      </c>
      <c r="AK135" s="72">
        <v>19372800</v>
      </c>
      <c r="AL135" s="72">
        <v>0</v>
      </c>
      <c r="AM135" s="72">
        <v>0</v>
      </c>
      <c r="AN135" s="72">
        <v>0</v>
      </c>
      <c r="AO135" s="72">
        <v>0</v>
      </c>
      <c r="AP135" s="73"/>
      <c r="AQ135" s="74"/>
    </row>
    <row r="136" spans="1:43" s="38" customFormat="1" ht="30" customHeight="1" x14ac:dyDescent="0.2">
      <c r="A136" s="33">
        <v>5</v>
      </c>
      <c r="B136" s="34">
        <v>1</v>
      </c>
      <c r="C136" s="34">
        <v>2</v>
      </c>
      <c r="D136" s="3">
        <v>1</v>
      </c>
      <c r="E136" s="3">
        <v>14</v>
      </c>
      <c r="F136" s="49">
        <v>20</v>
      </c>
      <c r="G136" s="49" t="s">
        <v>233</v>
      </c>
      <c r="H136" s="50" t="s">
        <v>108</v>
      </c>
      <c r="I136" s="72">
        <v>1458771840</v>
      </c>
      <c r="J136" s="72">
        <v>0</v>
      </c>
      <c r="K136" s="72">
        <v>5811840</v>
      </c>
      <c r="L136" s="72">
        <v>0</v>
      </c>
      <c r="M136" s="72">
        <v>5811840</v>
      </c>
      <c r="N136" s="72">
        <v>0</v>
      </c>
      <c r="O136" s="72">
        <v>392</v>
      </c>
      <c r="P136" s="72">
        <v>0</v>
      </c>
      <c r="Q136" s="72">
        <v>392</v>
      </c>
      <c r="R136" s="73">
        <f t="shared" si="51"/>
        <v>3.9840637450199202E-3</v>
      </c>
      <c r="S136" s="74">
        <f t="shared" si="52"/>
        <v>2.6871919874735177E-7</v>
      </c>
      <c r="T136" s="37"/>
      <c r="Y136" s="33">
        <v>5</v>
      </c>
      <c r="Z136" s="34">
        <v>1</v>
      </c>
      <c r="AA136" s="34">
        <v>2</v>
      </c>
      <c r="AB136" s="3">
        <v>1</v>
      </c>
      <c r="AC136" s="3">
        <v>14</v>
      </c>
      <c r="AD136" s="49">
        <v>20</v>
      </c>
      <c r="AE136" s="49" t="s">
        <v>233</v>
      </c>
      <c r="AF136" s="50" t="s">
        <v>108</v>
      </c>
      <c r="AG136" s="72">
        <v>1458771840</v>
      </c>
      <c r="AH136" s="72">
        <v>0</v>
      </c>
      <c r="AI136" s="72">
        <v>5811840</v>
      </c>
      <c r="AJ136" s="72">
        <v>0</v>
      </c>
      <c r="AK136" s="72">
        <v>5811840</v>
      </c>
      <c r="AL136" s="72">
        <v>0</v>
      </c>
      <c r="AM136" s="72">
        <v>392</v>
      </c>
      <c r="AN136" s="72">
        <v>0</v>
      </c>
      <c r="AO136" s="72">
        <v>392</v>
      </c>
      <c r="AP136" s="73"/>
      <c r="AQ136" s="74"/>
    </row>
    <row r="137" spans="1:43" s="38" customFormat="1" ht="30" customHeight="1" x14ac:dyDescent="0.2">
      <c r="A137" s="33">
        <v>5</v>
      </c>
      <c r="B137" s="34">
        <v>1</v>
      </c>
      <c r="C137" s="34">
        <v>2</v>
      </c>
      <c r="D137" s="3">
        <v>1</v>
      </c>
      <c r="E137" s="3">
        <v>15</v>
      </c>
      <c r="F137" s="49">
        <v>20</v>
      </c>
      <c r="G137" s="49" t="s">
        <v>234</v>
      </c>
      <c r="H137" s="50" t="s">
        <v>156</v>
      </c>
      <c r="I137" s="72">
        <v>486257280</v>
      </c>
      <c r="J137" s="72">
        <v>0</v>
      </c>
      <c r="K137" s="72">
        <v>1937280</v>
      </c>
      <c r="L137" s="72">
        <v>0</v>
      </c>
      <c r="M137" s="72">
        <v>1937280</v>
      </c>
      <c r="N137" s="72">
        <v>0</v>
      </c>
      <c r="O137" s="72">
        <v>0</v>
      </c>
      <c r="P137" s="72">
        <v>0</v>
      </c>
      <c r="Q137" s="72">
        <v>0</v>
      </c>
      <c r="R137" s="73">
        <f t="shared" si="51"/>
        <v>3.9840637450199202E-3</v>
      </c>
      <c r="S137" s="74">
        <f t="shared" si="52"/>
        <v>0</v>
      </c>
      <c r="T137" s="37"/>
      <c r="Y137" s="33">
        <v>5</v>
      </c>
      <c r="Z137" s="34">
        <v>1</v>
      </c>
      <c r="AA137" s="34">
        <v>2</v>
      </c>
      <c r="AB137" s="3">
        <v>1</v>
      </c>
      <c r="AC137" s="3">
        <v>15</v>
      </c>
      <c r="AD137" s="49">
        <v>20</v>
      </c>
      <c r="AE137" s="49" t="s">
        <v>234</v>
      </c>
      <c r="AF137" s="50" t="s">
        <v>156</v>
      </c>
      <c r="AG137" s="72">
        <v>486257280</v>
      </c>
      <c r="AH137" s="72">
        <v>0</v>
      </c>
      <c r="AI137" s="72">
        <v>1937280</v>
      </c>
      <c r="AJ137" s="72">
        <v>0</v>
      </c>
      <c r="AK137" s="72">
        <v>1937280</v>
      </c>
      <c r="AL137" s="72">
        <v>0</v>
      </c>
      <c r="AM137" s="72">
        <v>0</v>
      </c>
      <c r="AN137" s="72">
        <v>0</v>
      </c>
      <c r="AO137" s="72">
        <v>0</v>
      </c>
      <c r="AP137" s="73"/>
      <c r="AQ137" s="74"/>
    </row>
    <row r="138" spans="1:43" s="38" customFormat="1" ht="30" customHeight="1" x14ac:dyDescent="0.2">
      <c r="A138" s="33">
        <v>5</v>
      </c>
      <c r="B138" s="34">
        <v>1</v>
      </c>
      <c r="C138" s="34">
        <v>2</v>
      </c>
      <c r="D138" s="3">
        <v>1</v>
      </c>
      <c r="E138" s="3">
        <v>21</v>
      </c>
      <c r="F138" s="49">
        <v>20</v>
      </c>
      <c r="G138" s="49"/>
      <c r="H138" s="50" t="s">
        <v>93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  <c r="Q138" s="72">
        <v>0</v>
      </c>
      <c r="R138" s="73">
        <f t="shared" si="51"/>
        <v>0</v>
      </c>
      <c r="S138" s="74">
        <f t="shared" si="52"/>
        <v>0</v>
      </c>
      <c r="T138" s="37"/>
      <c r="Y138" s="33">
        <v>5</v>
      </c>
      <c r="Z138" s="34">
        <v>1</v>
      </c>
      <c r="AA138" s="34">
        <v>2</v>
      </c>
      <c r="AB138" s="3">
        <v>1</v>
      </c>
      <c r="AC138" s="3">
        <v>21</v>
      </c>
      <c r="AD138" s="49">
        <v>20</v>
      </c>
      <c r="AE138" s="49"/>
      <c r="AF138" s="50" t="s">
        <v>93</v>
      </c>
      <c r="AG138" s="72">
        <v>0</v>
      </c>
      <c r="AH138" s="72">
        <v>0</v>
      </c>
      <c r="AI138" s="72">
        <v>0</v>
      </c>
      <c r="AJ138" s="72">
        <v>0</v>
      </c>
      <c r="AK138" s="72">
        <v>0</v>
      </c>
      <c r="AL138" s="72">
        <v>0</v>
      </c>
      <c r="AM138" s="72">
        <v>0</v>
      </c>
      <c r="AN138" s="72">
        <v>0</v>
      </c>
      <c r="AO138" s="72">
        <v>0</v>
      </c>
      <c r="AP138" s="73">
        <f t="shared" si="53"/>
        <v>0</v>
      </c>
      <c r="AQ138" s="74">
        <f t="shared" si="54"/>
        <v>0</v>
      </c>
    </row>
    <row r="139" spans="1:43" s="38" customFormat="1" ht="30" customHeight="1" x14ac:dyDescent="0.2">
      <c r="A139" s="33">
        <v>5</v>
      </c>
      <c r="B139" s="34">
        <v>1</v>
      </c>
      <c r="C139" s="34">
        <v>2</v>
      </c>
      <c r="D139" s="3">
        <v>1</v>
      </c>
      <c r="E139" s="3">
        <v>24</v>
      </c>
      <c r="F139" s="49">
        <v>20</v>
      </c>
      <c r="G139" s="49" t="s">
        <v>235</v>
      </c>
      <c r="H139" s="50" t="s">
        <v>152</v>
      </c>
      <c r="I139" s="72">
        <v>2660217518</v>
      </c>
      <c r="J139" s="72">
        <v>0</v>
      </c>
      <c r="K139" s="72">
        <v>2415237083</v>
      </c>
      <c r="L139" s="72">
        <v>28159452</v>
      </c>
      <c r="M139" s="72">
        <v>1466195621</v>
      </c>
      <c r="N139" s="72">
        <v>60664890</v>
      </c>
      <c r="O139" s="72">
        <v>373026312</v>
      </c>
      <c r="P139" s="72">
        <v>75918085</v>
      </c>
      <c r="Q139" s="72">
        <v>372747131</v>
      </c>
      <c r="R139" s="73">
        <f t="shared" si="51"/>
        <v>0.5511562911976885</v>
      </c>
      <c r="S139" s="74">
        <f t="shared" si="52"/>
        <v>0.14022398900690194</v>
      </c>
      <c r="T139" s="37"/>
      <c r="Y139" s="33">
        <v>5</v>
      </c>
      <c r="Z139" s="34">
        <v>1</v>
      </c>
      <c r="AA139" s="34">
        <v>2</v>
      </c>
      <c r="AB139" s="3">
        <v>1</v>
      </c>
      <c r="AC139" s="3">
        <v>24</v>
      </c>
      <c r="AD139" s="49">
        <v>20</v>
      </c>
      <c r="AE139" s="49" t="s">
        <v>235</v>
      </c>
      <c r="AF139" s="50" t="s">
        <v>152</v>
      </c>
      <c r="AG139" s="72">
        <v>2660217518</v>
      </c>
      <c r="AH139" s="72">
        <v>-89880000</v>
      </c>
      <c r="AI139" s="72">
        <v>2415237083</v>
      </c>
      <c r="AJ139" s="72">
        <v>18766490</v>
      </c>
      <c r="AK139" s="72">
        <v>1438036169</v>
      </c>
      <c r="AL139" s="72">
        <v>30921468</v>
      </c>
      <c r="AM139" s="72">
        <v>312361422</v>
      </c>
      <c r="AN139" s="72">
        <v>31034527</v>
      </c>
      <c r="AO139" s="72">
        <v>296829046</v>
      </c>
      <c r="AP139" s="73">
        <f t="shared" si="53"/>
        <v>0.54057089665402314</v>
      </c>
      <c r="AQ139" s="74">
        <f t="shared" si="54"/>
        <v>0.11741950418958184</v>
      </c>
    </row>
    <row r="140" spans="1:43" s="38" customFormat="1" ht="30" customHeight="1" x14ac:dyDescent="0.2">
      <c r="A140" s="33">
        <v>5</v>
      </c>
      <c r="B140" s="34">
        <v>1</v>
      </c>
      <c r="C140" s="34">
        <v>2</v>
      </c>
      <c r="D140" s="3">
        <v>1</v>
      </c>
      <c r="E140" s="3">
        <v>27</v>
      </c>
      <c r="F140" s="49">
        <v>20</v>
      </c>
      <c r="G140" s="49" t="s">
        <v>248</v>
      </c>
      <c r="H140" s="50" t="s">
        <v>249</v>
      </c>
      <c r="I140" s="72">
        <v>55420800</v>
      </c>
      <c r="J140" s="72">
        <v>0</v>
      </c>
      <c r="K140" s="72">
        <v>55420800</v>
      </c>
      <c r="L140" s="72">
        <v>8213900</v>
      </c>
      <c r="M140" s="72">
        <v>29179700</v>
      </c>
      <c r="N140" s="72">
        <v>8246755</v>
      </c>
      <c r="O140" s="72">
        <v>29049835</v>
      </c>
      <c r="P140" s="72">
        <v>8246755</v>
      </c>
      <c r="Q140" s="72">
        <v>29049835</v>
      </c>
      <c r="R140" s="73">
        <f t="shared" si="51"/>
        <v>0.52651170679600434</v>
      </c>
      <c r="S140" s="74">
        <f t="shared" si="52"/>
        <v>0.5241684529995958</v>
      </c>
      <c r="T140" s="37"/>
      <c r="Y140" s="33">
        <v>5</v>
      </c>
      <c r="Z140" s="34">
        <v>1</v>
      </c>
      <c r="AA140" s="34">
        <v>2</v>
      </c>
      <c r="AB140" s="3">
        <v>1</v>
      </c>
      <c r="AC140" s="3">
        <v>27</v>
      </c>
      <c r="AD140" s="49">
        <v>20</v>
      </c>
      <c r="AE140" s="49" t="s">
        <v>248</v>
      </c>
      <c r="AF140" s="50" t="s">
        <v>249</v>
      </c>
      <c r="AG140" s="72">
        <v>55420800</v>
      </c>
      <c r="AH140" s="72">
        <v>0</v>
      </c>
      <c r="AI140" s="72">
        <v>55420800</v>
      </c>
      <c r="AJ140" s="72">
        <v>8657000</v>
      </c>
      <c r="AK140" s="72">
        <v>20965800</v>
      </c>
      <c r="AL140" s="72">
        <v>8691682</v>
      </c>
      <c r="AM140" s="72">
        <v>20803080</v>
      </c>
      <c r="AN140" s="72">
        <v>8691682</v>
      </c>
      <c r="AO140" s="72">
        <v>20803080</v>
      </c>
      <c r="AP140" s="73">
        <f t="shared" si="53"/>
        <v>0.3783020093538888</v>
      </c>
      <c r="AQ140" s="74">
        <f t="shared" si="54"/>
        <v>0.37536592759397192</v>
      </c>
    </row>
    <row r="141" spans="1:43" s="38" customFormat="1" ht="30" customHeight="1" x14ac:dyDescent="0.2">
      <c r="A141" s="33">
        <v>5</v>
      </c>
      <c r="B141" s="34">
        <v>1</v>
      </c>
      <c r="C141" s="34">
        <v>2</v>
      </c>
      <c r="D141" s="3">
        <v>1</v>
      </c>
      <c r="E141" s="3">
        <v>29</v>
      </c>
      <c r="F141" s="49">
        <v>20</v>
      </c>
      <c r="G141" s="49" t="s">
        <v>257</v>
      </c>
      <c r="H141" s="50" t="s">
        <v>68</v>
      </c>
      <c r="I141" s="72">
        <v>17014732</v>
      </c>
      <c r="J141" s="72">
        <v>17014732</v>
      </c>
      <c r="K141" s="72">
        <v>17014732</v>
      </c>
      <c r="L141" s="72">
        <v>16681110</v>
      </c>
      <c r="M141" s="72">
        <v>16681110</v>
      </c>
      <c r="N141" s="72">
        <v>0</v>
      </c>
      <c r="O141" s="72">
        <v>0</v>
      </c>
      <c r="P141" s="72">
        <v>0</v>
      </c>
      <c r="Q141" s="72">
        <v>0</v>
      </c>
      <c r="R141" s="73">
        <f t="shared" si="51"/>
        <v>0.98039216838678389</v>
      </c>
      <c r="S141" s="74">
        <f t="shared" si="52"/>
        <v>0</v>
      </c>
      <c r="T141" s="37"/>
      <c r="Y141" s="86"/>
      <c r="Z141" s="87"/>
      <c r="AA141" s="87"/>
      <c r="AB141" s="88"/>
      <c r="AC141" s="88"/>
      <c r="AD141" s="89"/>
      <c r="AE141" s="89"/>
      <c r="AF141" s="90"/>
      <c r="AG141" s="72"/>
      <c r="AH141" s="72"/>
      <c r="AI141" s="72"/>
      <c r="AJ141" s="72"/>
      <c r="AK141" s="72"/>
      <c r="AL141" s="72"/>
      <c r="AM141" s="72"/>
      <c r="AN141" s="72"/>
      <c r="AO141" s="72"/>
      <c r="AP141" s="73"/>
      <c r="AQ141" s="74"/>
    </row>
    <row r="142" spans="1:43" s="52" customFormat="1" ht="30" customHeight="1" x14ac:dyDescent="0.2">
      <c r="A142" s="99" t="s">
        <v>25</v>
      </c>
      <c r="B142" s="100"/>
      <c r="C142" s="100"/>
      <c r="D142" s="100"/>
      <c r="E142" s="100"/>
      <c r="F142" s="100"/>
      <c r="G142" s="100"/>
      <c r="H142" s="101"/>
      <c r="I142" s="69">
        <f>+I143+I146+I150+I153</f>
        <v>441007000000</v>
      </c>
      <c r="J142" s="69">
        <f>+J143+J146+J150+J153</f>
        <v>48049982123</v>
      </c>
      <c r="K142" s="69">
        <f>+K143+K146+K150+K153</f>
        <v>153089075221</v>
      </c>
      <c r="L142" s="69">
        <f>+L143+L146+L150+L153</f>
        <v>27698205315.880001</v>
      </c>
      <c r="M142" s="69">
        <f t="shared" ref="M142" si="90">+M143+M146+M150+M153</f>
        <v>52679415702.380005</v>
      </c>
      <c r="N142" s="69">
        <f>+N143+N146+N150+N153</f>
        <v>755454929</v>
      </c>
      <c r="O142" s="69">
        <f t="shared" ref="O142" si="91">+O143+O146+O150+O153</f>
        <v>21170890666.5</v>
      </c>
      <c r="P142" s="69">
        <f>+P143+P146+P150+P153</f>
        <v>19688925</v>
      </c>
      <c r="Q142" s="69">
        <f t="shared" ref="Q142" si="92">+Q143+Q146+Q150+Q153</f>
        <v>8916603145.5</v>
      </c>
      <c r="R142" s="70">
        <f>IFERROR((M142/J142),0)</f>
        <v>1.0963462081531981</v>
      </c>
      <c r="S142" s="71">
        <f>IFERROR((O142/J142),0)</f>
        <v>0.44060142649597711</v>
      </c>
      <c r="T142" s="51"/>
      <c r="Y142" s="99" t="s">
        <v>25</v>
      </c>
      <c r="Z142" s="100"/>
      <c r="AA142" s="100"/>
      <c r="AB142" s="100"/>
      <c r="AC142" s="100"/>
      <c r="AD142" s="100"/>
      <c r="AE142" s="100"/>
      <c r="AF142" s="101"/>
      <c r="AG142" s="69">
        <f>+AG143+AG146+AG150+AG153</f>
        <v>441007000000</v>
      </c>
      <c r="AH142" s="69">
        <f>+AH143+AH146+AH150+AH153</f>
        <v>4146527822</v>
      </c>
      <c r="AI142" s="69">
        <f>+AI143+AI146+AI150+AI153</f>
        <v>105039093098</v>
      </c>
      <c r="AJ142" s="69">
        <f>+AJ143+AJ146+AJ150+AJ153</f>
        <v>1334345395</v>
      </c>
      <c r="AK142" s="69">
        <f t="shared" ref="AK142" si="93">+AK143+AK146+AK150+AK153</f>
        <v>24981210386.5</v>
      </c>
      <c r="AL142" s="69">
        <f>+AL143+AL146+AL150+AL153</f>
        <v>13108773</v>
      </c>
      <c r="AM142" s="69">
        <f t="shared" ref="AM142" si="94">+AM143+AM146+AM150+AM153</f>
        <v>20415435737.5</v>
      </c>
      <c r="AN142" s="69">
        <f>+AN143+AN146+AN150+AN153</f>
        <v>14924536</v>
      </c>
      <c r="AO142" s="69">
        <f t="shared" ref="AO142" si="95">+AO143+AO146+AO150+AO153</f>
        <v>8896914220.5</v>
      </c>
      <c r="AP142" s="70">
        <f>IFERROR((AK142/AH142),0)</f>
        <v>6.0246093741270936</v>
      </c>
      <c r="AQ142" s="71">
        <f>IFERROR((AM142/AH142),0)</f>
        <v>4.9235014484125657</v>
      </c>
    </row>
    <row r="143" spans="1:43" s="52" customFormat="1" ht="30" customHeight="1" x14ac:dyDescent="0.2">
      <c r="A143" s="28">
        <v>111</v>
      </c>
      <c r="B143" s="29"/>
      <c r="C143" s="29"/>
      <c r="D143" s="45"/>
      <c r="E143" s="45"/>
      <c r="F143" s="5"/>
      <c r="G143" s="5"/>
      <c r="H143" s="46" t="s">
        <v>154</v>
      </c>
      <c r="I143" s="69">
        <f>I144</f>
        <v>14800000000</v>
      </c>
      <c r="J143" s="69">
        <f>J144</f>
        <v>0</v>
      </c>
      <c r="K143" s="69">
        <f>K144</f>
        <v>0</v>
      </c>
      <c r="L143" s="69">
        <f>L144</f>
        <v>0</v>
      </c>
      <c r="M143" s="69">
        <f t="shared" ref="M143:Q143" si="96">M144</f>
        <v>0</v>
      </c>
      <c r="N143" s="69">
        <f>N144</f>
        <v>0</v>
      </c>
      <c r="O143" s="69">
        <f t="shared" si="96"/>
        <v>0</v>
      </c>
      <c r="P143" s="69">
        <f>P144</f>
        <v>0</v>
      </c>
      <c r="Q143" s="69">
        <f t="shared" si="96"/>
        <v>0</v>
      </c>
      <c r="R143" s="70">
        <f t="shared" ref="R143:R145" si="97">IFERROR((M143/I143),0)</f>
        <v>0</v>
      </c>
      <c r="S143" s="71">
        <f t="shared" ref="S143:S145" si="98">IFERROR((O143/I143),0)</f>
        <v>0</v>
      </c>
      <c r="T143" s="43"/>
      <c r="Y143" s="28">
        <v>111</v>
      </c>
      <c r="Z143" s="29"/>
      <c r="AA143" s="29"/>
      <c r="AB143" s="45"/>
      <c r="AC143" s="45"/>
      <c r="AD143" s="5"/>
      <c r="AE143" s="5"/>
      <c r="AF143" s="46" t="s">
        <v>154</v>
      </c>
      <c r="AG143" s="69">
        <f>AG144</f>
        <v>14800000000</v>
      </c>
      <c r="AH143" s="69">
        <f>AH144</f>
        <v>0</v>
      </c>
      <c r="AI143" s="69">
        <f>AI144</f>
        <v>0</v>
      </c>
      <c r="AJ143" s="69">
        <f>AJ144</f>
        <v>0</v>
      </c>
      <c r="AK143" s="69">
        <f t="shared" ref="AK143:AO143" si="99">AK144</f>
        <v>0</v>
      </c>
      <c r="AL143" s="69">
        <f>AL144</f>
        <v>0</v>
      </c>
      <c r="AM143" s="69">
        <f t="shared" si="99"/>
        <v>0</v>
      </c>
      <c r="AN143" s="69">
        <f>AN144</f>
        <v>0</v>
      </c>
      <c r="AO143" s="69">
        <f t="shared" si="99"/>
        <v>0</v>
      </c>
      <c r="AP143" s="70">
        <f t="shared" ref="AP143:AP145" si="100">IFERROR((AK143/AG143),0)</f>
        <v>0</v>
      </c>
      <c r="AQ143" s="71">
        <f t="shared" ref="AQ143:AQ145" si="101">IFERROR((AM143/AG143),0)</f>
        <v>0</v>
      </c>
    </row>
    <row r="144" spans="1:43" s="52" customFormat="1" ht="30" customHeight="1" x14ac:dyDescent="0.2">
      <c r="A144" s="28">
        <v>111</v>
      </c>
      <c r="B144" s="39">
        <v>506</v>
      </c>
      <c r="C144" s="29"/>
      <c r="D144" s="45"/>
      <c r="E144" s="45"/>
      <c r="F144" s="5"/>
      <c r="G144" s="5"/>
      <c r="H144" s="46" t="s">
        <v>27</v>
      </c>
      <c r="I144" s="69">
        <f>+I145</f>
        <v>14800000000</v>
      </c>
      <c r="J144" s="69">
        <f>+J145</f>
        <v>0</v>
      </c>
      <c r="K144" s="69">
        <f>+K145</f>
        <v>0</v>
      </c>
      <c r="L144" s="69">
        <f>+L145</f>
        <v>0</v>
      </c>
      <c r="M144" s="69">
        <f t="shared" ref="M144:Q144" si="102">+M145</f>
        <v>0</v>
      </c>
      <c r="N144" s="69">
        <f>+N145</f>
        <v>0</v>
      </c>
      <c r="O144" s="69">
        <f t="shared" si="102"/>
        <v>0</v>
      </c>
      <c r="P144" s="69">
        <f>+P145</f>
        <v>0</v>
      </c>
      <c r="Q144" s="69">
        <f t="shared" si="102"/>
        <v>0</v>
      </c>
      <c r="R144" s="70">
        <f t="shared" si="97"/>
        <v>0</v>
      </c>
      <c r="S144" s="71">
        <f t="shared" si="98"/>
        <v>0</v>
      </c>
      <c r="T144" s="43"/>
      <c r="Y144" s="28">
        <v>111</v>
      </c>
      <c r="Z144" s="39">
        <v>506</v>
      </c>
      <c r="AA144" s="29"/>
      <c r="AB144" s="45"/>
      <c r="AC144" s="45"/>
      <c r="AD144" s="5"/>
      <c r="AE144" s="5"/>
      <c r="AF144" s="46" t="s">
        <v>27</v>
      </c>
      <c r="AG144" s="69">
        <f>+AG145</f>
        <v>14800000000</v>
      </c>
      <c r="AH144" s="69">
        <f>+AH145</f>
        <v>0</v>
      </c>
      <c r="AI144" s="69">
        <f>+AI145</f>
        <v>0</v>
      </c>
      <c r="AJ144" s="69">
        <f>+AJ145</f>
        <v>0</v>
      </c>
      <c r="AK144" s="69">
        <f t="shared" ref="AK144:AO144" si="103">+AK145</f>
        <v>0</v>
      </c>
      <c r="AL144" s="69">
        <f>+AL145</f>
        <v>0</v>
      </c>
      <c r="AM144" s="69">
        <f t="shared" si="103"/>
        <v>0</v>
      </c>
      <c r="AN144" s="69">
        <f>+AN145</f>
        <v>0</v>
      </c>
      <c r="AO144" s="69">
        <f t="shared" si="103"/>
        <v>0</v>
      </c>
      <c r="AP144" s="70">
        <f t="shared" si="100"/>
        <v>0</v>
      </c>
      <c r="AQ144" s="71">
        <f t="shared" si="101"/>
        <v>0</v>
      </c>
    </row>
    <row r="145" spans="1:43" s="52" customFormat="1" ht="30" customHeight="1" x14ac:dyDescent="0.2">
      <c r="A145" s="33">
        <v>111</v>
      </c>
      <c r="B145" s="1">
        <v>506</v>
      </c>
      <c r="C145" s="1">
        <v>1</v>
      </c>
      <c r="D145" s="3"/>
      <c r="E145" s="3"/>
      <c r="F145" s="4">
        <v>20</v>
      </c>
      <c r="G145" s="4" t="s">
        <v>240</v>
      </c>
      <c r="H145" s="10" t="s">
        <v>236</v>
      </c>
      <c r="I145" s="72">
        <v>14800000000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3">
        <f t="shared" si="97"/>
        <v>0</v>
      </c>
      <c r="S145" s="74">
        <f t="shared" si="98"/>
        <v>0</v>
      </c>
      <c r="T145" s="37"/>
      <c r="Y145" s="33">
        <v>111</v>
      </c>
      <c r="Z145" s="1">
        <v>506</v>
      </c>
      <c r="AA145" s="1">
        <v>1</v>
      </c>
      <c r="AB145" s="3"/>
      <c r="AC145" s="3"/>
      <c r="AD145" s="4">
        <v>20</v>
      </c>
      <c r="AE145" s="4" t="s">
        <v>240</v>
      </c>
      <c r="AF145" s="10" t="s">
        <v>236</v>
      </c>
      <c r="AG145" s="72">
        <v>14800000000</v>
      </c>
      <c r="AH145" s="72">
        <v>0</v>
      </c>
      <c r="AI145" s="72">
        <v>0</v>
      </c>
      <c r="AJ145" s="72">
        <v>0</v>
      </c>
      <c r="AK145" s="72">
        <v>0</v>
      </c>
      <c r="AL145" s="72">
        <v>0</v>
      </c>
      <c r="AM145" s="72">
        <v>0</v>
      </c>
      <c r="AN145" s="72">
        <v>0</v>
      </c>
      <c r="AO145" s="72">
        <v>0</v>
      </c>
      <c r="AP145" s="73">
        <f t="shared" si="100"/>
        <v>0</v>
      </c>
      <c r="AQ145" s="74">
        <f t="shared" si="101"/>
        <v>0</v>
      </c>
    </row>
    <row r="146" spans="1:43" s="42" customFormat="1" ht="30" customHeight="1" x14ac:dyDescent="0.25">
      <c r="A146" s="28">
        <v>213</v>
      </c>
      <c r="B146" s="29"/>
      <c r="C146" s="29"/>
      <c r="D146" s="45"/>
      <c r="E146" s="45"/>
      <c r="F146" s="5"/>
      <c r="G146" s="5"/>
      <c r="H146" s="46" t="s">
        <v>26</v>
      </c>
      <c r="I146" s="69">
        <f>I147</f>
        <v>20248600000</v>
      </c>
      <c r="J146" s="69">
        <f t="shared" ref="J146:Q146" si="104">J147</f>
        <v>333299956</v>
      </c>
      <c r="K146" s="69">
        <f t="shared" si="104"/>
        <v>493371247</v>
      </c>
      <c r="L146" s="69">
        <f t="shared" si="104"/>
        <v>-58118033</v>
      </c>
      <c r="M146" s="69">
        <f t="shared" si="104"/>
        <v>101953258</v>
      </c>
      <c r="N146" s="69">
        <f t="shared" si="104"/>
        <v>6616631</v>
      </c>
      <c r="O146" s="69">
        <f t="shared" si="104"/>
        <v>6616631</v>
      </c>
      <c r="P146" s="69">
        <f t="shared" si="104"/>
        <v>6616631</v>
      </c>
      <c r="Q146" s="69">
        <f t="shared" si="104"/>
        <v>6616631</v>
      </c>
      <c r="R146" s="70">
        <f t="shared" si="51"/>
        <v>5.0350768942050315E-3</v>
      </c>
      <c r="S146" s="71">
        <f t="shared" si="52"/>
        <v>3.2676980136898352E-4</v>
      </c>
      <c r="T146" s="43"/>
      <c r="Y146" s="28">
        <v>213</v>
      </c>
      <c r="Z146" s="29"/>
      <c r="AA146" s="29"/>
      <c r="AB146" s="45"/>
      <c r="AC146" s="45"/>
      <c r="AD146" s="5"/>
      <c r="AE146" s="5"/>
      <c r="AF146" s="46" t="s">
        <v>26</v>
      </c>
      <c r="AG146" s="69">
        <f>AG147</f>
        <v>20248600000</v>
      </c>
      <c r="AH146" s="69">
        <f t="shared" ref="AH146:AO146" si="105">AH147</f>
        <v>160071291</v>
      </c>
      <c r="AI146" s="69">
        <f t="shared" si="105"/>
        <v>160071291</v>
      </c>
      <c r="AJ146" s="69">
        <f t="shared" si="105"/>
        <v>160071291</v>
      </c>
      <c r="AK146" s="69">
        <f t="shared" si="105"/>
        <v>160071291</v>
      </c>
      <c r="AL146" s="69">
        <f t="shared" si="105"/>
        <v>0</v>
      </c>
      <c r="AM146" s="69">
        <f t="shared" si="105"/>
        <v>0</v>
      </c>
      <c r="AN146" s="69">
        <f t="shared" si="105"/>
        <v>0</v>
      </c>
      <c r="AO146" s="69">
        <f t="shared" si="105"/>
        <v>0</v>
      </c>
      <c r="AP146" s="70">
        <f t="shared" si="53"/>
        <v>7.9053016504844788E-3</v>
      </c>
      <c r="AQ146" s="71">
        <f t="shared" si="54"/>
        <v>0</v>
      </c>
    </row>
    <row r="147" spans="1:43" s="42" customFormat="1" ht="30" customHeight="1" x14ac:dyDescent="0.25">
      <c r="A147" s="28">
        <v>213</v>
      </c>
      <c r="B147" s="39">
        <v>506</v>
      </c>
      <c r="C147" s="29"/>
      <c r="D147" s="45"/>
      <c r="E147" s="45"/>
      <c r="F147" s="5"/>
      <c r="G147" s="5"/>
      <c r="H147" s="46" t="s">
        <v>27</v>
      </c>
      <c r="I147" s="69">
        <f>SUM(I148:I149)</f>
        <v>20248600000</v>
      </c>
      <c r="J147" s="69">
        <f t="shared" ref="J147:Q147" si="106">SUM(J148:J149)</f>
        <v>333299956</v>
      </c>
      <c r="K147" s="69">
        <f t="shared" si="106"/>
        <v>493371247</v>
      </c>
      <c r="L147" s="69">
        <f t="shared" si="106"/>
        <v>-58118033</v>
      </c>
      <c r="M147" s="69">
        <f t="shared" si="106"/>
        <v>101953258</v>
      </c>
      <c r="N147" s="69">
        <f t="shared" si="106"/>
        <v>6616631</v>
      </c>
      <c r="O147" s="69">
        <f t="shared" si="106"/>
        <v>6616631</v>
      </c>
      <c r="P147" s="69">
        <f t="shared" si="106"/>
        <v>6616631</v>
      </c>
      <c r="Q147" s="69">
        <f t="shared" si="106"/>
        <v>6616631</v>
      </c>
      <c r="R147" s="70">
        <f t="shared" ref="R147:R158" si="107">IFERROR((M147/I147),0)</f>
        <v>5.0350768942050315E-3</v>
      </c>
      <c r="S147" s="71">
        <f t="shared" ref="S147:S158" si="108">IFERROR((O147/I147),0)</f>
        <v>3.2676980136898352E-4</v>
      </c>
      <c r="T147" s="43"/>
      <c r="Y147" s="28">
        <v>213</v>
      </c>
      <c r="Z147" s="39">
        <v>506</v>
      </c>
      <c r="AA147" s="29"/>
      <c r="AB147" s="45"/>
      <c r="AC147" s="45"/>
      <c r="AD147" s="5"/>
      <c r="AE147" s="5"/>
      <c r="AF147" s="46" t="s">
        <v>27</v>
      </c>
      <c r="AG147" s="69">
        <f>SUM(AG148:AG149)</f>
        <v>20248600000</v>
      </c>
      <c r="AH147" s="69">
        <f t="shared" ref="AH147:AO147" si="109">SUM(AH148:AH149)</f>
        <v>160071291</v>
      </c>
      <c r="AI147" s="69">
        <f t="shared" si="109"/>
        <v>160071291</v>
      </c>
      <c r="AJ147" s="69">
        <f t="shared" si="109"/>
        <v>160071291</v>
      </c>
      <c r="AK147" s="69">
        <f t="shared" si="109"/>
        <v>160071291</v>
      </c>
      <c r="AL147" s="69">
        <f t="shared" si="109"/>
        <v>0</v>
      </c>
      <c r="AM147" s="69">
        <f t="shared" si="109"/>
        <v>0</v>
      </c>
      <c r="AN147" s="69">
        <f t="shared" si="109"/>
        <v>0</v>
      </c>
      <c r="AO147" s="69">
        <f t="shared" si="109"/>
        <v>0</v>
      </c>
      <c r="AP147" s="70">
        <f t="shared" ref="AP147:AP158" si="110">IFERROR((AK147/AG147),0)</f>
        <v>7.9053016504844788E-3</v>
      </c>
      <c r="AQ147" s="71">
        <f t="shared" ref="AQ147:AQ158" si="111">IFERROR((AM147/AG147),0)</f>
        <v>0</v>
      </c>
    </row>
    <row r="148" spans="1:43" s="53" customFormat="1" ht="30" customHeight="1" x14ac:dyDescent="0.2">
      <c r="A148" s="33">
        <v>213</v>
      </c>
      <c r="B148" s="1">
        <v>506</v>
      </c>
      <c r="C148" s="1">
        <v>1</v>
      </c>
      <c r="D148" s="3"/>
      <c r="E148" s="3"/>
      <c r="F148" s="4">
        <v>20</v>
      </c>
      <c r="G148" s="4" t="s">
        <v>241</v>
      </c>
      <c r="H148" s="10" t="s">
        <v>28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72">
        <v>0</v>
      </c>
      <c r="R148" s="73">
        <f t="shared" si="107"/>
        <v>0</v>
      </c>
      <c r="S148" s="74">
        <f t="shared" si="108"/>
        <v>0</v>
      </c>
      <c r="T148" s="37"/>
      <c r="Y148" s="33">
        <v>213</v>
      </c>
      <c r="Z148" s="1">
        <v>506</v>
      </c>
      <c r="AA148" s="1">
        <v>1</v>
      </c>
      <c r="AB148" s="3"/>
      <c r="AC148" s="3"/>
      <c r="AD148" s="4">
        <v>20</v>
      </c>
      <c r="AE148" s="4" t="s">
        <v>241</v>
      </c>
      <c r="AF148" s="10" t="s">
        <v>28</v>
      </c>
      <c r="AG148" s="72">
        <v>0</v>
      </c>
      <c r="AH148" s="72">
        <v>0</v>
      </c>
      <c r="AI148" s="72">
        <v>0</v>
      </c>
      <c r="AJ148" s="72">
        <v>0</v>
      </c>
      <c r="AK148" s="72">
        <v>0</v>
      </c>
      <c r="AL148" s="72">
        <v>0</v>
      </c>
      <c r="AM148" s="72">
        <v>0</v>
      </c>
      <c r="AN148" s="72">
        <v>0</v>
      </c>
      <c r="AO148" s="72">
        <v>0</v>
      </c>
      <c r="AP148" s="73">
        <f t="shared" si="110"/>
        <v>0</v>
      </c>
      <c r="AQ148" s="74">
        <f t="shared" si="111"/>
        <v>0</v>
      </c>
    </row>
    <row r="149" spans="1:43" s="53" customFormat="1" ht="30" customHeight="1" x14ac:dyDescent="0.2">
      <c r="A149" s="33">
        <v>213</v>
      </c>
      <c r="B149" s="1">
        <v>506</v>
      </c>
      <c r="C149" s="1">
        <v>2</v>
      </c>
      <c r="D149" s="3"/>
      <c r="E149" s="3"/>
      <c r="F149" s="4">
        <v>20</v>
      </c>
      <c r="G149" s="4" t="s">
        <v>250</v>
      </c>
      <c r="H149" s="10" t="s">
        <v>251</v>
      </c>
      <c r="I149" s="72">
        <v>20248600000</v>
      </c>
      <c r="J149" s="72">
        <v>333299956</v>
      </c>
      <c r="K149" s="72">
        <v>493371247</v>
      </c>
      <c r="L149" s="72">
        <v>-58118033</v>
      </c>
      <c r="M149" s="72">
        <v>101953258</v>
      </c>
      <c r="N149" s="72">
        <v>6616631</v>
      </c>
      <c r="O149" s="72">
        <v>6616631</v>
      </c>
      <c r="P149" s="72">
        <v>6616631</v>
      </c>
      <c r="Q149" s="72">
        <v>6616631</v>
      </c>
      <c r="R149" s="73">
        <f t="shared" si="107"/>
        <v>5.0350768942050315E-3</v>
      </c>
      <c r="S149" s="74">
        <f t="shared" si="108"/>
        <v>3.2676980136898352E-4</v>
      </c>
      <c r="T149" s="37"/>
      <c r="Y149" s="33">
        <v>213</v>
      </c>
      <c r="Z149" s="1">
        <v>506</v>
      </c>
      <c r="AA149" s="1">
        <v>2</v>
      </c>
      <c r="AB149" s="3"/>
      <c r="AC149" s="3"/>
      <c r="AD149" s="4">
        <v>20</v>
      </c>
      <c r="AE149" s="4" t="s">
        <v>250</v>
      </c>
      <c r="AF149" s="10" t="s">
        <v>251</v>
      </c>
      <c r="AG149" s="72">
        <v>20248600000</v>
      </c>
      <c r="AH149" s="72">
        <v>160071291</v>
      </c>
      <c r="AI149" s="72">
        <v>160071291</v>
      </c>
      <c r="AJ149" s="72">
        <v>160071291</v>
      </c>
      <c r="AK149" s="72">
        <v>160071291</v>
      </c>
      <c r="AL149" s="72">
        <v>0</v>
      </c>
      <c r="AM149" s="72">
        <v>0</v>
      </c>
      <c r="AN149" s="72">
        <v>0</v>
      </c>
      <c r="AO149" s="72">
        <v>0</v>
      </c>
      <c r="AP149" s="73">
        <f t="shared" si="110"/>
        <v>7.9053016504844788E-3</v>
      </c>
      <c r="AQ149" s="74">
        <f t="shared" si="111"/>
        <v>0</v>
      </c>
    </row>
    <row r="150" spans="1:43" s="42" customFormat="1" ht="30" customHeight="1" x14ac:dyDescent="0.25">
      <c r="A150" s="47">
        <v>310</v>
      </c>
      <c r="B150" s="29"/>
      <c r="C150" s="29"/>
      <c r="D150" s="45"/>
      <c r="E150" s="45"/>
      <c r="F150" s="5"/>
      <c r="G150" s="5"/>
      <c r="H150" s="46" t="s">
        <v>29</v>
      </c>
      <c r="I150" s="69">
        <f t="shared" ref="I150:Q150" si="112">I151</f>
        <v>8600000000</v>
      </c>
      <c r="J150" s="69">
        <f t="shared" si="112"/>
        <v>0</v>
      </c>
      <c r="K150" s="69">
        <f t="shared" si="112"/>
        <v>4566235938</v>
      </c>
      <c r="L150" s="69">
        <f t="shared" si="112"/>
        <v>199555200</v>
      </c>
      <c r="M150" s="69">
        <f t="shared" si="112"/>
        <v>4321637754.5</v>
      </c>
      <c r="N150" s="69">
        <f t="shared" si="112"/>
        <v>748838298</v>
      </c>
      <c r="O150" s="69">
        <f t="shared" si="112"/>
        <v>2331356684.5</v>
      </c>
      <c r="P150" s="69">
        <f t="shared" si="112"/>
        <v>13072294</v>
      </c>
      <c r="Q150" s="69">
        <f t="shared" si="112"/>
        <v>1594240876.5</v>
      </c>
      <c r="R150" s="75">
        <f t="shared" si="107"/>
        <v>0.50251601796511625</v>
      </c>
      <c r="S150" s="76">
        <f t="shared" si="108"/>
        <v>0.27108798656976746</v>
      </c>
      <c r="T150" s="41"/>
      <c r="Y150" s="47">
        <v>310</v>
      </c>
      <c r="Z150" s="29"/>
      <c r="AA150" s="29"/>
      <c r="AB150" s="45"/>
      <c r="AC150" s="45"/>
      <c r="AD150" s="5"/>
      <c r="AE150" s="5"/>
      <c r="AF150" s="46" t="s">
        <v>29</v>
      </c>
      <c r="AG150" s="69">
        <f t="shared" ref="AG150:AO150" si="113">AG151</f>
        <v>8600000000</v>
      </c>
      <c r="AH150" s="69">
        <f t="shared" si="113"/>
        <v>189705200</v>
      </c>
      <c r="AI150" s="69">
        <f t="shared" si="113"/>
        <v>4566235938</v>
      </c>
      <c r="AJ150" s="69">
        <f t="shared" si="113"/>
        <v>580400000</v>
      </c>
      <c r="AK150" s="69">
        <f t="shared" si="113"/>
        <v>4122082554.5</v>
      </c>
      <c r="AL150" s="69">
        <f t="shared" si="113"/>
        <v>12878584</v>
      </c>
      <c r="AM150" s="69">
        <f t="shared" si="113"/>
        <v>1582518386.5</v>
      </c>
      <c r="AN150" s="69">
        <f t="shared" si="113"/>
        <v>14694347</v>
      </c>
      <c r="AO150" s="69">
        <f t="shared" si="113"/>
        <v>1581168582.5</v>
      </c>
      <c r="AP150" s="75">
        <f t="shared" si="110"/>
        <v>0.47931192494186048</v>
      </c>
      <c r="AQ150" s="76">
        <f t="shared" si="111"/>
        <v>0.18401376587209303</v>
      </c>
    </row>
    <row r="151" spans="1:43" s="42" customFormat="1" ht="30" customHeight="1" x14ac:dyDescent="0.25">
      <c r="A151" s="47">
        <v>310</v>
      </c>
      <c r="B151" s="39">
        <v>506</v>
      </c>
      <c r="C151" s="29"/>
      <c r="D151" s="45"/>
      <c r="E151" s="45"/>
      <c r="F151" s="5"/>
      <c r="G151" s="5"/>
      <c r="H151" s="46" t="s">
        <v>27</v>
      </c>
      <c r="I151" s="69">
        <f>+I152</f>
        <v>8600000000</v>
      </c>
      <c r="J151" s="69">
        <f t="shared" ref="J151:Q151" si="114">+J152</f>
        <v>0</v>
      </c>
      <c r="K151" s="69">
        <f t="shared" si="114"/>
        <v>4566235938</v>
      </c>
      <c r="L151" s="69">
        <f t="shared" si="114"/>
        <v>199555200</v>
      </c>
      <c r="M151" s="69">
        <f t="shared" si="114"/>
        <v>4321637754.5</v>
      </c>
      <c r="N151" s="69">
        <f t="shared" si="114"/>
        <v>748838298</v>
      </c>
      <c r="O151" s="69">
        <f t="shared" si="114"/>
        <v>2331356684.5</v>
      </c>
      <c r="P151" s="69">
        <f t="shared" si="114"/>
        <v>13072294</v>
      </c>
      <c r="Q151" s="69">
        <f t="shared" si="114"/>
        <v>1594240876.5</v>
      </c>
      <c r="R151" s="75">
        <f t="shared" si="107"/>
        <v>0.50251601796511625</v>
      </c>
      <c r="S151" s="76">
        <f t="shared" si="108"/>
        <v>0.27108798656976746</v>
      </c>
      <c r="T151" s="41"/>
      <c r="Y151" s="47">
        <v>310</v>
      </c>
      <c r="Z151" s="39">
        <v>506</v>
      </c>
      <c r="AA151" s="29"/>
      <c r="AB151" s="45"/>
      <c r="AC151" s="45"/>
      <c r="AD151" s="5"/>
      <c r="AE151" s="5"/>
      <c r="AF151" s="46" t="s">
        <v>27</v>
      </c>
      <c r="AG151" s="69">
        <f>+AG152</f>
        <v>8600000000</v>
      </c>
      <c r="AH151" s="69">
        <f t="shared" ref="AH151:AO151" si="115">+AH152</f>
        <v>189705200</v>
      </c>
      <c r="AI151" s="69">
        <f t="shared" si="115"/>
        <v>4566235938</v>
      </c>
      <c r="AJ151" s="69">
        <f t="shared" si="115"/>
        <v>580400000</v>
      </c>
      <c r="AK151" s="69">
        <f t="shared" si="115"/>
        <v>4122082554.5</v>
      </c>
      <c r="AL151" s="69">
        <f t="shared" si="115"/>
        <v>12878584</v>
      </c>
      <c r="AM151" s="69">
        <f t="shared" si="115"/>
        <v>1582518386.5</v>
      </c>
      <c r="AN151" s="69">
        <f t="shared" si="115"/>
        <v>14694347</v>
      </c>
      <c r="AO151" s="69">
        <f t="shared" si="115"/>
        <v>1581168582.5</v>
      </c>
      <c r="AP151" s="75">
        <f t="shared" si="110"/>
        <v>0.47931192494186048</v>
      </c>
      <c r="AQ151" s="76">
        <f t="shared" si="111"/>
        <v>0.18401376587209303</v>
      </c>
    </row>
    <row r="152" spans="1:43" s="53" customFormat="1" ht="30" customHeight="1" x14ac:dyDescent="0.2">
      <c r="A152" s="2">
        <v>310</v>
      </c>
      <c r="B152" s="1">
        <v>506</v>
      </c>
      <c r="C152" s="1">
        <v>1</v>
      </c>
      <c r="D152" s="3"/>
      <c r="E152" s="3"/>
      <c r="F152" s="4">
        <v>20</v>
      </c>
      <c r="G152" s="4" t="s">
        <v>242</v>
      </c>
      <c r="H152" s="10" t="s">
        <v>30</v>
      </c>
      <c r="I152" s="72">
        <v>8600000000</v>
      </c>
      <c r="J152" s="72">
        <v>0</v>
      </c>
      <c r="K152" s="72">
        <v>4566235938</v>
      </c>
      <c r="L152" s="72">
        <v>199555200</v>
      </c>
      <c r="M152" s="72">
        <v>4321637754.5</v>
      </c>
      <c r="N152" s="72">
        <v>748838298</v>
      </c>
      <c r="O152" s="72">
        <v>2331356684.5</v>
      </c>
      <c r="P152" s="72">
        <v>13072294</v>
      </c>
      <c r="Q152" s="72">
        <v>1594240876.5</v>
      </c>
      <c r="R152" s="73">
        <f t="shared" si="107"/>
        <v>0.50251601796511625</v>
      </c>
      <c r="S152" s="74">
        <f t="shared" si="108"/>
        <v>0.27108798656976746</v>
      </c>
      <c r="T152" s="37"/>
      <c r="Y152" s="2">
        <v>310</v>
      </c>
      <c r="Z152" s="1">
        <v>506</v>
      </c>
      <c r="AA152" s="1">
        <v>1</v>
      </c>
      <c r="AB152" s="3"/>
      <c r="AC152" s="3"/>
      <c r="AD152" s="4">
        <v>20</v>
      </c>
      <c r="AE152" s="4" t="s">
        <v>242</v>
      </c>
      <c r="AF152" s="10" t="s">
        <v>30</v>
      </c>
      <c r="AG152" s="72">
        <v>8600000000</v>
      </c>
      <c r="AH152" s="72">
        <v>189705200</v>
      </c>
      <c r="AI152" s="72">
        <v>4566235938</v>
      </c>
      <c r="AJ152" s="72">
        <v>580400000</v>
      </c>
      <c r="AK152" s="72">
        <v>4122082554.5</v>
      </c>
      <c r="AL152" s="72">
        <v>12878584</v>
      </c>
      <c r="AM152" s="72">
        <v>1582518386.5</v>
      </c>
      <c r="AN152" s="72">
        <v>14694347</v>
      </c>
      <c r="AO152" s="72">
        <v>1581168582.5</v>
      </c>
      <c r="AP152" s="73">
        <f t="shared" si="110"/>
        <v>0.47931192494186048</v>
      </c>
      <c r="AQ152" s="74">
        <f t="shared" si="111"/>
        <v>0.18401376587209303</v>
      </c>
    </row>
    <row r="153" spans="1:43" s="42" customFormat="1" ht="30" customHeight="1" x14ac:dyDescent="0.25">
      <c r="A153" s="47">
        <v>410</v>
      </c>
      <c r="B153" s="29"/>
      <c r="C153" s="30"/>
      <c r="D153" s="30"/>
      <c r="E153" s="30"/>
      <c r="F153" s="30"/>
      <c r="G153" s="30"/>
      <c r="H153" s="11" t="s">
        <v>31</v>
      </c>
      <c r="I153" s="69">
        <f>+I154</f>
        <v>397358400000</v>
      </c>
      <c r="J153" s="69">
        <f>+J154</f>
        <v>47716682167</v>
      </c>
      <c r="K153" s="69">
        <f>+K154</f>
        <v>148029468036</v>
      </c>
      <c r="L153" s="69">
        <f>+L154</f>
        <v>27556768148.880001</v>
      </c>
      <c r="M153" s="69">
        <f t="shared" ref="M153:Q153" si="116">+M154</f>
        <v>48255824689.880005</v>
      </c>
      <c r="N153" s="69">
        <f>+N154</f>
        <v>0</v>
      </c>
      <c r="O153" s="69">
        <f t="shared" si="116"/>
        <v>18832917351</v>
      </c>
      <c r="P153" s="69">
        <f>+P154</f>
        <v>0</v>
      </c>
      <c r="Q153" s="69">
        <f t="shared" si="116"/>
        <v>7315745638</v>
      </c>
      <c r="R153" s="70">
        <f t="shared" si="107"/>
        <v>0.12144156179881942</v>
      </c>
      <c r="S153" s="71">
        <f t="shared" si="108"/>
        <v>4.7395291885109263E-2</v>
      </c>
      <c r="T153" s="43"/>
      <c r="Y153" s="47">
        <v>410</v>
      </c>
      <c r="Z153" s="29"/>
      <c r="AA153" s="30"/>
      <c r="AB153" s="30"/>
      <c r="AC153" s="30"/>
      <c r="AD153" s="30"/>
      <c r="AE153" s="30"/>
      <c r="AF153" s="11" t="s">
        <v>31</v>
      </c>
      <c r="AG153" s="69">
        <f>+AG154</f>
        <v>397358400000</v>
      </c>
      <c r="AH153" s="69">
        <f>+AH154</f>
        <v>3796751331</v>
      </c>
      <c r="AI153" s="69">
        <f>+AI154</f>
        <v>100312785869</v>
      </c>
      <c r="AJ153" s="69">
        <f>+AJ154</f>
        <v>593874104</v>
      </c>
      <c r="AK153" s="69">
        <f t="shared" ref="AK153:AO153" si="117">+AK154</f>
        <v>20699056541</v>
      </c>
      <c r="AL153" s="69">
        <f>+AL154</f>
        <v>230189</v>
      </c>
      <c r="AM153" s="69">
        <f t="shared" si="117"/>
        <v>18832917351</v>
      </c>
      <c r="AN153" s="69">
        <f>+AN154</f>
        <v>230189</v>
      </c>
      <c r="AO153" s="69">
        <f t="shared" si="117"/>
        <v>7315745638</v>
      </c>
      <c r="AP153" s="70">
        <f t="shared" si="110"/>
        <v>5.2091654639740852E-2</v>
      </c>
      <c r="AQ153" s="71">
        <f t="shared" si="111"/>
        <v>4.7395291885109263E-2</v>
      </c>
    </row>
    <row r="154" spans="1:43" s="42" customFormat="1" ht="30" customHeight="1" x14ac:dyDescent="0.25">
      <c r="A154" s="47">
        <v>410</v>
      </c>
      <c r="B154" s="39">
        <v>506</v>
      </c>
      <c r="C154" s="30"/>
      <c r="D154" s="30"/>
      <c r="E154" s="30"/>
      <c r="F154" s="30"/>
      <c r="G154" s="30"/>
      <c r="H154" s="46" t="s">
        <v>27</v>
      </c>
      <c r="I154" s="69">
        <f>SUM(I155:I157)</f>
        <v>397358400000</v>
      </c>
      <c r="J154" s="69">
        <f>SUM(J155:J157)</f>
        <v>47716682167</v>
      </c>
      <c r="K154" s="69">
        <f>SUM(K155:K157)</f>
        <v>148029468036</v>
      </c>
      <c r="L154" s="69">
        <f>SUM(L155:L157)</f>
        <v>27556768148.880001</v>
      </c>
      <c r="M154" s="69">
        <f t="shared" ref="M154" si="118">SUM(M155:M157)</f>
        <v>48255824689.880005</v>
      </c>
      <c r="N154" s="69">
        <f>SUM(N155:N157)</f>
        <v>0</v>
      </c>
      <c r="O154" s="69">
        <f t="shared" ref="O154" si="119">SUM(O155:O157)</f>
        <v>18832917351</v>
      </c>
      <c r="P154" s="69">
        <f>SUM(P155:P157)</f>
        <v>0</v>
      </c>
      <c r="Q154" s="69">
        <f t="shared" ref="Q154" si="120">SUM(Q155:Q157)</f>
        <v>7315745638</v>
      </c>
      <c r="R154" s="70">
        <f t="shared" si="107"/>
        <v>0.12144156179881942</v>
      </c>
      <c r="S154" s="71">
        <f t="shared" si="108"/>
        <v>4.7395291885109263E-2</v>
      </c>
      <c r="T154" s="43"/>
      <c r="Y154" s="47">
        <v>410</v>
      </c>
      <c r="Z154" s="39">
        <v>506</v>
      </c>
      <c r="AA154" s="30"/>
      <c r="AB154" s="30"/>
      <c r="AC154" s="30"/>
      <c r="AD154" s="30"/>
      <c r="AE154" s="30"/>
      <c r="AF154" s="46" t="s">
        <v>27</v>
      </c>
      <c r="AG154" s="69">
        <f>SUM(AG155:AG157)</f>
        <v>397358400000</v>
      </c>
      <c r="AH154" s="69">
        <f>SUM(AH155:AH157)</f>
        <v>3796751331</v>
      </c>
      <c r="AI154" s="69">
        <f>SUM(AI155:AI157)</f>
        <v>100312785869</v>
      </c>
      <c r="AJ154" s="69">
        <f>SUM(AJ155:AJ157)</f>
        <v>593874104</v>
      </c>
      <c r="AK154" s="69">
        <f t="shared" ref="AK154" si="121">SUM(AK155:AK157)</f>
        <v>20699056541</v>
      </c>
      <c r="AL154" s="69">
        <f>SUM(AL155:AL157)</f>
        <v>230189</v>
      </c>
      <c r="AM154" s="69">
        <f t="shared" ref="AM154" si="122">SUM(AM155:AM157)</f>
        <v>18832917351</v>
      </c>
      <c r="AN154" s="69">
        <f>SUM(AN155:AN157)</f>
        <v>230189</v>
      </c>
      <c r="AO154" s="69">
        <f t="shared" ref="AO154" si="123">SUM(AO155:AO157)</f>
        <v>7315745638</v>
      </c>
      <c r="AP154" s="70">
        <f t="shared" si="110"/>
        <v>5.2091654639740852E-2</v>
      </c>
      <c r="AQ154" s="71">
        <f t="shared" si="111"/>
        <v>4.7395291885109263E-2</v>
      </c>
    </row>
    <row r="155" spans="1:43" s="53" customFormat="1" ht="30" customHeight="1" x14ac:dyDescent="0.2">
      <c r="A155" s="1">
        <v>410</v>
      </c>
      <c r="B155" s="1">
        <v>506</v>
      </c>
      <c r="C155" s="1">
        <v>1</v>
      </c>
      <c r="D155" s="35"/>
      <c r="E155" s="35"/>
      <c r="F155" s="35">
        <v>20</v>
      </c>
      <c r="G155" s="35" t="s">
        <v>243</v>
      </c>
      <c r="H155" s="12" t="s">
        <v>32</v>
      </c>
      <c r="I155" s="72">
        <v>349062400000</v>
      </c>
      <c r="J155" s="72">
        <v>42485682167</v>
      </c>
      <c r="K155" s="72">
        <v>120511832921</v>
      </c>
      <c r="L155" s="72">
        <v>27556768148.880001</v>
      </c>
      <c r="M155" s="72">
        <v>28208189574.880001</v>
      </c>
      <c r="N155" s="72">
        <v>0</v>
      </c>
      <c r="O155" s="72">
        <v>57777511</v>
      </c>
      <c r="P155" s="72">
        <v>0</v>
      </c>
      <c r="Q155" s="72">
        <v>57777511</v>
      </c>
      <c r="R155" s="73">
        <f t="shared" si="107"/>
        <v>8.0811309309968646E-2</v>
      </c>
      <c r="S155" s="74">
        <f t="shared" si="108"/>
        <v>1.6552201268311913E-4</v>
      </c>
      <c r="T155" s="37"/>
      <c r="Y155" s="1">
        <v>410</v>
      </c>
      <c r="Z155" s="1">
        <v>506</v>
      </c>
      <c r="AA155" s="1">
        <v>1</v>
      </c>
      <c r="AB155" s="35"/>
      <c r="AC155" s="35"/>
      <c r="AD155" s="35">
        <v>20</v>
      </c>
      <c r="AE155" s="35" t="s">
        <v>243</v>
      </c>
      <c r="AF155" s="12" t="s">
        <v>32</v>
      </c>
      <c r="AG155" s="72">
        <v>349062400000</v>
      </c>
      <c r="AH155" s="72">
        <v>1557751331</v>
      </c>
      <c r="AI155" s="72">
        <v>78026150754</v>
      </c>
      <c r="AJ155" s="72">
        <v>593874104</v>
      </c>
      <c r="AK155" s="72">
        <v>651421426</v>
      </c>
      <c r="AL155" s="72">
        <v>230189</v>
      </c>
      <c r="AM155" s="72">
        <v>57777511</v>
      </c>
      <c r="AN155" s="72">
        <v>230189</v>
      </c>
      <c r="AO155" s="72">
        <v>57777511</v>
      </c>
      <c r="AP155" s="73">
        <f t="shared" si="110"/>
        <v>1.8662033665040978E-3</v>
      </c>
      <c r="AQ155" s="74">
        <f t="shared" si="111"/>
        <v>1.6552201268311913E-4</v>
      </c>
    </row>
    <row r="156" spans="1:43" s="53" customFormat="1" ht="30" customHeight="1" x14ac:dyDescent="0.2">
      <c r="A156" s="1">
        <v>410</v>
      </c>
      <c r="B156" s="1">
        <v>506</v>
      </c>
      <c r="C156" s="1">
        <v>3</v>
      </c>
      <c r="D156" s="35"/>
      <c r="E156" s="35"/>
      <c r="F156" s="35">
        <v>20</v>
      </c>
      <c r="G156" s="35" t="s">
        <v>244</v>
      </c>
      <c r="H156" s="12" t="s">
        <v>153</v>
      </c>
      <c r="I156" s="72">
        <v>40440000000</v>
      </c>
      <c r="J156" s="72">
        <v>5231000000</v>
      </c>
      <c r="K156" s="72">
        <v>27486336310</v>
      </c>
      <c r="L156" s="72">
        <v>0</v>
      </c>
      <c r="M156" s="72">
        <v>20016336310</v>
      </c>
      <c r="N156" s="72">
        <v>0</v>
      </c>
      <c r="O156" s="72">
        <v>18775139840</v>
      </c>
      <c r="P156" s="72">
        <v>0</v>
      </c>
      <c r="Q156" s="72">
        <v>7257968127</v>
      </c>
      <c r="R156" s="73">
        <f t="shared" si="107"/>
        <v>0.49496380588526212</v>
      </c>
      <c r="S156" s="74">
        <f t="shared" si="108"/>
        <v>0.46427150939663697</v>
      </c>
      <c r="T156" s="37"/>
      <c r="Y156" s="1">
        <v>410</v>
      </c>
      <c r="Z156" s="1">
        <v>506</v>
      </c>
      <c r="AA156" s="1">
        <v>3</v>
      </c>
      <c r="AB156" s="35"/>
      <c r="AC156" s="35"/>
      <c r="AD156" s="35">
        <v>20</v>
      </c>
      <c r="AE156" s="35" t="s">
        <v>244</v>
      </c>
      <c r="AF156" s="12" t="s">
        <v>153</v>
      </c>
      <c r="AG156" s="72">
        <v>40440000000</v>
      </c>
      <c r="AH156" s="72">
        <v>2239000000</v>
      </c>
      <c r="AI156" s="72">
        <v>22255336310</v>
      </c>
      <c r="AJ156" s="72">
        <v>0</v>
      </c>
      <c r="AK156" s="72">
        <v>20016336310</v>
      </c>
      <c r="AL156" s="72">
        <v>0</v>
      </c>
      <c r="AM156" s="72">
        <v>18775139840</v>
      </c>
      <c r="AN156" s="72">
        <v>0</v>
      </c>
      <c r="AO156" s="72">
        <v>7257968127</v>
      </c>
      <c r="AP156" s="73">
        <f t="shared" si="110"/>
        <v>0.49496380588526212</v>
      </c>
      <c r="AQ156" s="74">
        <f t="shared" si="111"/>
        <v>0.46427150939663697</v>
      </c>
    </row>
    <row r="157" spans="1:43" s="53" customFormat="1" ht="30" customHeight="1" thickBot="1" x14ac:dyDescent="0.25">
      <c r="A157" s="1">
        <v>410</v>
      </c>
      <c r="B157" s="1">
        <v>506</v>
      </c>
      <c r="C157" s="1">
        <v>5</v>
      </c>
      <c r="D157" s="35"/>
      <c r="E157" s="35"/>
      <c r="F157" s="35">
        <v>20</v>
      </c>
      <c r="G157" s="35" t="s">
        <v>245</v>
      </c>
      <c r="H157" s="12" t="s">
        <v>237</v>
      </c>
      <c r="I157" s="72">
        <v>7856000000</v>
      </c>
      <c r="J157" s="72">
        <v>0</v>
      </c>
      <c r="K157" s="72">
        <v>31298805</v>
      </c>
      <c r="L157" s="72">
        <v>0</v>
      </c>
      <c r="M157" s="72">
        <v>31298805</v>
      </c>
      <c r="N157" s="72">
        <v>0</v>
      </c>
      <c r="O157" s="72">
        <v>0</v>
      </c>
      <c r="P157" s="72">
        <v>0</v>
      </c>
      <c r="Q157" s="72">
        <v>0</v>
      </c>
      <c r="R157" s="73">
        <f t="shared" si="107"/>
        <v>3.9840637729124237E-3</v>
      </c>
      <c r="S157" s="74">
        <f t="shared" si="108"/>
        <v>0</v>
      </c>
      <c r="T157" s="37"/>
      <c r="Y157" s="1">
        <v>410</v>
      </c>
      <c r="Z157" s="1">
        <v>506</v>
      </c>
      <c r="AA157" s="1">
        <v>5</v>
      </c>
      <c r="AB157" s="35"/>
      <c r="AC157" s="35"/>
      <c r="AD157" s="35">
        <v>20</v>
      </c>
      <c r="AE157" s="35" t="s">
        <v>245</v>
      </c>
      <c r="AF157" s="12" t="s">
        <v>237</v>
      </c>
      <c r="AG157" s="72">
        <v>7856000000</v>
      </c>
      <c r="AH157" s="72">
        <v>0</v>
      </c>
      <c r="AI157" s="72">
        <v>31298805</v>
      </c>
      <c r="AJ157" s="72">
        <v>0</v>
      </c>
      <c r="AK157" s="72">
        <v>31298805</v>
      </c>
      <c r="AL157" s="72">
        <v>0</v>
      </c>
      <c r="AM157" s="72">
        <v>0</v>
      </c>
      <c r="AN157" s="72">
        <v>0</v>
      </c>
      <c r="AO157" s="72">
        <v>0</v>
      </c>
      <c r="AP157" s="73">
        <f t="shared" si="110"/>
        <v>3.9840637729124237E-3</v>
      </c>
      <c r="AQ157" s="74">
        <f t="shared" si="111"/>
        <v>0</v>
      </c>
    </row>
    <row r="158" spans="1:43" s="54" customFormat="1" ht="30" customHeight="1" thickBot="1" x14ac:dyDescent="0.3">
      <c r="A158" s="102" t="s">
        <v>33</v>
      </c>
      <c r="B158" s="103"/>
      <c r="C158" s="103"/>
      <c r="D158" s="103"/>
      <c r="E158" s="103"/>
      <c r="F158" s="103"/>
      <c r="G158" s="103"/>
      <c r="H158" s="104"/>
      <c r="I158" s="80">
        <f>+I9+I142</f>
        <v>1039749524000</v>
      </c>
      <c r="J158" s="80">
        <f t="shared" ref="J158" si="124">+J9+J142</f>
        <v>49333663670</v>
      </c>
      <c r="K158" s="80">
        <f>+K9+K142</f>
        <v>487634302554.87</v>
      </c>
      <c r="L158" s="80">
        <f t="shared" ref="L158" si="125">+L9+L142</f>
        <v>29883248052.880001</v>
      </c>
      <c r="M158" s="80">
        <f>+M9+M142</f>
        <v>371983495689.38</v>
      </c>
      <c r="N158" s="80">
        <f t="shared" ref="N158" si="126">+N9+N142</f>
        <v>4769596289.539999</v>
      </c>
      <c r="O158" s="80">
        <f>+O9+O142</f>
        <v>319696777389.94</v>
      </c>
      <c r="P158" s="80">
        <f t="shared" ref="P158:Q158" si="127">+P9+P142</f>
        <v>4387965638.3599987</v>
      </c>
      <c r="Q158" s="80">
        <f t="shared" si="127"/>
        <v>307356954213.94</v>
      </c>
      <c r="R158" s="81">
        <f t="shared" si="107"/>
        <v>0.3577626025336656</v>
      </c>
      <c r="S158" s="82">
        <f t="shared" si="108"/>
        <v>0.30747480043081993</v>
      </c>
      <c r="T158" s="41"/>
      <c r="Y158" s="102" t="s">
        <v>33</v>
      </c>
      <c r="Z158" s="103"/>
      <c r="AA158" s="103"/>
      <c r="AB158" s="103"/>
      <c r="AC158" s="103"/>
      <c r="AD158" s="103"/>
      <c r="AE158" s="103"/>
      <c r="AF158" s="104"/>
      <c r="AG158" s="80">
        <f t="shared" ref="AG158:AO158" si="128">+AG9+AG142</f>
        <v>1039749524000</v>
      </c>
      <c r="AH158" s="80">
        <f t="shared" si="128"/>
        <v>4853131942</v>
      </c>
      <c r="AI158" s="80">
        <f t="shared" si="128"/>
        <v>438300638884.87</v>
      </c>
      <c r="AJ158" s="80">
        <f t="shared" si="128"/>
        <v>4150842238</v>
      </c>
      <c r="AK158" s="80">
        <f t="shared" si="128"/>
        <v>342100247636.5</v>
      </c>
      <c r="AL158" s="80">
        <f t="shared" si="128"/>
        <v>4653879374.3199997</v>
      </c>
      <c r="AM158" s="80">
        <f t="shared" si="128"/>
        <v>314927181100.40002</v>
      </c>
      <c r="AN158" s="80">
        <f t="shared" si="128"/>
        <v>5639134342.5</v>
      </c>
      <c r="AO158" s="80">
        <f t="shared" si="128"/>
        <v>302968988575.58002</v>
      </c>
      <c r="AP158" s="81">
        <f t="shared" si="110"/>
        <v>0.32902178817107108</v>
      </c>
      <c r="AQ158" s="82">
        <f t="shared" si="111"/>
        <v>0.30288754534731582</v>
      </c>
    </row>
    <row r="159" spans="1:43" ht="15.75" thickBot="1" x14ac:dyDescent="0.25">
      <c r="A159" s="55"/>
      <c r="B159" s="56"/>
      <c r="C159" s="57"/>
      <c r="D159" s="57"/>
      <c r="E159" s="57"/>
      <c r="F159" s="57"/>
      <c r="G159" s="57"/>
      <c r="H159" s="9"/>
      <c r="I159" s="58"/>
      <c r="J159" s="58"/>
      <c r="K159" s="59"/>
      <c r="L159" s="60"/>
      <c r="M159" s="61"/>
      <c r="N159" s="60"/>
      <c r="O159" s="60"/>
      <c r="P159" s="60"/>
      <c r="Q159" s="61"/>
      <c r="R159" s="62"/>
      <c r="S159" s="91"/>
      <c r="T159" s="62"/>
      <c r="Y159" s="102" t="s">
        <v>33</v>
      </c>
      <c r="Z159" s="103"/>
      <c r="AA159" s="103"/>
      <c r="AB159" s="103"/>
      <c r="AC159" s="103"/>
      <c r="AD159" s="103"/>
      <c r="AE159" s="103"/>
      <c r="AF159" s="104"/>
      <c r="AG159" s="80">
        <v>1039749524000</v>
      </c>
      <c r="AH159" s="80">
        <v>4853131942</v>
      </c>
      <c r="AI159" s="80">
        <v>438300638884.87</v>
      </c>
      <c r="AJ159" s="80">
        <v>4150842238</v>
      </c>
      <c r="AK159" s="80">
        <v>342100247636.5</v>
      </c>
      <c r="AL159" s="80">
        <v>4653879374.3199997</v>
      </c>
      <c r="AM159" s="80">
        <v>314927181100.40002</v>
      </c>
      <c r="AN159" s="80">
        <v>5639134342.5</v>
      </c>
      <c r="AO159" s="80">
        <v>302968988575.58002</v>
      </c>
      <c r="AP159" s="81">
        <v>0.3201920185384956</v>
      </c>
      <c r="AQ159" s="82">
        <v>0.28256032185352553</v>
      </c>
    </row>
  </sheetData>
  <mergeCells count="46">
    <mergeCell ref="M5:M8"/>
    <mergeCell ref="H6:H8"/>
    <mergeCell ref="AO5:AO8"/>
    <mergeCell ref="AP5:AP8"/>
    <mergeCell ref="AQ5:AQ8"/>
    <mergeCell ref="Y5:AF5"/>
    <mergeCell ref="AG5:AG8"/>
    <mergeCell ref="AH5:AH8"/>
    <mergeCell ref="AI5:AI8"/>
    <mergeCell ref="AJ5:AJ8"/>
    <mergeCell ref="AK5:AK8"/>
    <mergeCell ref="AF6:AF8"/>
    <mergeCell ref="Y7:Y8"/>
    <mergeCell ref="Z7:Z8"/>
    <mergeCell ref="AA7:AA8"/>
    <mergeCell ref="AB7:AB8"/>
    <mergeCell ref="AL5:AL8"/>
    <mergeCell ref="AM5:AM8"/>
    <mergeCell ref="AN5:AN8"/>
    <mergeCell ref="N5:N8"/>
    <mergeCell ref="O5:O8"/>
    <mergeCell ref="P5:P8"/>
    <mergeCell ref="Q5:Q8"/>
    <mergeCell ref="R5:R8"/>
    <mergeCell ref="S5:S8"/>
    <mergeCell ref="A158:H158"/>
    <mergeCell ref="Y158:AF158"/>
    <mergeCell ref="Y159:AF159"/>
    <mergeCell ref="A9:H9"/>
    <mergeCell ref="Y9:AF9"/>
    <mergeCell ref="A1:S1"/>
    <mergeCell ref="A2:S2"/>
    <mergeCell ref="A3:S3"/>
    <mergeCell ref="A142:H142"/>
    <mergeCell ref="Y142:AF142"/>
    <mergeCell ref="A5:H5"/>
    <mergeCell ref="I5:I8"/>
    <mergeCell ref="J5:J8"/>
    <mergeCell ref="K5:K8"/>
    <mergeCell ref="L5:L8"/>
    <mergeCell ref="A7:A8"/>
    <mergeCell ref="B7:B8"/>
    <mergeCell ref="C7:C8"/>
    <mergeCell ref="A4:D4"/>
    <mergeCell ref="H4:N4"/>
    <mergeCell ref="D7:D8"/>
  </mergeCells>
  <printOptions horizontalCentered="1" verticalCentered="1"/>
  <pageMargins left="0.98425196850393704" right="0.19685039370078741" top="0.27559055118110237" bottom="0.27559055118110237" header="0" footer="0"/>
  <pageSetup scale="53" fitToHeight="3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8</Orden>
    <Tipo_x0020_presupuesto xmlns="d0e351fb-1a75-4546-9b39-7d697f81258f">Informe de Ejecución del Presupuesto de Gastos</Tipo_x0020_presupuesto>
    <Vigencia xmlns="d0e351fb-1a75-4546-9b39-7d697f81258f">2015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5562CBF5-B13C-41D3-B9AB-3E12B4ECB101}"/>
</file>

<file path=customXml/itemProps2.xml><?xml version="1.0" encoding="utf-8"?>
<ds:datastoreItem xmlns:ds="http://schemas.openxmlformats.org/officeDocument/2006/customXml" ds:itemID="{102F8333-C873-469A-B084-8660AB12249F}"/>
</file>

<file path=customXml/itemProps3.xml><?xml version="1.0" encoding="utf-8"?>
<ds:datastoreItem xmlns:ds="http://schemas.openxmlformats.org/officeDocument/2006/customXml" ds:itemID="{B5688B21-3B86-448A-A637-4B4591047E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2015 Agosto (Gastos)</dc:title>
  <dc:creator>Windows User</dc:creator>
  <cp:lastModifiedBy>Carolina Peña Mugno</cp:lastModifiedBy>
  <cp:lastPrinted>2015-07-21T14:43:55Z</cp:lastPrinted>
  <dcterms:created xsi:type="dcterms:W3CDTF">2014-01-22T22:03:49Z</dcterms:created>
  <dcterms:modified xsi:type="dcterms:W3CDTF">2015-09-21T20:11:49Z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8100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