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3470"/>
  </bookViews>
  <sheets>
    <sheet name="VIGENCIA SIIF" sheetId="12" r:id="rId1"/>
  </sheets>
  <definedNames>
    <definedName name="_xlnm.Print_Area" localSheetId="0">'VIGENCIA SIIF'!$A$1:$S$163</definedName>
    <definedName name="_xlnm.Print_Titles" localSheetId="0">'VIGENCIA SIIF'!$1:$7</definedName>
  </definedNames>
  <calcPr calcId="152511"/>
</workbook>
</file>

<file path=xl/calcChain.xml><?xml version="1.0" encoding="utf-8"?>
<calcChain xmlns="http://schemas.openxmlformats.org/spreadsheetml/2006/main">
  <c r="S154" i="12" l="1"/>
  <c r="R154" i="12"/>
  <c r="S153" i="12"/>
  <c r="R153" i="12"/>
  <c r="S152" i="12"/>
  <c r="R152" i="12"/>
  <c r="Q151" i="12"/>
  <c r="P151" i="12"/>
  <c r="P150" i="12" s="1"/>
  <c r="O151" i="12"/>
  <c r="O150" i="12" s="1"/>
  <c r="N151" i="12"/>
  <c r="M151" i="12"/>
  <c r="L151" i="12"/>
  <c r="L150" i="12" s="1"/>
  <c r="K151" i="12"/>
  <c r="K150" i="12" s="1"/>
  <c r="J151" i="12"/>
  <c r="J150" i="12" s="1"/>
  <c r="I151" i="12"/>
  <c r="Q150" i="12"/>
  <c r="N150" i="12"/>
  <c r="M150" i="12"/>
  <c r="I150" i="12"/>
  <c r="R150" i="12" s="1"/>
  <c r="S149" i="12"/>
  <c r="R149" i="12"/>
  <c r="Q148" i="12"/>
  <c r="P148" i="12"/>
  <c r="P147" i="12" s="1"/>
  <c r="O148" i="12"/>
  <c r="O147" i="12" s="1"/>
  <c r="N148" i="12"/>
  <c r="M148" i="12"/>
  <c r="L148" i="12"/>
  <c r="L147" i="12" s="1"/>
  <c r="K148" i="12"/>
  <c r="K147" i="12" s="1"/>
  <c r="J148" i="12"/>
  <c r="I148" i="12"/>
  <c r="I147" i="12" s="1"/>
  <c r="Q147" i="12"/>
  <c r="N147" i="12"/>
  <c r="M147" i="12"/>
  <c r="R147" i="12" s="1"/>
  <c r="J147" i="12"/>
  <c r="S146" i="12"/>
  <c r="R146" i="12"/>
  <c r="S145" i="12"/>
  <c r="R145" i="12"/>
  <c r="P145" i="12"/>
  <c r="P144" i="12" s="1"/>
  <c r="P143" i="12" s="1"/>
  <c r="N145" i="12"/>
  <c r="L145" i="12"/>
  <c r="L144" i="12" s="1"/>
  <c r="L143" i="12" s="1"/>
  <c r="J145" i="12"/>
  <c r="J144" i="12" s="1"/>
  <c r="J143" i="12" s="1"/>
  <c r="Q144" i="12"/>
  <c r="Q143" i="12" s="1"/>
  <c r="O144" i="12"/>
  <c r="N144" i="12"/>
  <c r="N143" i="12" s="1"/>
  <c r="M144" i="12"/>
  <c r="K144" i="12"/>
  <c r="I144" i="12"/>
  <c r="I143" i="12" s="1"/>
  <c r="K143" i="12"/>
  <c r="S142" i="12"/>
  <c r="R142" i="12"/>
  <c r="P142" i="12"/>
  <c r="N142" i="12"/>
  <c r="N141" i="12" s="1"/>
  <c r="N140" i="12" s="1"/>
  <c r="L142" i="12"/>
  <c r="L141" i="12" s="1"/>
  <c r="L140" i="12" s="1"/>
  <c r="J142" i="12"/>
  <c r="J141" i="12" s="1"/>
  <c r="J140" i="12" s="1"/>
  <c r="Q141" i="12"/>
  <c r="Q140" i="12" s="1"/>
  <c r="P141" i="12"/>
  <c r="P140" i="12" s="1"/>
  <c r="P139" i="12" s="1"/>
  <c r="O141" i="12"/>
  <c r="S141" i="12" s="1"/>
  <c r="M141" i="12"/>
  <c r="K141" i="12"/>
  <c r="I141" i="12"/>
  <c r="I140" i="12" s="1"/>
  <c r="K140" i="12"/>
  <c r="S138" i="12"/>
  <c r="R138" i="12"/>
  <c r="S137" i="12"/>
  <c r="R137" i="12"/>
  <c r="S136" i="12"/>
  <c r="R136" i="12"/>
  <c r="S130" i="12"/>
  <c r="R130" i="12"/>
  <c r="S129" i="12"/>
  <c r="R129" i="12"/>
  <c r="S128" i="12"/>
  <c r="R128" i="12"/>
  <c r="Q127" i="12"/>
  <c r="Q126" i="12" s="1"/>
  <c r="Q125" i="12" s="1"/>
  <c r="Q124" i="12" s="1"/>
  <c r="P127" i="12"/>
  <c r="O127" i="12"/>
  <c r="N127" i="12"/>
  <c r="N126" i="12" s="1"/>
  <c r="N125" i="12" s="1"/>
  <c r="N124" i="12" s="1"/>
  <c r="M127" i="12"/>
  <c r="R127" i="12" s="1"/>
  <c r="L127" i="12"/>
  <c r="K127" i="12"/>
  <c r="K126" i="12" s="1"/>
  <c r="K125" i="12" s="1"/>
  <c r="K124" i="12" s="1"/>
  <c r="J127" i="12"/>
  <c r="J126" i="12" s="1"/>
  <c r="J125" i="12" s="1"/>
  <c r="J124" i="12" s="1"/>
  <c r="I127" i="12"/>
  <c r="I126" i="12" s="1"/>
  <c r="I125" i="12" s="1"/>
  <c r="I124" i="12" s="1"/>
  <c r="P126" i="12"/>
  <c r="P125" i="12" s="1"/>
  <c r="P124" i="12" s="1"/>
  <c r="O126" i="12"/>
  <c r="O125" i="12" s="1"/>
  <c r="O124" i="12" s="1"/>
  <c r="S124" i="12" s="1"/>
  <c r="L126" i="12"/>
  <c r="L125" i="12"/>
  <c r="L124" i="12" s="1"/>
  <c r="S123" i="12"/>
  <c r="R123" i="12"/>
  <c r="Q122" i="12"/>
  <c r="P122" i="12"/>
  <c r="O122" i="12"/>
  <c r="N122" i="12"/>
  <c r="M122" i="12"/>
  <c r="L122" i="12"/>
  <c r="K122" i="12"/>
  <c r="J122" i="12"/>
  <c r="I122" i="12"/>
  <c r="Q121" i="12"/>
  <c r="Q120" i="12" s="1"/>
  <c r="P121" i="12"/>
  <c r="P120" i="12" s="1"/>
  <c r="O121" i="12"/>
  <c r="O120" i="12" s="1"/>
  <c r="N121" i="12"/>
  <c r="M121" i="12"/>
  <c r="M120" i="12" s="1"/>
  <c r="L121" i="12"/>
  <c r="L120" i="12" s="1"/>
  <c r="K121" i="12"/>
  <c r="K120" i="12" s="1"/>
  <c r="J121" i="12"/>
  <c r="J120" i="12" s="1"/>
  <c r="I121" i="12"/>
  <c r="S121" i="12" s="1"/>
  <c r="N120" i="12"/>
  <c r="S119" i="12"/>
  <c r="R119" i="12"/>
  <c r="S118" i="12"/>
  <c r="R118" i="12"/>
  <c r="Q117" i="12"/>
  <c r="Q115" i="12" s="1"/>
  <c r="Q113" i="12" s="1"/>
  <c r="P117" i="12"/>
  <c r="P115" i="12" s="1"/>
  <c r="P113" i="12" s="1"/>
  <c r="O117" i="12"/>
  <c r="N117" i="12"/>
  <c r="M117" i="12"/>
  <c r="L117" i="12"/>
  <c r="L115" i="12" s="1"/>
  <c r="L113" i="12" s="1"/>
  <c r="K117" i="12"/>
  <c r="K115" i="12" s="1"/>
  <c r="K113" i="12" s="1"/>
  <c r="J117" i="12"/>
  <c r="J115" i="12" s="1"/>
  <c r="J113" i="12" s="1"/>
  <c r="I117" i="12"/>
  <c r="I115" i="12" s="1"/>
  <c r="I113" i="12" s="1"/>
  <c r="Q116" i="12"/>
  <c r="Q114" i="12" s="1"/>
  <c r="P116" i="12"/>
  <c r="P114" i="12" s="1"/>
  <c r="O116" i="12"/>
  <c r="O114" i="12" s="1"/>
  <c r="N116" i="12"/>
  <c r="N114" i="12" s="1"/>
  <c r="M116" i="12"/>
  <c r="L116" i="12"/>
  <c r="L114" i="12" s="1"/>
  <c r="K116" i="12"/>
  <c r="K114" i="12" s="1"/>
  <c r="J116" i="12"/>
  <c r="J114" i="12" s="1"/>
  <c r="I116" i="12"/>
  <c r="R116" i="12" s="1"/>
  <c r="N115" i="12"/>
  <c r="N113" i="12" s="1"/>
  <c r="M114" i="12"/>
  <c r="S111" i="12"/>
  <c r="R111" i="12"/>
  <c r="Q110" i="12"/>
  <c r="P110" i="12"/>
  <c r="O110" i="12"/>
  <c r="N110" i="12"/>
  <c r="M110" i="12"/>
  <c r="L110" i="12"/>
  <c r="K110" i="12"/>
  <c r="J110" i="12"/>
  <c r="I110" i="12"/>
  <c r="S109" i="12"/>
  <c r="R109" i="12"/>
  <c r="Q108" i="12"/>
  <c r="P108" i="12"/>
  <c r="O108" i="12"/>
  <c r="N108" i="12"/>
  <c r="M108" i="12"/>
  <c r="R108" i="12" s="1"/>
  <c r="L108" i="12"/>
  <c r="K108" i="12"/>
  <c r="J108" i="12"/>
  <c r="I108" i="12"/>
  <c r="S107" i="12"/>
  <c r="R107" i="12"/>
  <c r="S106" i="12"/>
  <c r="R106" i="12"/>
  <c r="S105" i="12"/>
  <c r="R105" i="12"/>
  <c r="S104" i="12"/>
  <c r="R104" i="12"/>
  <c r="Q103" i="12"/>
  <c r="P103" i="12"/>
  <c r="O103" i="12"/>
  <c r="N103" i="12"/>
  <c r="M103" i="12"/>
  <c r="L103" i="12"/>
  <c r="K103" i="12"/>
  <c r="J103" i="12"/>
  <c r="I103" i="12"/>
  <c r="S102" i="12"/>
  <c r="R102" i="12"/>
  <c r="S101" i="12"/>
  <c r="S100" i="12" s="1"/>
  <c r="R101" i="12"/>
  <c r="Q100" i="12"/>
  <c r="P100" i="12"/>
  <c r="O100" i="12"/>
  <c r="N100" i="12"/>
  <c r="M100" i="12"/>
  <c r="L100" i="12"/>
  <c r="K100" i="12"/>
  <c r="J100" i="12"/>
  <c r="I100" i="12"/>
  <c r="S99" i="12"/>
  <c r="R99" i="12"/>
  <c r="S98" i="12"/>
  <c r="R98" i="12"/>
  <c r="Q97" i="12"/>
  <c r="P97" i="12"/>
  <c r="O97" i="12"/>
  <c r="N97" i="12"/>
  <c r="M97" i="12"/>
  <c r="L97" i="12"/>
  <c r="K97" i="12"/>
  <c r="J97" i="12"/>
  <c r="I97" i="12"/>
  <c r="S96" i="12"/>
  <c r="R96" i="12"/>
  <c r="S95" i="12"/>
  <c r="R95" i="12"/>
  <c r="Q94" i="12"/>
  <c r="P94" i="12"/>
  <c r="O94" i="12"/>
  <c r="N94" i="12"/>
  <c r="M94" i="12"/>
  <c r="R94" i="12" s="1"/>
  <c r="L94" i="12"/>
  <c r="K94" i="12"/>
  <c r="J94" i="12"/>
  <c r="I94" i="12"/>
  <c r="S93" i="12"/>
  <c r="R93" i="12"/>
  <c r="S92" i="12"/>
  <c r="R92" i="12"/>
  <c r="Q91" i="12"/>
  <c r="P91" i="12"/>
  <c r="O91" i="12"/>
  <c r="N91" i="12"/>
  <c r="M91" i="12"/>
  <c r="L91" i="12"/>
  <c r="K91" i="12"/>
  <c r="J91" i="12"/>
  <c r="I91" i="12"/>
  <c r="S90" i="12"/>
  <c r="R90" i="12"/>
  <c r="S89" i="12"/>
  <c r="R89" i="12"/>
  <c r="S88" i="12"/>
  <c r="R88" i="12"/>
  <c r="S87" i="12"/>
  <c r="R87" i="12"/>
  <c r="S86" i="12"/>
  <c r="R86" i="12"/>
  <c r="Q85" i="12"/>
  <c r="P85" i="12"/>
  <c r="O85" i="12"/>
  <c r="N85" i="12"/>
  <c r="M85" i="12"/>
  <c r="L85" i="12"/>
  <c r="K85" i="12"/>
  <c r="J85" i="12"/>
  <c r="I85" i="12"/>
  <c r="S84" i="12"/>
  <c r="R84" i="12"/>
  <c r="S83" i="12"/>
  <c r="R83" i="12"/>
  <c r="Q82" i="12"/>
  <c r="P82" i="12"/>
  <c r="O82" i="12"/>
  <c r="S82" i="12" s="1"/>
  <c r="N82" i="12"/>
  <c r="M82" i="12"/>
  <c r="L82" i="12"/>
  <c r="K82" i="12"/>
  <c r="J82" i="12"/>
  <c r="I82" i="12"/>
  <c r="S81" i="12"/>
  <c r="R81" i="12"/>
  <c r="S80" i="12"/>
  <c r="R80" i="12"/>
  <c r="S79" i="12"/>
  <c r="R79" i="12"/>
  <c r="S78" i="12"/>
  <c r="R78" i="12"/>
  <c r="S77" i="12"/>
  <c r="R77" i="12"/>
  <c r="Q76" i="12"/>
  <c r="P76" i="12"/>
  <c r="O76" i="12"/>
  <c r="N76" i="12"/>
  <c r="M76" i="12"/>
  <c r="L76" i="12"/>
  <c r="K76" i="12"/>
  <c r="J76" i="12"/>
  <c r="I76" i="12"/>
  <c r="S75" i="12"/>
  <c r="R75" i="12"/>
  <c r="S74" i="12"/>
  <c r="R74" i="12"/>
  <c r="S73" i="12"/>
  <c r="R73" i="12"/>
  <c r="S72" i="12"/>
  <c r="R72" i="12"/>
  <c r="S71" i="12"/>
  <c r="R71" i="12"/>
  <c r="S70" i="12"/>
  <c r="R70" i="12"/>
  <c r="S69" i="12"/>
  <c r="R69" i="12"/>
  <c r="S68" i="12"/>
  <c r="R68" i="12"/>
  <c r="Q67" i="12"/>
  <c r="P67" i="12"/>
  <c r="O67" i="12"/>
  <c r="N67" i="12"/>
  <c r="M67" i="12"/>
  <c r="L67" i="12"/>
  <c r="K67" i="12"/>
  <c r="J67" i="12"/>
  <c r="I67" i="12"/>
  <c r="S66" i="12"/>
  <c r="R66" i="12"/>
  <c r="S65" i="12"/>
  <c r="R65" i="12"/>
  <c r="S64" i="12"/>
  <c r="R64" i="12"/>
  <c r="S63" i="12"/>
  <c r="R63" i="12"/>
  <c r="S62" i="12"/>
  <c r="R62" i="12"/>
  <c r="Q61" i="12"/>
  <c r="P61" i="12"/>
  <c r="O61" i="12"/>
  <c r="N61" i="12"/>
  <c r="M61" i="12"/>
  <c r="L61" i="12"/>
  <c r="K61" i="12"/>
  <c r="J61" i="12"/>
  <c r="I61" i="12"/>
  <c r="S60" i="12"/>
  <c r="R60" i="12"/>
  <c r="Q59" i="12"/>
  <c r="P59" i="12"/>
  <c r="O59" i="12"/>
  <c r="N59" i="12"/>
  <c r="M59" i="12"/>
  <c r="L59" i="12"/>
  <c r="K59" i="12"/>
  <c r="J59" i="12"/>
  <c r="I59" i="12"/>
  <c r="S58" i="12"/>
  <c r="R58" i="12"/>
  <c r="Q57" i="12"/>
  <c r="P57" i="12"/>
  <c r="O57" i="12"/>
  <c r="S57" i="12" s="1"/>
  <c r="N57" i="12"/>
  <c r="M57" i="12"/>
  <c r="R57" i="12" s="1"/>
  <c r="L57" i="12"/>
  <c r="K57" i="12"/>
  <c r="J57" i="12"/>
  <c r="I57" i="12"/>
  <c r="S55" i="12"/>
  <c r="R55" i="12"/>
  <c r="Q54" i="12"/>
  <c r="P54" i="12"/>
  <c r="O54" i="12"/>
  <c r="N54" i="12"/>
  <c r="M54" i="12"/>
  <c r="L54" i="12"/>
  <c r="K54" i="12"/>
  <c r="J54" i="12"/>
  <c r="I54" i="12"/>
  <c r="R54" i="12" s="1"/>
  <c r="S53" i="12"/>
  <c r="R53" i="12"/>
  <c r="S52" i="12"/>
  <c r="R52" i="12"/>
  <c r="S51" i="12"/>
  <c r="R51" i="12"/>
  <c r="S50" i="12"/>
  <c r="R50" i="12"/>
  <c r="S49" i="12"/>
  <c r="Q49" i="12"/>
  <c r="P49" i="12"/>
  <c r="O49" i="12"/>
  <c r="N49" i="12"/>
  <c r="M49" i="12"/>
  <c r="R49" i="12" s="1"/>
  <c r="L49" i="12"/>
  <c r="K49" i="12"/>
  <c r="J49" i="12"/>
  <c r="I49" i="12"/>
  <c r="N48" i="12"/>
  <c r="S46" i="12"/>
  <c r="R46" i="12"/>
  <c r="S45" i="12"/>
  <c r="R45" i="12"/>
  <c r="S44" i="12"/>
  <c r="R44" i="12"/>
  <c r="S43" i="12"/>
  <c r="R43" i="12"/>
  <c r="Q42" i="12"/>
  <c r="P42" i="12"/>
  <c r="O42" i="12"/>
  <c r="S42" i="12" s="1"/>
  <c r="N42" i="12"/>
  <c r="M42" i="12"/>
  <c r="R42" i="12" s="1"/>
  <c r="L42" i="12"/>
  <c r="K42" i="12"/>
  <c r="J42" i="12"/>
  <c r="I42" i="12"/>
  <c r="S41" i="12"/>
  <c r="R41" i="12"/>
  <c r="S40" i="12"/>
  <c r="R40" i="12"/>
  <c r="S39" i="12"/>
  <c r="R39" i="12"/>
  <c r="S38" i="12"/>
  <c r="R38" i="12"/>
  <c r="Q37" i="12"/>
  <c r="Q36" i="12" s="1"/>
  <c r="P37" i="12"/>
  <c r="O37" i="12"/>
  <c r="N37" i="12"/>
  <c r="M37" i="12"/>
  <c r="L37" i="12"/>
  <c r="K37" i="12"/>
  <c r="J37" i="12"/>
  <c r="I37" i="12"/>
  <c r="I36" i="12" s="1"/>
  <c r="N36" i="12"/>
  <c r="S35" i="12"/>
  <c r="R35" i="12"/>
  <c r="S34" i="12"/>
  <c r="R34" i="12"/>
  <c r="S33" i="12"/>
  <c r="R33" i="12"/>
  <c r="Q32" i="12"/>
  <c r="P32" i="12"/>
  <c r="O32" i="12"/>
  <c r="N32" i="12"/>
  <c r="M32" i="12"/>
  <c r="L32" i="12"/>
  <c r="K32" i="12"/>
  <c r="J32" i="12"/>
  <c r="I32" i="12"/>
  <c r="S31" i="12"/>
  <c r="R31" i="12"/>
  <c r="S30" i="12"/>
  <c r="R30" i="12"/>
  <c r="Q29" i="12"/>
  <c r="P29" i="12"/>
  <c r="O29" i="12"/>
  <c r="S29" i="12" s="1"/>
  <c r="N29" i="12"/>
  <c r="M29" i="12"/>
  <c r="L29" i="12"/>
  <c r="K29" i="12"/>
  <c r="J29" i="12"/>
  <c r="I29" i="12"/>
  <c r="S28" i="12"/>
  <c r="R28" i="12"/>
  <c r="P28" i="12"/>
  <c r="P27" i="12" s="1"/>
  <c r="N28" i="12"/>
  <c r="L28" i="12"/>
  <c r="L27" i="12" s="1"/>
  <c r="J28" i="12"/>
  <c r="J27" i="12" s="1"/>
  <c r="Q27" i="12"/>
  <c r="O27" i="12"/>
  <c r="N27" i="12"/>
  <c r="M27" i="12"/>
  <c r="R27" i="12" s="1"/>
  <c r="K27" i="12"/>
  <c r="I27" i="12"/>
  <c r="S26" i="12"/>
  <c r="R26" i="12"/>
  <c r="S25" i="12"/>
  <c r="R25" i="12"/>
  <c r="S24" i="12"/>
  <c r="R24" i="12"/>
  <c r="S23" i="12"/>
  <c r="R23" i="12"/>
  <c r="S22" i="12"/>
  <c r="R22" i="12"/>
  <c r="S21" i="12"/>
  <c r="R21" i="12"/>
  <c r="S20" i="12"/>
  <c r="R20" i="12"/>
  <c r="S19" i="12"/>
  <c r="R19" i="12"/>
  <c r="Q18" i="12"/>
  <c r="P18" i="12"/>
  <c r="O18" i="12"/>
  <c r="N18" i="12"/>
  <c r="M18" i="12"/>
  <c r="L18" i="12"/>
  <c r="K18" i="12"/>
  <c r="J18" i="12"/>
  <c r="I18" i="12"/>
  <c r="R18" i="12" s="1"/>
  <c r="S17" i="12"/>
  <c r="R17" i="12"/>
  <c r="S16" i="12"/>
  <c r="R16" i="12"/>
  <c r="Q15" i="12"/>
  <c r="P15" i="12"/>
  <c r="O15" i="12"/>
  <c r="N15" i="12"/>
  <c r="M15" i="12"/>
  <c r="L15" i="12"/>
  <c r="K15" i="12"/>
  <c r="J15" i="12"/>
  <c r="I15" i="12"/>
  <c r="S14" i="12"/>
  <c r="R14" i="12"/>
  <c r="S13" i="12"/>
  <c r="R13" i="12"/>
  <c r="S12" i="12"/>
  <c r="R12" i="12"/>
  <c r="Q11" i="12"/>
  <c r="P11" i="12"/>
  <c r="O11" i="12"/>
  <c r="S11" i="12" s="1"/>
  <c r="N11" i="12"/>
  <c r="M11" i="12"/>
  <c r="R11" i="12" s="1"/>
  <c r="L11" i="12"/>
  <c r="K11" i="12"/>
  <c r="J11" i="12"/>
  <c r="I11" i="12"/>
  <c r="J112" i="12" l="1"/>
  <c r="Q10" i="12"/>
  <c r="J48" i="12"/>
  <c r="P48" i="12"/>
  <c r="S117" i="12"/>
  <c r="K48" i="12"/>
  <c r="K47" i="12" s="1"/>
  <c r="Q48" i="12"/>
  <c r="Q47" i="12" s="1"/>
  <c r="R100" i="12"/>
  <c r="Q112" i="12"/>
  <c r="S144" i="12"/>
  <c r="P10" i="12"/>
  <c r="M126" i="12"/>
  <c r="R126" i="12" s="1"/>
  <c r="K139" i="12"/>
  <c r="I10" i="12"/>
  <c r="I9" i="12" s="1"/>
  <c r="S85" i="12"/>
  <c r="S94" i="12"/>
  <c r="S108" i="12"/>
  <c r="R122" i="12"/>
  <c r="S127" i="12"/>
  <c r="R29" i="12"/>
  <c r="K36" i="12"/>
  <c r="J36" i="12"/>
  <c r="O48" i="12"/>
  <c r="S48" i="12" s="1"/>
  <c r="S59" i="12"/>
  <c r="I56" i="12"/>
  <c r="Q56" i="12"/>
  <c r="R151" i="12"/>
  <c r="S18" i="12"/>
  <c r="R61" i="12"/>
  <c r="R76" i="12"/>
  <c r="R85" i="12"/>
  <c r="S147" i="12"/>
  <c r="M10" i="12"/>
  <c r="R37" i="12"/>
  <c r="R59" i="12"/>
  <c r="R121" i="12"/>
  <c r="R144" i="12"/>
  <c r="S150" i="12"/>
  <c r="Q9" i="12"/>
  <c r="Q8" i="12" s="1"/>
  <c r="L36" i="12"/>
  <c r="I48" i="12"/>
  <c r="I47" i="12" s="1"/>
  <c r="K112" i="12"/>
  <c r="R32" i="12"/>
  <c r="O56" i="12"/>
  <c r="S56" i="12" s="1"/>
  <c r="P56" i="12"/>
  <c r="I114" i="12"/>
  <c r="S114" i="12" s="1"/>
  <c r="J139" i="12"/>
  <c r="L10" i="12"/>
  <c r="L9" i="12" s="1"/>
  <c r="P36" i="12"/>
  <c r="O115" i="12"/>
  <c r="S122" i="12"/>
  <c r="R148" i="12"/>
  <c r="S54" i="12"/>
  <c r="S76" i="12"/>
  <c r="S97" i="12"/>
  <c r="S110" i="12"/>
  <c r="M112" i="12"/>
  <c r="P112" i="12"/>
  <c r="I120" i="12"/>
  <c r="R120" i="12" s="1"/>
  <c r="N139" i="12"/>
  <c r="L56" i="12"/>
  <c r="O140" i="12"/>
  <c r="O10" i="12"/>
  <c r="S10" i="12" s="1"/>
  <c r="M36" i="12"/>
  <c r="R36" i="12" s="1"/>
  <c r="S61" i="12"/>
  <c r="L112" i="12"/>
  <c r="I139" i="12"/>
  <c r="N10" i="12"/>
  <c r="N9" i="12" s="1"/>
  <c r="S15" i="12"/>
  <c r="S27" i="12"/>
  <c r="O36" i="12"/>
  <c r="S36" i="12" s="1"/>
  <c r="M48" i="12"/>
  <c r="R48" i="12" s="1"/>
  <c r="L48" i="12"/>
  <c r="K56" i="12"/>
  <c r="S91" i="12"/>
  <c r="L139" i="12"/>
  <c r="O143" i="12"/>
  <c r="J10" i="12"/>
  <c r="J9" i="12" s="1"/>
  <c r="K10" i="12"/>
  <c r="K9" i="12" s="1"/>
  <c r="S32" i="12"/>
  <c r="R97" i="12"/>
  <c r="R141" i="12"/>
  <c r="R67" i="12"/>
  <c r="M56" i="12"/>
  <c r="R10" i="12"/>
  <c r="M9" i="12"/>
  <c r="S37" i="12"/>
  <c r="S103" i="12"/>
  <c r="O112" i="12"/>
  <c r="R117" i="12"/>
  <c r="M115" i="12"/>
  <c r="S125" i="12"/>
  <c r="S143" i="12"/>
  <c r="R15" i="12"/>
  <c r="J56" i="12"/>
  <c r="J47" i="12" s="1"/>
  <c r="N56" i="12"/>
  <c r="N47" i="12" s="1"/>
  <c r="N8" i="12" s="1"/>
  <c r="N155" i="12" s="1"/>
  <c r="R82" i="12"/>
  <c r="R103" i="12"/>
  <c r="N112" i="12"/>
  <c r="S126" i="12"/>
  <c r="Q139" i="12"/>
  <c r="S67" i="12"/>
  <c r="R91" i="12"/>
  <c r="R110" i="12"/>
  <c r="S116" i="12"/>
  <c r="S148" i="12"/>
  <c r="S151" i="12"/>
  <c r="M140" i="12"/>
  <c r="M143" i="12"/>
  <c r="R143" i="12" s="1"/>
  <c r="S120" i="12" l="1"/>
  <c r="P47" i="12"/>
  <c r="J8" i="12"/>
  <c r="J155" i="12" s="1"/>
  <c r="Q155" i="12"/>
  <c r="M125" i="12"/>
  <c r="L47" i="12"/>
  <c r="L8" i="12" s="1"/>
  <c r="L155" i="12" s="1"/>
  <c r="K8" i="12"/>
  <c r="K155" i="12" s="1"/>
  <c r="P9" i="12"/>
  <c r="P8" i="12"/>
  <c r="P155" i="12" s="1"/>
  <c r="O47" i="12"/>
  <c r="S47" i="12" s="1"/>
  <c r="O113" i="12"/>
  <c r="S113" i="12" s="1"/>
  <c r="S115" i="12"/>
  <c r="S112" i="12"/>
  <c r="S140" i="12"/>
  <c r="O139" i="12"/>
  <c r="S139" i="12" s="1"/>
  <c r="R112" i="12"/>
  <c r="O9" i="12"/>
  <c r="S9" i="12" s="1"/>
  <c r="I112" i="12"/>
  <c r="I8" i="12" s="1"/>
  <c r="I155" i="12" s="1"/>
  <c r="R114" i="12"/>
  <c r="R140" i="12"/>
  <c r="M139" i="12"/>
  <c r="R139" i="12" s="1"/>
  <c r="R125" i="12"/>
  <c r="M124" i="12"/>
  <c r="R124" i="12" s="1"/>
  <c r="R56" i="12"/>
  <c r="M47" i="12"/>
  <c r="R47" i="12" s="1"/>
  <c r="R9" i="12"/>
  <c r="R115" i="12"/>
  <c r="M113" i="12"/>
  <c r="R113" i="12" s="1"/>
  <c r="O8" i="12" l="1"/>
  <c r="M8" i="12"/>
  <c r="O155" i="12"/>
  <c r="S155" i="12" s="1"/>
  <c r="S8" i="12"/>
  <c r="M155" i="12" l="1"/>
  <c r="R155" i="12" s="1"/>
  <c r="R8" i="12"/>
</calcChain>
</file>

<file path=xl/sharedStrings.xml><?xml version="1.0" encoding="utf-8"?>
<sst xmlns="http://schemas.openxmlformats.org/spreadsheetml/2006/main" count="562" uniqueCount="255">
  <si>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</si>
  <si>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</si>
  <si>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</si>
  <si>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</si>
  <si>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</si>
  <si>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</si>
  <si>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</si>
  <si>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</si>
  <si>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</si>
  <si>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</si>
  <si>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</si>
  <si>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</si>
  <si>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</si>
  <si>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</si>
  <si>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</si>
  <si>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</si>
  <si>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</si>
  <si>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</si>
  <si>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</si>
  <si>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</si>
  <si>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</si>
  <si>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</si>
  <si>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</si>
  <si>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</si>
  <si>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</si>
  <si>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</si>
  <si>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</si>
  <si>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</si>
  <si>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</si>
  <si>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</si>
  <si>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</si>
  <si>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</si>
  <si>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</si>
  <si>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</si>
  <si>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</si>
  <si>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</si>
  <si>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</si>
  <si>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</si>
  <si>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</si>
  <si>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</si>
  <si>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</si>
  <si>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</si>
  <si>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</si>
  <si>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</si>
  <si>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</si>
  <si>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</si>
  <si>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</si>
  <si>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</si>
  <si>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</si>
  <si>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</si>
  <si>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</si>
  <si>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</si>
  <si>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</si>
  <si>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</si>
  <si>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</si>
  <si>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</si>
  <si>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</si>
  <si>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</si>
  <si>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</si>
  <si>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</si>
  <si>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</si>
  <si>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</si>
  <si>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</si>
  <si>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</si>
  <si>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</si>
  <si>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</si>
  <si>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</si>
  <si>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</si>
  <si>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</si>
  <si>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</si>
  <si>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</si>
  <si>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</si>
  <si>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</si>
  <si>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</si>
  <si>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</si>
  <si>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</si>
  <si>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</si>
  <si>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</si>
  <si>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</si>
  <si>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</si>
  <si>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</si>
  <si>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</si>
  <si>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</si>
  <si>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</si>
  <si>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</si>
  <si>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</si>
  <si>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</si>
  <si>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</si>
  <si>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</si>
  <si>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</si>
  <si>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</si>
  <si>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</si>
  <si>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</si>
  <si>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</si>
  <si>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</si>
  <si>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</si>
  <si>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</si>
  <si>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</si>
  <si>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</si>
  <si>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</si>
  <si>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</si>
  <si>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</si>
  <si>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</si>
  <si>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</si>
  <si>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</si>
  <si>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</si>
  <si>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</si>
  <si>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</si>
  <si>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</si>
  <si>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</si>
  <si>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</si>
  <si>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</si>
  <si>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</si>
  <si>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</si>
  <si>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</si>
  <si>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</si>
  <si>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</si>
  <si>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</si>
  <si>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</si>
  <si>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</si>
  <si>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</si>
  <si>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</si>
  <si>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</si>
  <si>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</si>
  <si>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</si>
  <si>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</si>
  <si>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</si>
  <si>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</si>
  <si>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</si>
  <si>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</si>
  <si>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</si>
  <si>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</si>
  <si>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</si>
  <si>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</si>
  <si>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</si>
  <si>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</si>
  <si>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</si>
  <si>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</si>
  <si>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</si>
  <si>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</si>
  <si>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</si>
  <si>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</si>
  <si>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</si>
  <si>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</si>
  <si>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</si>
  <si>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</si>
  <si>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</si>
  <si>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</si>
  <si>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</si>
  <si>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</si>
  <si>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</si>
  <si>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</si>
  <si>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</si>
  <si>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</si>
  <si>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</si>
  <si>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</si>
  <si>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</si>
  <si>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</si>
  <si>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</si>
  <si>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</si>
  <si>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</si>
  <si>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</si>
  <si>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</si>
  <si>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</si>
  <si>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</si>
  <si>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</si>
  <si>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</si>
  <si>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</si>
  <si>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</si>
  <si>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</si>
  <si>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</si>
  <si>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</si>
  <si>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</si>
  <si>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</si>
  <si>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</si>
  <si>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</si>
  <si>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</si>
  <si>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</si>
  <si>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</si>
  <si>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</si>
  <si>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</si>
  <si>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</si>
  <si>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</si>
  <si>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</si>
  <si>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</si>
  <si>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</si>
  <si>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</si>
  <si>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</si>
  <si>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</si>
  <si>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</si>
  <si>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</si>
  <si>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</si>
  <si>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</si>
  <si>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</si>
  <si>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</si>
  <si>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</si>
  <si>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</si>
  <si>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</si>
  <si>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</si>
  <si>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</si>
  <si>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</si>
  <si>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</si>
  <si>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</si>
  <si>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</si>
  <si>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</si>
  <si>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</si>
  <si>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</si>
  <si>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</si>
  <si>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</si>
  <si>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</si>
  <si>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</si>
  <si>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</si>
  <si>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</si>
  <si>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</si>
  <si>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</si>
  <si>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</si>
  <si>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</si>
  <si>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</si>
  <si>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</si>
  <si>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</si>
  <si>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</si>
  <si>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</si>
  <si>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</si>
  <si>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</si>
  <si>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</si>
  <si>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</si>
  <si>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</si>
  <si>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</si>
  <si>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</si>
  <si>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</si>
  <si>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</si>
  <si>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</si>
  <si>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</si>
  <si>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</si>
  <si>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</si>
  <si>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</si>
  <si>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</si>
  <si>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</si>
  <si>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</si>
  <si>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</si>
  <si>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</si>
  <si>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</si>
  <si>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</si>
  <si>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</si>
  <si>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</si>
  <si>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</si>
  <si>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</si>
  <si>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</si>
  <si>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</si>
  <si>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</si>
  <si>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</si>
  <si>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</si>
  <si>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</si>
  <si>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ABRIL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</si>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</sst>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</cellStyleXfs>
  <cellXfs count="206">
    <xf numFmtId="0" fontId="0" fillId="0" borderId="0" xfId="0"/>
    <xf numFmtId="0" fontId="7" fillId="0" borderId="17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164" fontId="7" fillId="0" borderId="17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wrapText="1"/>
    </xf>
    <xf numFmtId="164" fontId="6" fillId="0" borderId="17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5" fillId="0" borderId="13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40" fontId="3" fillId="0" borderId="0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4" fillId="0" borderId="23" xfId="2" applyNumberFormat="1" applyFont="1" applyFill="1" applyBorder="1" applyAlignment="1"/>
    <xf numFmtId="49" fontId="3" fillId="0" borderId="7" xfId="2" applyNumberFormat="1" applyFont="1" applyFill="1" applyBorder="1" applyAlignment="1">
      <alignment wrapText="1"/>
    </xf>
    <xf numFmtId="40" fontId="3" fillId="0" borderId="7" xfId="2" applyNumberFormat="1" applyFont="1" applyFill="1" applyBorder="1" applyAlignment="1"/>
    <xf numFmtId="165" fontId="3" fillId="0" borderId="7" xfId="2" applyNumberFormat="1" applyFont="1" applyFill="1" applyBorder="1"/>
    <xf numFmtId="40" fontId="1" fillId="0" borderId="0" xfId="2" applyNumberFormat="1" applyFont="1" applyFill="1" applyBorder="1" applyAlignment="1"/>
    <xf numFmtId="49" fontId="6" fillId="0" borderId="17" xfId="2" applyNumberFormat="1" applyFont="1" applyFill="1" applyBorder="1" applyAlignment="1">
      <alignment horizontal="left" wrapText="1"/>
    </xf>
    <xf numFmtId="49" fontId="7" fillId="0" borderId="17" xfId="2" applyNumberFormat="1" applyFont="1" applyFill="1" applyBorder="1" applyAlignment="1">
      <alignment horizontal="left" wrapText="1"/>
    </xf>
    <xf numFmtId="0" fontId="7" fillId="0" borderId="17" xfId="2" applyFont="1" applyFill="1" applyBorder="1" applyAlignment="1">
      <alignment vertical="center" wrapText="1"/>
    </xf>
    <xf numFmtId="49" fontId="6" fillId="0" borderId="17" xfId="2" applyNumberFormat="1" applyFont="1" applyFill="1" applyBorder="1" applyAlignment="1">
      <alignment horizontal="left" vertical="center" wrapText="1"/>
    </xf>
    <xf numFmtId="49" fontId="7" fillId="0" borderId="17" xfId="2" applyNumberFormat="1" applyFont="1" applyFill="1" applyBorder="1" applyAlignment="1">
      <alignment horizontal="left" vertical="center" wrapText="1"/>
    </xf>
    <xf numFmtId="49" fontId="9" fillId="0" borderId="12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2" applyFont="1" applyFill="1"/>
    <xf numFmtId="0" fontId="5" fillId="0" borderId="0" xfId="2" applyFont="1" applyFill="1" applyBorder="1" applyAlignment="1">
      <alignment horizontal="center" vertical="center" wrapText="1"/>
    </xf>
    <xf numFmtId="1" fontId="9" fillId="0" borderId="12" xfId="2" applyNumberFormat="1" applyFont="1" applyFill="1" applyBorder="1" applyAlignment="1">
      <alignment horizontal="center" vertical="center"/>
    </xf>
    <xf numFmtId="0" fontId="3" fillId="0" borderId="0" xfId="2" applyFont="1" applyFill="1"/>
    <xf numFmtId="10" fontId="5" fillId="0" borderId="0" xfId="3" applyNumberFormat="1" applyFont="1" applyFill="1" applyBorder="1" applyAlignment="1"/>
    <xf numFmtId="0" fontId="10" fillId="0" borderId="0" xfId="2" applyFont="1" applyFill="1" applyAlignment="1">
      <alignment horizontal="center"/>
    </xf>
    <xf numFmtId="38" fontId="5" fillId="0" borderId="15" xfId="2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25" xfId="3" applyNumberFormat="1" applyFont="1" applyFill="1" applyBorder="1" applyAlignment="1"/>
    <xf numFmtId="1" fontId="6" fillId="0" borderId="18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/>
    </xf>
    <xf numFmtId="0" fontId="10" fillId="0" borderId="0" xfId="2" applyFont="1" applyFill="1"/>
    <xf numFmtId="38" fontId="5" fillId="0" borderId="17" xfId="2" applyNumberFormat="1" applyFont="1" applyFill="1" applyBorder="1"/>
    <xf numFmtId="10" fontId="5" fillId="0" borderId="17" xfId="3" applyNumberFormat="1" applyFont="1" applyFill="1" applyBorder="1" applyAlignment="1"/>
    <xf numFmtId="10" fontId="5" fillId="0" borderId="27" xfId="3" applyNumberFormat="1" applyFont="1" applyFill="1" applyBorder="1" applyAlignment="1"/>
    <xf numFmtId="49" fontId="6" fillId="0" borderId="17" xfId="2" applyNumberFormat="1" applyFont="1" applyFill="1" applyBorder="1" applyAlignment="1">
      <alignment vertical="center" wrapText="1"/>
    </xf>
    <xf numFmtId="49" fontId="6" fillId="0" borderId="17" xfId="2" applyNumberFormat="1" applyFont="1" applyFill="1" applyBorder="1" applyAlignment="1">
      <alignment wrapText="1"/>
    </xf>
    <xf numFmtId="1" fontId="7" fillId="0" borderId="18" xfId="2" applyNumberFormat="1" applyFont="1" applyFill="1" applyBorder="1" applyAlignment="1">
      <alignment horizontal="center" vertical="center"/>
    </xf>
    <xf numFmtId="1" fontId="7" fillId="0" borderId="17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vertical="center" wrapText="1"/>
    </xf>
    <xf numFmtId="10" fontId="2" fillId="0" borderId="17" xfId="2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1" fillId="0" borderId="0" xfId="2" applyFont="1" applyFill="1"/>
    <xf numFmtId="49" fontId="7" fillId="0" borderId="17" xfId="2" applyNumberFormat="1" applyFont="1" applyFill="1" applyBorder="1" applyAlignment="1">
      <alignment wrapText="1"/>
    </xf>
    <xf numFmtId="38" fontId="2" fillId="0" borderId="17" xfId="2" applyNumberFormat="1" applyFont="1" applyFill="1" applyBorder="1"/>
    <xf numFmtId="10" fontId="2" fillId="0" borderId="17" xfId="2" applyNumberFormat="1" applyFont="1" applyFill="1" applyBorder="1" applyAlignment="1">
      <alignment horizontal="right"/>
    </xf>
    <xf numFmtId="10" fontId="2" fillId="0" borderId="27" xfId="3" applyNumberFormat="1" applyFont="1" applyFill="1" applyBorder="1" applyAlignment="1"/>
    <xf numFmtId="0" fontId="6" fillId="0" borderId="17" xfId="2" applyNumberFormat="1" applyFont="1" applyFill="1" applyBorder="1" applyAlignment="1">
      <alignment horizontal="center" vertical="center"/>
    </xf>
    <xf numFmtId="10" fontId="5" fillId="0" borderId="17" xfId="2" applyNumberFormat="1" applyFont="1" applyFill="1" applyBorder="1" applyAlignment="1">
      <alignment horizontal="right" vertical="center"/>
    </xf>
    <xf numFmtId="10" fontId="5" fillId="0" borderId="17" xfId="2" applyNumberFormat="1" applyFont="1" applyFill="1" applyBorder="1"/>
    <xf numFmtId="10" fontId="5" fillId="0" borderId="0" xfId="3" applyNumberFormat="1" applyFont="1" applyFill="1" applyBorder="1"/>
    <xf numFmtId="10" fontId="5" fillId="0" borderId="27" xfId="3" applyNumberFormat="1" applyFont="1" applyFill="1" applyBorder="1"/>
    <xf numFmtId="10" fontId="5" fillId="0" borderId="2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5" fillId="0" borderId="17" xfId="2" applyNumberFormat="1" applyFont="1" applyFill="1" applyBorder="1" applyAlignment="1">
      <alignment vertical="center"/>
    </xf>
    <xf numFmtId="10" fontId="2" fillId="0" borderId="27" xfId="2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vertical="center"/>
    </xf>
    <xf numFmtId="10" fontId="5" fillId="0" borderId="17" xfId="2" applyNumberFormat="1" applyFont="1" applyFill="1" applyBorder="1" applyAlignment="1">
      <alignment vertical="center"/>
    </xf>
    <xf numFmtId="10" fontId="5" fillId="0" borderId="27" xfId="3" applyNumberFormat="1" applyFont="1" applyFill="1" applyBorder="1" applyAlignment="1">
      <alignment vertical="center"/>
    </xf>
    <xf numFmtId="10" fontId="5" fillId="0" borderId="17" xfId="2" applyNumberFormat="1" applyFont="1" applyFill="1" applyBorder="1" applyAlignment="1">
      <alignment horizontal="right"/>
    </xf>
    <xf numFmtId="10" fontId="5" fillId="0" borderId="17" xfId="3" applyNumberFormat="1" applyFont="1" applyFill="1" applyBorder="1"/>
    <xf numFmtId="9" fontId="5" fillId="0" borderId="17" xfId="3" applyFont="1" applyFill="1" applyBorder="1"/>
    <xf numFmtId="10" fontId="5" fillId="0" borderId="0" xfId="2" applyNumberFormat="1" applyFont="1" applyFill="1" applyBorder="1" applyAlignment="1">
      <alignment horizontal="right"/>
    </xf>
    <xf numFmtId="3" fontId="5" fillId="0" borderId="17" xfId="2" applyNumberFormat="1" applyFont="1" applyFill="1" applyBorder="1" applyAlignment="1">
      <alignment wrapText="1"/>
    </xf>
    <xf numFmtId="10" fontId="5" fillId="0" borderId="27" xfId="2" applyNumberFormat="1" applyFont="1" applyFill="1" applyBorder="1" applyAlignment="1">
      <alignment horizontal="right"/>
    </xf>
    <xf numFmtId="0" fontId="6" fillId="0" borderId="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 wrapText="1"/>
    </xf>
    <xf numFmtId="0" fontId="6" fillId="0" borderId="17" xfId="2" applyFont="1" applyFill="1" applyBorder="1" applyAlignment="1">
      <alignment wrapText="1"/>
    </xf>
    <xf numFmtId="38" fontId="5" fillId="0" borderId="17" xfId="2" applyNumberFormat="1" applyFont="1" applyFill="1" applyBorder="1" applyAlignment="1"/>
    <xf numFmtId="0" fontId="6" fillId="0" borderId="18" xfId="2" applyNumberFormat="1" applyFont="1" applyFill="1" applyBorder="1" applyAlignment="1">
      <alignment horizontal="center" vertical="center"/>
    </xf>
    <xf numFmtId="40" fontId="6" fillId="0" borderId="17" xfId="2" applyNumberFormat="1" applyFont="1" applyFill="1" applyBorder="1" applyAlignment="1">
      <alignment vertical="center"/>
    </xf>
    <xf numFmtId="40" fontId="6" fillId="0" borderId="17" xfId="2" applyNumberFormat="1" applyFont="1" applyFill="1" applyBorder="1"/>
    <xf numFmtId="0" fontId="7" fillId="0" borderId="17" xfId="2" applyFont="1" applyFill="1" applyBorder="1" applyAlignment="1">
      <alignment horizontal="center" vertical="center" wrapText="1"/>
    </xf>
    <xf numFmtId="40" fontId="7" fillId="0" borderId="17" xfId="2" applyNumberFormat="1" applyFont="1" applyFill="1" applyBorder="1" applyAlignment="1">
      <alignment vertical="center"/>
    </xf>
    <xf numFmtId="40" fontId="7" fillId="0" borderId="17" xfId="2" applyNumberFormat="1" applyFont="1" applyFill="1" applyBorder="1"/>
    <xf numFmtId="1" fontId="7" fillId="0" borderId="20" xfId="2" applyNumberFormat="1" applyFont="1" applyFill="1" applyBorder="1" applyAlignment="1">
      <alignment horizontal="center" vertical="center"/>
    </xf>
    <xf numFmtId="1" fontId="7" fillId="0" borderId="21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40" fontId="7" fillId="0" borderId="19" xfId="2" applyNumberFormat="1" applyFont="1" applyFill="1" applyBorder="1"/>
    <xf numFmtId="10" fontId="5" fillId="0" borderId="0" xfId="3" applyNumberFormat="1" applyFont="1" applyFill="1" applyBorder="1" applyAlignment="1">
      <alignment horizontal="right"/>
    </xf>
    <xf numFmtId="0" fontId="10" fillId="0" borderId="0" xfId="2" applyFont="1" applyFill="1" applyAlignment="1">
      <alignment horizontal="right"/>
    </xf>
    <xf numFmtId="38" fontId="5" fillId="0" borderId="17" xfId="2" applyNumberFormat="1" applyFont="1" applyFill="1" applyBorder="1" applyAlignment="1">
      <alignment horizontal="right"/>
    </xf>
    <xf numFmtId="10" fontId="5" fillId="0" borderId="17" xfId="3" applyNumberFormat="1" applyFont="1" applyFill="1" applyBorder="1" applyAlignment="1">
      <alignment horizontal="right"/>
    </xf>
    <xf numFmtId="10" fontId="5" fillId="0" borderId="27" xfId="3" applyNumberFormat="1" applyFont="1" applyFill="1" applyBorder="1" applyAlignment="1">
      <alignment horizontal="right"/>
    </xf>
    <xf numFmtId="10" fontId="5" fillId="0" borderId="17" xfId="3" applyNumberFormat="1" applyFont="1" applyFill="1" applyBorder="1" applyAlignment="1">
      <alignment vertical="center"/>
    </xf>
    <xf numFmtId="10" fontId="2" fillId="0" borderId="27" xfId="3" applyNumberFormat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38" fontId="5" fillId="0" borderId="22" xfId="2" applyNumberFormat="1" applyFont="1" applyFill="1" applyBorder="1" applyAlignment="1">
      <alignment horizontal="right" vertical="center"/>
    </xf>
    <xf numFmtId="10" fontId="5" fillId="0" borderId="9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/>
    <xf numFmtId="4" fontId="13" fillId="0" borderId="0" xfId="1" applyNumberFormat="1" applyFont="1" applyFill="1" applyBorder="1" applyAlignment="1"/>
    <xf numFmtId="4" fontId="13" fillId="0" borderId="0" xfId="1" applyNumberFormat="1" applyFont="1" applyFill="1" applyBorder="1"/>
    <xf numFmtId="4" fontId="13" fillId="0" borderId="0" xfId="3" applyNumberFormat="1" applyFont="1" applyFill="1" applyBorder="1"/>
    <xf numFmtId="0" fontId="14" fillId="0" borderId="0" xfId="2" applyFont="1" applyFill="1" applyBorder="1"/>
    <xf numFmtId="0" fontId="14" fillId="0" borderId="5" xfId="2" applyFont="1" applyFill="1" applyBorder="1"/>
    <xf numFmtId="0" fontId="14" fillId="0" borderId="0" xfId="2" applyFont="1" applyFill="1"/>
    <xf numFmtId="3" fontId="1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38" fontId="3" fillId="0" borderId="0" xfId="2" applyNumberFormat="1" applyFont="1" applyFill="1" applyBorder="1" applyAlignment="1"/>
    <xf numFmtId="165" fontId="3" fillId="0" borderId="0" xfId="2" applyNumberFormat="1" applyFont="1" applyFill="1" applyBorder="1"/>
    <xf numFmtId="43" fontId="3" fillId="0" borderId="0" xfId="4" applyFont="1" applyFill="1" applyBorder="1"/>
    <xf numFmtId="2" fontId="3" fillId="0" borderId="0" xfId="4" applyNumberFormat="1" applyFont="1" applyFill="1" applyBorder="1"/>
    <xf numFmtId="166" fontId="3" fillId="0" borderId="0" xfId="1" applyFont="1" applyFill="1" applyBorder="1"/>
    <xf numFmtId="4" fontId="3" fillId="0" borderId="0" xfId="2" applyNumberFormat="1" applyFont="1" applyFill="1" applyBorder="1"/>
    <xf numFmtId="49" fontId="4" fillId="0" borderId="4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23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horizontal="center" vertical="center"/>
    </xf>
    <xf numFmtId="0" fontId="14" fillId="0" borderId="7" xfId="2" applyFont="1" applyFill="1" applyBorder="1"/>
    <xf numFmtId="0" fontId="14" fillId="0" borderId="8" xfId="2" applyFont="1" applyFill="1" applyBorder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4" fontId="3" fillId="0" borderId="0" xfId="2" applyNumberFormat="1" applyFont="1" applyFill="1"/>
    <xf numFmtId="4" fontId="7" fillId="0" borderId="0" xfId="2" applyNumberFormat="1" applyFont="1" applyFill="1"/>
    <xf numFmtId="49" fontId="9" fillId="0" borderId="13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38" fontId="6" fillId="0" borderId="15" xfId="2" applyNumberFormat="1" applyFont="1" applyFill="1" applyBorder="1" applyAlignment="1">
      <alignment horizontal="right" vertical="center"/>
    </xf>
    <xf numFmtId="10" fontId="6" fillId="0" borderId="15" xfId="3" applyNumberFormat="1" applyFont="1" applyFill="1" applyBorder="1" applyAlignment="1">
      <alignment horizontal="right" vertical="center"/>
    </xf>
    <xf numFmtId="10" fontId="6" fillId="0" borderId="25" xfId="3" applyNumberFormat="1" applyFont="1" applyFill="1" applyBorder="1" applyAlignment="1">
      <alignment horizontal="right" vertical="center"/>
    </xf>
    <xf numFmtId="38" fontId="6" fillId="0" borderId="17" xfId="2" applyNumberFormat="1" applyFont="1" applyFill="1" applyBorder="1" applyAlignment="1">
      <alignment horizontal="right" vertical="center"/>
    </xf>
    <xf numFmtId="10" fontId="6" fillId="0" borderId="17" xfId="3" applyNumberFormat="1" applyFont="1" applyFill="1" applyBorder="1" applyAlignment="1">
      <alignment horizontal="right" vertical="center"/>
    </xf>
    <xf numFmtId="10" fontId="6" fillId="0" borderId="27" xfId="3" applyNumberFormat="1" applyFont="1" applyFill="1" applyBorder="1" applyAlignment="1">
      <alignment horizontal="right" vertical="center"/>
    </xf>
    <xf numFmtId="38" fontId="7" fillId="0" borderId="17" xfId="2" applyNumberFormat="1" applyFont="1" applyFill="1" applyBorder="1" applyAlignment="1">
      <alignment horizontal="right" vertical="center"/>
    </xf>
    <xf numFmtId="10" fontId="7" fillId="0" borderId="17" xfId="2" applyNumberFormat="1" applyFont="1" applyFill="1" applyBorder="1" applyAlignment="1">
      <alignment horizontal="right" vertical="center"/>
    </xf>
    <xf numFmtId="10" fontId="7" fillId="0" borderId="27" xfId="3" applyNumberFormat="1" applyFont="1" applyFill="1" applyBorder="1" applyAlignment="1">
      <alignment horizontal="right" vertical="center"/>
    </xf>
    <xf numFmtId="10" fontId="6" fillId="0" borderId="17" xfId="2" applyNumberFormat="1" applyFont="1" applyFill="1" applyBorder="1" applyAlignment="1">
      <alignment horizontal="right" vertical="center"/>
    </xf>
    <xf numFmtId="10" fontId="6" fillId="0" borderId="27" xfId="2" applyNumberFormat="1" applyFont="1" applyFill="1" applyBorder="1" applyAlignment="1">
      <alignment horizontal="right" vertical="center"/>
    </xf>
    <xf numFmtId="10" fontId="7" fillId="0" borderId="27" xfId="2" applyNumberFormat="1" applyFont="1" applyFill="1" applyBorder="1" applyAlignment="1">
      <alignment horizontal="right" vertical="center"/>
    </xf>
    <xf numFmtId="9" fontId="6" fillId="0" borderId="17" xfId="3" applyFont="1" applyFill="1" applyBorder="1" applyAlignment="1">
      <alignment horizontal="right" vertical="center"/>
    </xf>
    <xf numFmtId="3" fontId="6" fillId="0" borderId="17" xfId="2" applyNumberFormat="1" applyFont="1" applyFill="1" applyBorder="1" applyAlignment="1">
      <alignment horizontal="right" vertical="center" wrapText="1"/>
    </xf>
    <xf numFmtId="38" fontId="6" fillId="0" borderId="22" xfId="2" applyNumberFormat="1" applyFont="1" applyFill="1" applyBorder="1" applyAlignment="1">
      <alignment horizontal="right" vertical="center"/>
    </xf>
    <xf numFmtId="10" fontId="6" fillId="0" borderId="9" xfId="2" applyNumberFormat="1" applyFont="1" applyFill="1" applyBorder="1" applyAlignment="1">
      <alignment horizontal="right" vertical="center"/>
    </xf>
    <xf numFmtId="10" fontId="6" fillId="0" borderId="22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" fontId="9" fillId="0" borderId="13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165" fontId="5" fillId="0" borderId="12" xfId="2" applyNumberFormat="1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 wrapText="1"/>
    </xf>
    <xf numFmtId="165" fontId="5" fillId="0" borderId="14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 wrapText="1"/>
    </xf>
    <xf numFmtId="49" fontId="5" fillId="0" borderId="14" xfId="2" applyNumberFormat="1" applyFont="1" applyFill="1" applyBorder="1" applyAlignment="1">
      <alignment horizontal="center" vertical="center" wrapText="1"/>
    </xf>
    <xf numFmtId="165" fontId="5" fillId="0" borderId="24" xfId="2" applyNumberFormat="1" applyFont="1" applyFill="1" applyBorder="1" applyAlignment="1">
      <alignment horizontal="center" vertical="center" wrapText="1"/>
    </xf>
    <xf numFmtId="165" fontId="5" fillId="0" borderId="26" xfId="2" applyNumberFormat="1" applyFont="1" applyFill="1" applyBorder="1" applyAlignment="1">
      <alignment horizontal="center" vertical="center" wrapText="1"/>
    </xf>
    <xf numFmtId="165" fontId="5" fillId="0" borderId="28" xfId="2" applyNumberFormat="1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horizontal="center" vertical="center"/>
    </xf>
    <xf numFmtId="165" fontId="5" fillId="0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Fill="1" applyBorder="1" applyAlignment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center" vertical="center" wrapText="1"/>
    </xf>
    <xf numFmtId="49" fontId="6" fillId="0" borderId="31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49" fontId="6" fillId="0" borderId="30" xfId="2" applyNumberFormat="1" applyFont="1" applyFill="1" applyBorder="1" applyAlignment="1">
      <alignment horizontal="center" wrapText="1"/>
    </xf>
    <xf numFmtId="49" fontId="6" fillId="0" borderId="31" xfId="2" applyNumberFormat="1" applyFont="1" applyFill="1" applyBorder="1" applyAlignment="1">
      <alignment horizontal="center" wrapText="1"/>
    </xf>
    <xf numFmtId="49" fontId="6" fillId="0" borderId="16" xfId="2" applyNumberFormat="1" applyFont="1" applyFill="1" applyBorder="1" applyAlignment="1">
      <alignment horizont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wrapText="1"/>
    </xf>
    <xf numFmtId="0" fontId="6" fillId="0" borderId="21" xfId="2" applyFont="1" applyFill="1" applyBorder="1" applyAlignment="1">
      <alignment horizontal="center" wrapText="1"/>
    </xf>
    <xf numFmtId="0" fontId="6" fillId="0" borderId="19" xfId="2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</cellXfs>
  <cellStyles count="6">
    <cellStyle name="Millares" xfId="1" builtinId="3"/>
    <cellStyle name="Millares_FONDO AGOSTO 2006" xfId="4"/>
    <cellStyle name="Normal" xfId="0" builtinId="0"/>
    <cellStyle name="Normal 2" xfId="2"/>
    <cellStyle name="Normal 3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180"/>
  <sheetViews>
    <sheetView showGridLines="0" tabSelected="1" zoomScaleNormal="100" workbookViewId="0">
      <pane xSplit="8" ySplit="7" topLeftCell="I8" activePane="bottomRight" state="frozen"/>
      <selection activeCell="N7" sqref="N7"/>
      <selection pane="topRight" activeCell="N7" sqref="N7"/>
      <selection pane="bottomLeft" activeCell="N7" sqref="N7"/>
      <selection pane="bottomRight" activeCell="A8" sqref="A8:H8"/>
    </sheetView>
  </sheetViews>
  <sheetFormatPr baseColWidth="10" defaultColWidth="11.42578125" defaultRowHeight="15" x14ac:dyDescent="0.2"/>
  <cols>
    <col min="1" max="1" width="4.7109375" style="126" customWidth="1"/>
    <col min="2" max="2" width="5.28515625" style="126" customWidth="1"/>
    <col min="3" max="3" width="2.85546875" style="126" customWidth="1"/>
    <col min="4" max="4" width="3.7109375" style="126" customWidth="1"/>
    <col min="5" max="5" width="6" style="126" customWidth="1"/>
    <col min="6" max="6" width="4" style="126" customWidth="1"/>
    <col min="7" max="7" width="13.5703125" style="126" customWidth="1"/>
    <col min="8" max="8" width="42" style="127" customWidth="1"/>
    <col min="9" max="9" width="18.42578125" style="111" customWidth="1"/>
    <col min="10" max="10" width="15.42578125" style="111" hidden="1" customWidth="1"/>
    <col min="11" max="11" width="17.140625" style="111" customWidth="1"/>
    <col min="12" max="12" width="17.28515625" style="111" hidden="1" customWidth="1"/>
    <col min="13" max="13" width="16.42578125" style="111" customWidth="1"/>
    <col min="14" max="14" width="20.140625" style="111" hidden="1" customWidth="1"/>
    <col min="15" max="15" width="16.28515625" style="111" customWidth="1"/>
    <col min="16" max="16" width="15.7109375" style="111" hidden="1" customWidth="1"/>
    <col min="17" max="17" width="15.140625" style="111" customWidth="1"/>
    <col min="18" max="18" width="12.85546875" style="111" customWidth="1"/>
    <col min="19" max="20" width="12.7109375" style="111" customWidth="1"/>
    <col min="21" max="22" width="11.42578125" style="111"/>
    <col min="23" max="24" width="0" style="111" hidden="1" customWidth="1"/>
    <col min="25" max="30" width="11.5703125" style="111" hidden="1" customWidth="1"/>
    <col min="31" max="32" width="0" style="111" hidden="1" customWidth="1"/>
    <col min="33" max="33" width="17.28515625" style="111" hidden="1" customWidth="1"/>
    <col min="34" max="34" width="19" style="111" hidden="1" customWidth="1"/>
    <col min="35" max="35" width="19.42578125" style="111" hidden="1" customWidth="1"/>
    <col min="36" max="41" width="15.28515625" style="111" hidden="1" customWidth="1"/>
    <col min="42" max="43" width="11.5703125" style="111" hidden="1" customWidth="1"/>
    <col min="44" max="45" width="0" style="111" hidden="1" customWidth="1"/>
    <col min="46" max="16384" width="11.42578125" style="111"/>
  </cols>
  <sheetData>
    <row r="1" spans="1:43" s="27" customForma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  <c r="T1" s="26"/>
    </row>
    <row r="2" spans="1:43" s="27" customFormat="1" x14ac:dyDescent="0.2">
      <c r="A2" s="152" t="s">
        <v>254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4"/>
      <c r="T2" s="26"/>
    </row>
    <row r="3" spans="1:43" s="27" customFormat="1" ht="15.75" thickBot="1" x14ac:dyDescent="0.25">
      <c r="A3" s="155" t="s">
        <v>253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26"/>
    </row>
    <row r="4" spans="1:43" s="27" customFormat="1" ht="13.5" thickBot="1" x14ac:dyDescent="0.25">
      <c r="A4" s="174" t="s">
        <v>1</v>
      </c>
      <c r="B4" s="175"/>
      <c r="C4" s="175"/>
      <c r="D4" s="175"/>
      <c r="E4" s="175"/>
      <c r="F4" s="175"/>
      <c r="G4" s="175"/>
      <c r="H4" s="176"/>
      <c r="I4" s="162" t="s">
        <v>35</v>
      </c>
      <c r="J4" s="177" t="s">
        <v>36</v>
      </c>
      <c r="K4" s="162" t="s">
        <v>37</v>
      </c>
      <c r="L4" s="162" t="s">
        <v>38</v>
      </c>
      <c r="M4" s="162" t="s">
        <v>39</v>
      </c>
      <c r="N4" s="162" t="s">
        <v>40</v>
      </c>
      <c r="O4" s="162" t="s">
        <v>41</v>
      </c>
      <c r="P4" s="177" t="s">
        <v>42</v>
      </c>
      <c r="Q4" s="168" t="s">
        <v>2</v>
      </c>
      <c r="R4" s="168" t="s">
        <v>43</v>
      </c>
      <c r="S4" s="186" t="s">
        <v>44</v>
      </c>
      <c r="T4" s="28"/>
      <c r="Y4" s="174" t="s">
        <v>1</v>
      </c>
      <c r="Z4" s="175"/>
      <c r="AA4" s="175"/>
      <c r="AB4" s="175"/>
      <c r="AC4" s="175"/>
      <c r="AD4" s="175"/>
      <c r="AE4" s="175"/>
      <c r="AF4" s="176"/>
      <c r="AG4" s="162" t="s">
        <v>35</v>
      </c>
      <c r="AH4" s="177" t="s">
        <v>36</v>
      </c>
      <c r="AI4" s="162" t="s">
        <v>37</v>
      </c>
      <c r="AJ4" s="162" t="s">
        <v>38</v>
      </c>
      <c r="AK4" s="162" t="s">
        <v>39</v>
      </c>
      <c r="AL4" s="162" t="s">
        <v>40</v>
      </c>
      <c r="AM4" s="162" t="s">
        <v>41</v>
      </c>
      <c r="AN4" s="177" t="s">
        <v>42</v>
      </c>
      <c r="AO4" s="162" t="s">
        <v>2</v>
      </c>
      <c r="AP4" s="168" t="s">
        <v>43</v>
      </c>
      <c r="AQ4" s="171" t="s">
        <v>44</v>
      </c>
    </row>
    <row r="5" spans="1:43" s="30" customFormat="1" x14ac:dyDescent="0.2">
      <c r="A5" s="23" t="s">
        <v>3</v>
      </c>
      <c r="B5" s="24" t="s">
        <v>4</v>
      </c>
      <c r="C5" s="23" t="s">
        <v>5</v>
      </c>
      <c r="D5" s="25" t="s">
        <v>6</v>
      </c>
      <c r="E5" s="29" t="s">
        <v>45</v>
      </c>
      <c r="F5" s="7" t="s">
        <v>7</v>
      </c>
      <c r="G5" s="7"/>
      <c r="H5" s="165" t="s">
        <v>8</v>
      </c>
      <c r="I5" s="163"/>
      <c r="J5" s="178"/>
      <c r="K5" s="163"/>
      <c r="L5" s="163"/>
      <c r="M5" s="163"/>
      <c r="N5" s="163"/>
      <c r="O5" s="163"/>
      <c r="P5" s="178"/>
      <c r="Q5" s="169"/>
      <c r="R5" s="169"/>
      <c r="S5" s="187"/>
      <c r="T5" s="28"/>
      <c r="Y5" s="23" t="s">
        <v>3</v>
      </c>
      <c r="Z5" s="24" t="s">
        <v>4</v>
      </c>
      <c r="AA5" s="23" t="s">
        <v>5</v>
      </c>
      <c r="AB5" s="25" t="s">
        <v>6</v>
      </c>
      <c r="AC5" s="29" t="s">
        <v>45</v>
      </c>
      <c r="AD5" s="7" t="s">
        <v>7</v>
      </c>
      <c r="AE5" s="7"/>
      <c r="AF5" s="165" t="s">
        <v>8</v>
      </c>
      <c r="AG5" s="163"/>
      <c r="AH5" s="178"/>
      <c r="AI5" s="163"/>
      <c r="AJ5" s="163"/>
      <c r="AK5" s="163"/>
      <c r="AL5" s="163"/>
      <c r="AM5" s="163"/>
      <c r="AN5" s="178"/>
      <c r="AO5" s="163"/>
      <c r="AP5" s="169"/>
      <c r="AQ5" s="172"/>
    </row>
    <row r="6" spans="1:43" s="30" customFormat="1" x14ac:dyDescent="0.2">
      <c r="A6" s="156" t="s">
        <v>9</v>
      </c>
      <c r="B6" s="158" t="s">
        <v>10</v>
      </c>
      <c r="C6" s="156" t="s">
        <v>11</v>
      </c>
      <c r="D6" s="160" t="s">
        <v>12</v>
      </c>
      <c r="E6" s="130"/>
      <c r="F6" s="8" t="s">
        <v>13</v>
      </c>
      <c r="G6" s="8"/>
      <c r="H6" s="166"/>
      <c r="I6" s="163"/>
      <c r="J6" s="178"/>
      <c r="K6" s="163"/>
      <c r="L6" s="163"/>
      <c r="M6" s="163"/>
      <c r="N6" s="163"/>
      <c r="O6" s="163"/>
      <c r="P6" s="178"/>
      <c r="Q6" s="169"/>
      <c r="R6" s="169"/>
      <c r="S6" s="187"/>
      <c r="T6" s="28"/>
      <c r="Y6" s="156" t="s">
        <v>9</v>
      </c>
      <c r="Z6" s="158" t="s">
        <v>10</v>
      </c>
      <c r="AA6" s="156" t="s">
        <v>11</v>
      </c>
      <c r="AB6" s="156" t="s">
        <v>12</v>
      </c>
      <c r="AC6" s="130"/>
      <c r="AD6" s="8" t="s">
        <v>13</v>
      </c>
      <c r="AE6" s="8"/>
      <c r="AF6" s="166"/>
      <c r="AG6" s="163"/>
      <c r="AH6" s="178"/>
      <c r="AI6" s="163"/>
      <c r="AJ6" s="163"/>
      <c r="AK6" s="163"/>
      <c r="AL6" s="163"/>
      <c r="AM6" s="163"/>
      <c r="AN6" s="178"/>
      <c r="AO6" s="163"/>
      <c r="AP6" s="169"/>
      <c r="AQ6" s="172"/>
    </row>
    <row r="7" spans="1:43" s="30" customFormat="1" ht="15.75" thickBot="1" x14ac:dyDescent="0.25">
      <c r="A7" s="157"/>
      <c r="B7" s="159"/>
      <c r="C7" s="157"/>
      <c r="D7" s="161"/>
      <c r="E7" s="131"/>
      <c r="F7" s="9" t="s">
        <v>14</v>
      </c>
      <c r="G7" s="9"/>
      <c r="H7" s="167"/>
      <c r="I7" s="164"/>
      <c r="J7" s="179"/>
      <c r="K7" s="164"/>
      <c r="L7" s="164"/>
      <c r="M7" s="164"/>
      <c r="N7" s="164"/>
      <c r="O7" s="164"/>
      <c r="P7" s="179"/>
      <c r="Q7" s="170"/>
      <c r="R7" s="170"/>
      <c r="S7" s="188"/>
      <c r="T7" s="28"/>
      <c r="Y7" s="157"/>
      <c r="Z7" s="159"/>
      <c r="AA7" s="157"/>
      <c r="AB7" s="157"/>
      <c r="AC7" s="131"/>
      <c r="AD7" s="9" t="s">
        <v>14</v>
      </c>
      <c r="AE7" s="9"/>
      <c r="AF7" s="167"/>
      <c r="AG7" s="164"/>
      <c r="AH7" s="179"/>
      <c r="AI7" s="164"/>
      <c r="AJ7" s="164"/>
      <c r="AK7" s="164"/>
      <c r="AL7" s="164"/>
      <c r="AM7" s="164"/>
      <c r="AN7" s="179"/>
      <c r="AO7" s="164"/>
      <c r="AP7" s="170"/>
      <c r="AQ7" s="173"/>
    </row>
    <row r="8" spans="1:43" s="32" customFormat="1" ht="14.25" x14ac:dyDescent="0.2">
      <c r="A8" s="180" t="s">
        <v>15</v>
      </c>
      <c r="B8" s="181"/>
      <c r="C8" s="181"/>
      <c r="D8" s="181"/>
      <c r="E8" s="181"/>
      <c r="F8" s="181"/>
      <c r="G8" s="181"/>
      <c r="H8" s="182"/>
      <c r="I8" s="132">
        <f t="shared" ref="I8:Q8" si="0">+I9+I47+I112+I113+I124</f>
        <v>598742524000</v>
      </c>
      <c r="J8" s="132">
        <f t="shared" si="0"/>
        <v>667548049</v>
      </c>
      <c r="K8" s="132">
        <f t="shared" si="0"/>
        <v>331099541028.26001</v>
      </c>
      <c r="L8" s="132">
        <f t="shared" si="0"/>
        <v>3003539093.52</v>
      </c>
      <c r="M8" s="132">
        <f t="shared" si="0"/>
        <v>306179155839.26001</v>
      </c>
      <c r="N8" s="132">
        <f t="shared" si="0"/>
        <v>4744227946.5500002</v>
      </c>
      <c r="O8" s="132">
        <f t="shared" si="0"/>
        <v>281918671693.34003</v>
      </c>
      <c r="P8" s="132">
        <f t="shared" si="0"/>
        <v>5080271387.5500002</v>
      </c>
      <c r="Q8" s="132">
        <f t="shared" si="0"/>
        <v>281880731266.34003</v>
      </c>
      <c r="R8" s="133">
        <f>IFERROR((M8/I8),0)</f>
        <v>0.51137031957205703</v>
      </c>
      <c r="S8" s="134">
        <f>IFERROR((O8/I8),0)</f>
        <v>0.47085125975341618</v>
      </c>
      <c r="T8" s="31"/>
      <c r="Y8" s="183" t="s">
        <v>15</v>
      </c>
      <c r="Z8" s="184"/>
      <c r="AA8" s="184"/>
      <c r="AB8" s="184"/>
      <c r="AC8" s="184"/>
      <c r="AD8" s="184"/>
      <c r="AE8" s="184"/>
      <c r="AF8" s="185"/>
      <c r="AG8" s="33">
        <v>598742524000</v>
      </c>
      <c r="AH8" s="33">
        <v>6761403728.5200005</v>
      </c>
      <c r="AI8" s="33">
        <v>330431992979.26001</v>
      </c>
      <c r="AJ8" s="33">
        <v>4324827955</v>
      </c>
      <c r="AK8" s="33">
        <v>303175616745.73999</v>
      </c>
      <c r="AL8" s="33">
        <v>4437015103.3999996</v>
      </c>
      <c r="AM8" s="33">
        <v>277174443746.79004</v>
      </c>
      <c r="AN8" s="33">
        <v>5974514322.3999996</v>
      </c>
      <c r="AO8" s="33">
        <v>276800459878.79004</v>
      </c>
      <c r="AP8" s="34">
        <v>0.50635390772034083</v>
      </c>
      <c r="AQ8" s="35">
        <v>0.46292760683687473</v>
      </c>
    </row>
    <row r="9" spans="1:43" s="39" customFormat="1" ht="24" x14ac:dyDescent="0.2">
      <c r="A9" s="36">
        <v>1</v>
      </c>
      <c r="B9" s="37"/>
      <c r="C9" s="37"/>
      <c r="D9" s="38"/>
      <c r="E9" s="38"/>
      <c r="F9" s="38"/>
      <c r="G9" s="38"/>
      <c r="H9" s="21" t="s">
        <v>16</v>
      </c>
      <c r="I9" s="135">
        <f>+I10+I32+I36</f>
        <v>26146670000</v>
      </c>
      <c r="J9" s="135">
        <f t="shared" ref="J9:Q9" si="1">+J10+J32+J36</f>
        <v>0</v>
      </c>
      <c r="K9" s="135">
        <f t="shared" si="1"/>
        <v>19822847816.52</v>
      </c>
      <c r="L9" s="135">
        <f t="shared" si="1"/>
        <v>1535730508.52</v>
      </c>
      <c r="M9" s="135">
        <f t="shared" si="1"/>
        <v>6495409876.5200005</v>
      </c>
      <c r="N9" s="135">
        <f t="shared" si="1"/>
        <v>1503671008</v>
      </c>
      <c r="O9" s="135">
        <f t="shared" si="1"/>
        <v>5871771995</v>
      </c>
      <c r="P9" s="135">
        <f t="shared" si="1"/>
        <v>1503671008</v>
      </c>
      <c r="Q9" s="135">
        <f t="shared" si="1"/>
        <v>5871771995</v>
      </c>
      <c r="R9" s="136">
        <f t="shared" ref="R9:R72" si="2">IFERROR((M9/I9),0)</f>
        <v>0.24842206967541183</v>
      </c>
      <c r="S9" s="137">
        <f t="shared" ref="S9:S72" si="3">IFERROR((O9/I9),0)</f>
        <v>0.22457054741578947</v>
      </c>
      <c r="T9" s="31"/>
      <c r="Y9" s="36">
        <v>1</v>
      </c>
      <c r="Z9" s="37"/>
      <c r="AA9" s="37"/>
      <c r="AB9" s="38"/>
      <c r="AC9" s="38"/>
      <c r="AD9" s="38"/>
      <c r="AE9" s="38"/>
      <c r="AF9" s="18" t="s">
        <v>16</v>
      </c>
      <c r="AG9" s="40">
        <v>26146670000</v>
      </c>
      <c r="AH9" s="40">
        <v>121023695.51999998</v>
      </c>
      <c r="AI9" s="40">
        <v>19822847816.52</v>
      </c>
      <c r="AJ9" s="40">
        <v>1275070203</v>
      </c>
      <c r="AK9" s="40">
        <v>4959679368</v>
      </c>
      <c r="AL9" s="40">
        <v>1346430380</v>
      </c>
      <c r="AM9" s="40">
        <v>4368100987</v>
      </c>
      <c r="AN9" s="40">
        <v>1346430380</v>
      </c>
      <c r="AO9" s="40">
        <v>4368100987</v>
      </c>
      <c r="AP9" s="41">
        <v>0.18968684608785746</v>
      </c>
      <c r="AQ9" s="42">
        <v>0.16706146469129721</v>
      </c>
    </row>
    <row r="10" spans="1:43" s="39" customFormat="1" ht="72" x14ac:dyDescent="0.2">
      <c r="A10" s="36">
        <v>1</v>
      </c>
      <c r="B10" s="37">
        <v>0</v>
      </c>
      <c r="C10" s="37">
        <v>1</v>
      </c>
      <c r="D10" s="38"/>
      <c r="E10" s="38"/>
      <c r="F10" s="38"/>
      <c r="G10" s="38"/>
      <c r="H10" s="43" t="s">
        <v>46</v>
      </c>
      <c r="I10" s="135">
        <f t="shared" ref="I10:Q10" si="4">+I11+I15+I18+I27+I29</f>
        <v>18498260000</v>
      </c>
      <c r="J10" s="135">
        <f t="shared" si="4"/>
        <v>0</v>
      </c>
      <c r="K10" s="135">
        <f t="shared" si="4"/>
        <v>14249129461</v>
      </c>
      <c r="L10" s="135">
        <f t="shared" si="4"/>
        <v>1068198148</v>
      </c>
      <c r="M10" s="135">
        <f t="shared" si="4"/>
        <v>4197655033</v>
      </c>
      <c r="N10" s="135">
        <f t="shared" si="4"/>
        <v>1072242299</v>
      </c>
      <c r="O10" s="135">
        <f t="shared" si="4"/>
        <v>4142443282</v>
      </c>
      <c r="P10" s="135">
        <f t="shared" si="4"/>
        <v>1072242299</v>
      </c>
      <c r="Q10" s="135">
        <f t="shared" si="4"/>
        <v>4142443282</v>
      </c>
      <c r="R10" s="136">
        <f t="shared" si="2"/>
        <v>0.22692161495189278</v>
      </c>
      <c r="S10" s="137">
        <f t="shared" si="3"/>
        <v>0.22393691525581325</v>
      </c>
      <c r="T10" s="31"/>
      <c r="Y10" s="36">
        <v>1</v>
      </c>
      <c r="Z10" s="37">
        <v>0</v>
      </c>
      <c r="AA10" s="37">
        <v>1</v>
      </c>
      <c r="AB10" s="38"/>
      <c r="AC10" s="38"/>
      <c r="AD10" s="38"/>
      <c r="AE10" s="38"/>
      <c r="AF10" s="44" t="s">
        <v>46</v>
      </c>
      <c r="AG10" s="40">
        <v>18498260000</v>
      </c>
      <c r="AH10" s="40">
        <v>0</v>
      </c>
      <c r="AI10" s="40">
        <v>14249129461</v>
      </c>
      <c r="AJ10" s="40">
        <v>927977564</v>
      </c>
      <c r="AK10" s="40">
        <v>3129456885</v>
      </c>
      <c r="AL10" s="40">
        <v>931394312</v>
      </c>
      <c r="AM10" s="40">
        <v>3070200983</v>
      </c>
      <c r="AN10" s="40">
        <v>931394312</v>
      </c>
      <c r="AO10" s="40">
        <v>3070200983</v>
      </c>
      <c r="AP10" s="41">
        <v>0.16917574328612528</v>
      </c>
      <c r="AQ10" s="42">
        <v>0.16597242027087952</v>
      </c>
    </row>
    <row r="11" spans="1:43" s="39" customFormat="1" ht="36" x14ac:dyDescent="0.2">
      <c r="A11" s="36">
        <v>1</v>
      </c>
      <c r="B11" s="37">
        <v>0</v>
      </c>
      <c r="C11" s="37">
        <v>1</v>
      </c>
      <c r="D11" s="38" t="s">
        <v>47</v>
      </c>
      <c r="E11" s="38"/>
      <c r="F11" s="38"/>
      <c r="G11" s="38"/>
      <c r="H11" s="43" t="s">
        <v>48</v>
      </c>
      <c r="I11" s="135">
        <f t="shared" ref="I11" si="5">SUM(I12:I14)</f>
        <v>10473377000</v>
      </c>
      <c r="J11" s="135">
        <f t="shared" ref="J11:Q11" si="6">SUM(J12:J14)</f>
        <v>0</v>
      </c>
      <c r="K11" s="135">
        <f t="shared" si="6"/>
        <v>8387046920</v>
      </c>
      <c r="L11" s="135">
        <f t="shared" si="6"/>
        <v>793179469</v>
      </c>
      <c r="M11" s="135">
        <f t="shared" si="6"/>
        <v>3153482724</v>
      </c>
      <c r="N11" s="135">
        <f t="shared" si="6"/>
        <v>796123545</v>
      </c>
      <c r="O11" s="135">
        <f t="shared" si="6"/>
        <v>3123367614</v>
      </c>
      <c r="P11" s="135">
        <f t="shared" si="6"/>
        <v>796123545</v>
      </c>
      <c r="Q11" s="135">
        <f t="shared" si="6"/>
        <v>3123367614</v>
      </c>
      <c r="R11" s="136">
        <f t="shared" si="2"/>
        <v>0.30109512185038312</v>
      </c>
      <c r="S11" s="137">
        <f t="shared" si="3"/>
        <v>0.29821972550018966</v>
      </c>
      <c r="T11" s="31"/>
      <c r="Y11" s="36">
        <v>1</v>
      </c>
      <c r="Z11" s="37">
        <v>0</v>
      </c>
      <c r="AA11" s="37">
        <v>1</v>
      </c>
      <c r="AB11" s="38" t="s">
        <v>47</v>
      </c>
      <c r="AC11" s="38"/>
      <c r="AD11" s="38"/>
      <c r="AE11" s="38"/>
      <c r="AF11" s="44" t="s">
        <v>48</v>
      </c>
      <c r="AG11" s="40">
        <v>10473377000</v>
      </c>
      <c r="AH11" s="40">
        <v>0</v>
      </c>
      <c r="AI11" s="40">
        <v>8387046920</v>
      </c>
      <c r="AJ11" s="40">
        <v>741313802</v>
      </c>
      <c r="AK11" s="40">
        <v>2360303255</v>
      </c>
      <c r="AL11" s="40">
        <v>743983894</v>
      </c>
      <c r="AM11" s="40">
        <v>2327244069</v>
      </c>
      <c r="AN11" s="40">
        <v>743983894</v>
      </c>
      <c r="AO11" s="40">
        <v>2327244069</v>
      </c>
      <c r="AP11" s="41">
        <v>0.22536219740777019</v>
      </c>
      <c r="AQ11" s="42">
        <v>0.22220570012900329</v>
      </c>
    </row>
    <row r="12" spans="1:43" s="51" customFormat="1" ht="14.25" x14ac:dyDescent="0.2">
      <c r="A12" s="45">
        <v>1</v>
      </c>
      <c r="B12" s="46">
        <v>0</v>
      </c>
      <c r="C12" s="46">
        <v>1</v>
      </c>
      <c r="D12" s="1">
        <v>1</v>
      </c>
      <c r="E12" s="1">
        <v>1</v>
      </c>
      <c r="F12" s="47" t="s">
        <v>18</v>
      </c>
      <c r="G12" s="47" t="s">
        <v>158</v>
      </c>
      <c r="H12" s="48" t="s">
        <v>49</v>
      </c>
      <c r="I12" s="138">
        <v>9783377000</v>
      </c>
      <c r="J12" s="138">
        <v>0</v>
      </c>
      <c r="K12" s="138">
        <v>7834497120</v>
      </c>
      <c r="L12" s="138">
        <v>699914347</v>
      </c>
      <c r="M12" s="138">
        <v>2883638030</v>
      </c>
      <c r="N12" s="138">
        <v>702485362</v>
      </c>
      <c r="O12" s="138">
        <v>2855203540</v>
      </c>
      <c r="P12" s="138">
        <v>702485362</v>
      </c>
      <c r="Q12" s="138">
        <v>2855203540</v>
      </c>
      <c r="R12" s="139">
        <f t="shared" si="2"/>
        <v>0.29474873860017864</v>
      </c>
      <c r="S12" s="140">
        <f t="shared" si="3"/>
        <v>0.29184233010748745</v>
      </c>
      <c r="T12" s="50"/>
      <c r="Y12" s="45">
        <v>1</v>
      </c>
      <c r="Z12" s="46">
        <v>0</v>
      </c>
      <c r="AA12" s="46">
        <v>1</v>
      </c>
      <c r="AB12" s="1">
        <v>1</v>
      </c>
      <c r="AC12" s="1">
        <v>1</v>
      </c>
      <c r="AD12" s="47" t="s">
        <v>18</v>
      </c>
      <c r="AE12" s="47" t="s">
        <v>158</v>
      </c>
      <c r="AF12" s="52" t="s">
        <v>49</v>
      </c>
      <c r="AG12" s="53">
        <v>9783377000</v>
      </c>
      <c r="AH12" s="53">
        <v>0</v>
      </c>
      <c r="AI12" s="53">
        <v>7834497120</v>
      </c>
      <c r="AJ12" s="53">
        <v>708483781</v>
      </c>
      <c r="AK12" s="53">
        <v>2183723683</v>
      </c>
      <c r="AL12" s="53">
        <v>711022552</v>
      </c>
      <c r="AM12" s="53">
        <v>2152718178</v>
      </c>
      <c r="AN12" s="53">
        <v>711022552</v>
      </c>
      <c r="AO12" s="53">
        <v>2152718178</v>
      </c>
      <c r="AP12" s="54">
        <v>0.22320755737001652</v>
      </c>
      <c r="AQ12" s="55">
        <v>0.22003835464993324</v>
      </c>
    </row>
    <row r="13" spans="1:43" s="51" customFormat="1" ht="24" x14ac:dyDescent="0.2">
      <c r="A13" s="45">
        <v>1</v>
      </c>
      <c r="B13" s="46">
        <v>0</v>
      </c>
      <c r="C13" s="46">
        <v>1</v>
      </c>
      <c r="D13" s="1">
        <v>1</v>
      </c>
      <c r="E13" s="1">
        <v>2</v>
      </c>
      <c r="F13" s="47" t="s">
        <v>18</v>
      </c>
      <c r="G13" s="47" t="s">
        <v>159</v>
      </c>
      <c r="H13" s="48" t="s">
        <v>50</v>
      </c>
      <c r="I13" s="138">
        <v>600000000</v>
      </c>
      <c r="J13" s="138">
        <v>0</v>
      </c>
      <c r="K13" s="138">
        <v>480478087</v>
      </c>
      <c r="L13" s="138">
        <v>83162699</v>
      </c>
      <c r="M13" s="138">
        <v>232107213</v>
      </c>
      <c r="N13" s="138">
        <v>83495350</v>
      </c>
      <c r="O13" s="138">
        <v>230635643</v>
      </c>
      <c r="P13" s="138">
        <v>83495350</v>
      </c>
      <c r="Q13" s="138">
        <v>230635643</v>
      </c>
      <c r="R13" s="139">
        <f t="shared" si="2"/>
        <v>0.386845355</v>
      </c>
      <c r="S13" s="140">
        <f t="shared" si="3"/>
        <v>0.38439273833333332</v>
      </c>
      <c r="T13" s="50"/>
      <c r="Y13" s="45">
        <v>1</v>
      </c>
      <c r="Z13" s="46">
        <v>0</v>
      </c>
      <c r="AA13" s="46">
        <v>1</v>
      </c>
      <c r="AB13" s="1">
        <v>1</v>
      </c>
      <c r="AC13" s="1">
        <v>2</v>
      </c>
      <c r="AD13" s="47" t="s">
        <v>18</v>
      </c>
      <c r="AE13" s="47" t="s">
        <v>159</v>
      </c>
      <c r="AF13" s="52" t="s">
        <v>50</v>
      </c>
      <c r="AG13" s="53">
        <v>600000000</v>
      </c>
      <c r="AH13" s="53">
        <v>0</v>
      </c>
      <c r="AI13" s="53">
        <v>480478087</v>
      </c>
      <c r="AJ13" s="53">
        <v>19629884</v>
      </c>
      <c r="AK13" s="53">
        <v>148944514</v>
      </c>
      <c r="AL13" s="53">
        <v>19708404</v>
      </c>
      <c r="AM13" s="53">
        <v>147140293</v>
      </c>
      <c r="AN13" s="53">
        <v>19708404</v>
      </c>
      <c r="AO13" s="53">
        <v>147140293</v>
      </c>
      <c r="AP13" s="54">
        <v>0.24824085666666668</v>
      </c>
      <c r="AQ13" s="55">
        <v>0.24523382166666666</v>
      </c>
    </row>
    <row r="14" spans="1:43" s="51" customFormat="1" ht="36" x14ac:dyDescent="0.2">
      <c r="A14" s="45">
        <v>1</v>
      </c>
      <c r="B14" s="46">
        <v>0</v>
      </c>
      <c r="C14" s="46">
        <v>1</v>
      </c>
      <c r="D14" s="1">
        <v>1</v>
      </c>
      <c r="E14" s="1">
        <v>4</v>
      </c>
      <c r="F14" s="47" t="s">
        <v>18</v>
      </c>
      <c r="G14" s="47" t="s">
        <v>160</v>
      </c>
      <c r="H14" s="48" t="s">
        <v>51</v>
      </c>
      <c r="I14" s="138">
        <v>90000000</v>
      </c>
      <c r="J14" s="138">
        <v>0</v>
      </c>
      <c r="K14" s="138">
        <v>72071713</v>
      </c>
      <c r="L14" s="138">
        <v>10102423</v>
      </c>
      <c r="M14" s="138">
        <v>37737481</v>
      </c>
      <c r="N14" s="138">
        <v>10142833</v>
      </c>
      <c r="O14" s="138">
        <v>37528431</v>
      </c>
      <c r="P14" s="138">
        <v>10142833</v>
      </c>
      <c r="Q14" s="138">
        <v>37528431</v>
      </c>
      <c r="R14" s="139">
        <f t="shared" si="2"/>
        <v>0.41930534444444445</v>
      </c>
      <c r="S14" s="140">
        <f t="shared" si="3"/>
        <v>0.41698256666666667</v>
      </c>
      <c r="T14" s="50"/>
      <c r="Y14" s="45">
        <v>1</v>
      </c>
      <c r="Z14" s="46">
        <v>0</v>
      </c>
      <c r="AA14" s="46">
        <v>1</v>
      </c>
      <c r="AB14" s="1">
        <v>1</v>
      </c>
      <c r="AC14" s="1">
        <v>4</v>
      </c>
      <c r="AD14" s="47" t="s">
        <v>18</v>
      </c>
      <c r="AE14" s="47" t="s">
        <v>160</v>
      </c>
      <c r="AF14" s="52" t="s">
        <v>51</v>
      </c>
      <c r="AG14" s="53">
        <v>90000000</v>
      </c>
      <c r="AH14" s="53">
        <v>0</v>
      </c>
      <c r="AI14" s="53">
        <v>72071713</v>
      </c>
      <c r="AJ14" s="53">
        <v>13200137</v>
      </c>
      <c r="AK14" s="53">
        <v>27635058</v>
      </c>
      <c r="AL14" s="53">
        <v>13252938</v>
      </c>
      <c r="AM14" s="53">
        <v>27385598</v>
      </c>
      <c r="AN14" s="53">
        <v>13252938</v>
      </c>
      <c r="AO14" s="53">
        <v>27385598</v>
      </c>
      <c r="AP14" s="54">
        <v>0.3070562</v>
      </c>
      <c r="AQ14" s="55">
        <v>0.30428442222222224</v>
      </c>
    </row>
    <row r="15" spans="1:43" s="39" customFormat="1" ht="24" x14ac:dyDescent="0.2">
      <c r="A15" s="36">
        <v>1</v>
      </c>
      <c r="B15" s="37">
        <v>0</v>
      </c>
      <c r="C15" s="37">
        <v>1</v>
      </c>
      <c r="D15" s="56">
        <v>4</v>
      </c>
      <c r="E15" s="38"/>
      <c r="F15" s="38"/>
      <c r="G15" s="38"/>
      <c r="H15" s="43" t="s">
        <v>52</v>
      </c>
      <c r="I15" s="135">
        <f t="shared" ref="I15:Q15" si="7">SUM(I16:I17)</f>
        <v>3740455000</v>
      </c>
      <c r="J15" s="135">
        <f t="shared" si="7"/>
        <v>0</v>
      </c>
      <c r="K15" s="135">
        <f t="shared" si="7"/>
        <v>2995344442</v>
      </c>
      <c r="L15" s="135">
        <f t="shared" si="7"/>
        <v>147038814</v>
      </c>
      <c r="M15" s="135">
        <f t="shared" si="7"/>
        <v>625390856</v>
      </c>
      <c r="N15" s="135">
        <f t="shared" si="7"/>
        <v>147626969</v>
      </c>
      <c r="O15" s="135">
        <f t="shared" si="7"/>
        <v>612930601</v>
      </c>
      <c r="P15" s="135">
        <f t="shared" si="7"/>
        <v>147626969</v>
      </c>
      <c r="Q15" s="135">
        <f t="shared" si="7"/>
        <v>612930601</v>
      </c>
      <c r="R15" s="141">
        <f t="shared" si="2"/>
        <v>0.1671964656706203</v>
      </c>
      <c r="S15" s="140">
        <f t="shared" si="3"/>
        <v>0.16386525195464188</v>
      </c>
      <c r="T15" s="50"/>
      <c r="Y15" s="36">
        <v>1</v>
      </c>
      <c r="Z15" s="37">
        <v>0</v>
      </c>
      <c r="AA15" s="37">
        <v>1</v>
      </c>
      <c r="AB15" s="56">
        <v>4</v>
      </c>
      <c r="AC15" s="38"/>
      <c r="AD15" s="38"/>
      <c r="AE15" s="38"/>
      <c r="AF15" s="44" t="s">
        <v>52</v>
      </c>
      <c r="AG15" s="40">
        <v>3740455000</v>
      </c>
      <c r="AH15" s="40">
        <v>0</v>
      </c>
      <c r="AI15" s="40">
        <v>2995344442</v>
      </c>
      <c r="AJ15" s="40">
        <v>143939503</v>
      </c>
      <c r="AK15" s="40">
        <v>478352042</v>
      </c>
      <c r="AL15" s="40">
        <v>144515261</v>
      </c>
      <c r="AM15" s="40">
        <v>465303632</v>
      </c>
      <c r="AN15" s="40">
        <v>144515261</v>
      </c>
      <c r="AO15" s="40">
        <v>465303632</v>
      </c>
      <c r="AP15" s="58">
        <v>0.1278860571775359</v>
      </c>
      <c r="AQ15" s="55">
        <v>0.12439760189602601</v>
      </c>
    </row>
    <row r="16" spans="1:43" s="51" customFormat="1" ht="36" x14ac:dyDescent="0.2">
      <c r="A16" s="45">
        <v>1</v>
      </c>
      <c r="B16" s="46">
        <v>0</v>
      </c>
      <c r="C16" s="46">
        <v>1</v>
      </c>
      <c r="D16" s="1">
        <v>4</v>
      </c>
      <c r="E16" s="1">
        <v>1</v>
      </c>
      <c r="F16" s="47" t="s">
        <v>18</v>
      </c>
      <c r="G16" s="47" t="s">
        <v>161</v>
      </c>
      <c r="H16" s="48" t="s">
        <v>53</v>
      </c>
      <c r="I16" s="138">
        <v>2244273000</v>
      </c>
      <c r="J16" s="138">
        <v>0</v>
      </c>
      <c r="K16" s="138">
        <v>1797206666</v>
      </c>
      <c r="L16" s="138">
        <v>96715324</v>
      </c>
      <c r="M16" s="138">
        <v>415159966</v>
      </c>
      <c r="N16" s="138">
        <v>97102185</v>
      </c>
      <c r="O16" s="138">
        <v>407843514</v>
      </c>
      <c r="P16" s="138">
        <v>97102185</v>
      </c>
      <c r="Q16" s="138">
        <v>407843514</v>
      </c>
      <c r="R16" s="139">
        <f t="shared" si="2"/>
        <v>0.18498639247542523</v>
      </c>
      <c r="S16" s="140">
        <f t="shared" si="3"/>
        <v>0.18172633810592562</v>
      </c>
      <c r="T16" s="50"/>
      <c r="Y16" s="45">
        <v>1</v>
      </c>
      <c r="Z16" s="46">
        <v>0</v>
      </c>
      <c r="AA16" s="46">
        <v>1</v>
      </c>
      <c r="AB16" s="1">
        <v>4</v>
      </c>
      <c r="AC16" s="1">
        <v>1</v>
      </c>
      <c r="AD16" s="47" t="s">
        <v>18</v>
      </c>
      <c r="AE16" s="47" t="s">
        <v>161</v>
      </c>
      <c r="AF16" s="52" t="s">
        <v>53</v>
      </c>
      <c r="AG16" s="53">
        <v>2244273000</v>
      </c>
      <c r="AH16" s="53">
        <v>0</v>
      </c>
      <c r="AI16" s="53">
        <v>1797206666</v>
      </c>
      <c r="AJ16" s="53">
        <v>98246037</v>
      </c>
      <c r="AK16" s="53">
        <v>318444642</v>
      </c>
      <c r="AL16" s="53">
        <v>98639021</v>
      </c>
      <c r="AM16" s="53">
        <v>310741329</v>
      </c>
      <c r="AN16" s="53">
        <v>98639021</v>
      </c>
      <c r="AO16" s="53">
        <v>310741329</v>
      </c>
      <c r="AP16" s="54">
        <v>0.14189211472935778</v>
      </c>
      <c r="AQ16" s="55">
        <v>0.13845968338076517</v>
      </c>
    </row>
    <row r="17" spans="1:43" s="51" customFormat="1" ht="36" x14ac:dyDescent="0.2">
      <c r="A17" s="45">
        <v>1</v>
      </c>
      <c r="B17" s="46">
        <v>0</v>
      </c>
      <c r="C17" s="46">
        <v>1</v>
      </c>
      <c r="D17" s="1">
        <v>4</v>
      </c>
      <c r="E17" s="1">
        <v>2</v>
      </c>
      <c r="F17" s="47" t="s">
        <v>18</v>
      </c>
      <c r="G17" s="47" t="s">
        <v>162</v>
      </c>
      <c r="H17" s="48" t="s">
        <v>54</v>
      </c>
      <c r="I17" s="138">
        <v>1496182000</v>
      </c>
      <c r="J17" s="138">
        <v>0</v>
      </c>
      <c r="K17" s="138">
        <v>1198137776</v>
      </c>
      <c r="L17" s="138">
        <v>50323490</v>
      </c>
      <c r="M17" s="138">
        <v>210230890</v>
      </c>
      <c r="N17" s="138">
        <v>50524784</v>
      </c>
      <c r="O17" s="138">
        <v>205087087</v>
      </c>
      <c r="P17" s="138">
        <v>50524784</v>
      </c>
      <c r="Q17" s="138">
        <v>205087087</v>
      </c>
      <c r="R17" s="139">
        <f t="shared" si="2"/>
        <v>0.14051157546341286</v>
      </c>
      <c r="S17" s="140">
        <f t="shared" si="3"/>
        <v>0.13707362272771628</v>
      </c>
      <c r="T17" s="50"/>
      <c r="Y17" s="45">
        <v>1</v>
      </c>
      <c r="Z17" s="46">
        <v>0</v>
      </c>
      <c r="AA17" s="46">
        <v>1</v>
      </c>
      <c r="AB17" s="1">
        <v>4</v>
      </c>
      <c r="AC17" s="1">
        <v>2</v>
      </c>
      <c r="AD17" s="47" t="s">
        <v>18</v>
      </c>
      <c r="AE17" s="47" t="s">
        <v>162</v>
      </c>
      <c r="AF17" s="52" t="s">
        <v>54</v>
      </c>
      <c r="AG17" s="53">
        <v>1496182000</v>
      </c>
      <c r="AH17" s="53">
        <v>0</v>
      </c>
      <c r="AI17" s="53">
        <v>1198137776</v>
      </c>
      <c r="AJ17" s="53">
        <v>45693466</v>
      </c>
      <c r="AK17" s="53">
        <v>159907400</v>
      </c>
      <c r="AL17" s="53">
        <v>45876240</v>
      </c>
      <c r="AM17" s="53">
        <v>154562303</v>
      </c>
      <c r="AN17" s="53">
        <v>45876240</v>
      </c>
      <c r="AO17" s="53">
        <v>154562303</v>
      </c>
      <c r="AP17" s="54">
        <v>0.10687697084980304</v>
      </c>
      <c r="AQ17" s="55">
        <v>0.10330447966891729</v>
      </c>
    </row>
    <row r="18" spans="1:43" s="39" customFormat="1" ht="14.25" x14ac:dyDescent="0.2">
      <c r="A18" s="36">
        <v>1</v>
      </c>
      <c r="B18" s="37">
        <v>0</v>
      </c>
      <c r="C18" s="37">
        <v>1</v>
      </c>
      <c r="D18" s="56">
        <v>5</v>
      </c>
      <c r="E18" s="38"/>
      <c r="F18" s="38"/>
      <c r="G18" s="38"/>
      <c r="H18" s="21" t="s">
        <v>55</v>
      </c>
      <c r="I18" s="135">
        <f>SUM(I19:I26)</f>
        <v>3335886000</v>
      </c>
      <c r="J18" s="135">
        <f t="shared" ref="J18:Q18" si="8">SUM(J19:J26)</f>
        <v>0</v>
      </c>
      <c r="K18" s="135">
        <f t="shared" si="8"/>
        <v>2671366877</v>
      </c>
      <c r="L18" s="135">
        <f t="shared" si="8"/>
        <v>123640464</v>
      </c>
      <c r="M18" s="135">
        <f t="shared" si="8"/>
        <v>404916291</v>
      </c>
      <c r="N18" s="135">
        <f t="shared" si="8"/>
        <v>124135026</v>
      </c>
      <c r="O18" s="135">
        <f t="shared" si="8"/>
        <v>393192415</v>
      </c>
      <c r="P18" s="135">
        <f t="shared" si="8"/>
        <v>124135026</v>
      </c>
      <c r="Q18" s="135">
        <f t="shared" si="8"/>
        <v>393192415</v>
      </c>
      <c r="R18" s="141">
        <f t="shared" si="2"/>
        <v>0.12138193301569658</v>
      </c>
      <c r="S18" s="137">
        <f t="shared" si="3"/>
        <v>0.11786746159790833</v>
      </c>
      <c r="T18" s="59"/>
      <c r="Y18" s="36">
        <v>1</v>
      </c>
      <c r="Z18" s="37">
        <v>0</v>
      </c>
      <c r="AA18" s="37">
        <v>1</v>
      </c>
      <c r="AB18" s="56">
        <v>5</v>
      </c>
      <c r="AC18" s="38"/>
      <c r="AD18" s="38"/>
      <c r="AE18" s="38"/>
      <c r="AF18" s="18" t="s">
        <v>55</v>
      </c>
      <c r="AG18" s="40">
        <v>3335886000</v>
      </c>
      <c r="AH18" s="40">
        <v>0</v>
      </c>
      <c r="AI18" s="40">
        <v>2671366877</v>
      </c>
      <c r="AJ18" s="40">
        <v>38642814</v>
      </c>
      <c r="AK18" s="40">
        <v>281275827</v>
      </c>
      <c r="AL18" s="40">
        <v>38797386</v>
      </c>
      <c r="AM18" s="40">
        <v>269057389</v>
      </c>
      <c r="AN18" s="40">
        <v>38797386</v>
      </c>
      <c r="AO18" s="40">
        <v>269057389</v>
      </c>
      <c r="AP18" s="58">
        <v>8.4318177239869702E-2</v>
      </c>
      <c r="AQ18" s="60">
        <v>8.0655450755811195E-2</v>
      </c>
    </row>
    <row r="19" spans="1:43" s="51" customFormat="1" ht="24" x14ac:dyDescent="0.2">
      <c r="A19" s="45">
        <v>1</v>
      </c>
      <c r="B19" s="46">
        <v>0</v>
      </c>
      <c r="C19" s="46">
        <v>1</v>
      </c>
      <c r="D19" s="1">
        <v>5</v>
      </c>
      <c r="E19" s="1">
        <v>2</v>
      </c>
      <c r="F19" s="47" t="s">
        <v>18</v>
      </c>
      <c r="G19" s="47" t="s">
        <v>163</v>
      </c>
      <c r="H19" s="22" t="s">
        <v>56</v>
      </c>
      <c r="I19" s="138">
        <v>442672072</v>
      </c>
      <c r="J19" s="138">
        <v>0</v>
      </c>
      <c r="K19" s="138">
        <v>354490385</v>
      </c>
      <c r="L19" s="138">
        <v>24509758</v>
      </c>
      <c r="M19" s="138">
        <v>147922783</v>
      </c>
      <c r="N19" s="138">
        <v>24607797</v>
      </c>
      <c r="O19" s="138">
        <v>146743786</v>
      </c>
      <c r="P19" s="138">
        <v>24607797</v>
      </c>
      <c r="Q19" s="138">
        <v>146743786</v>
      </c>
      <c r="R19" s="139">
        <f t="shared" si="2"/>
        <v>0.33415883304244232</v>
      </c>
      <c r="S19" s="140">
        <f t="shared" si="3"/>
        <v>0.33149546872701741</v>
      </c>
      <c r="T19" s="50"/>
      <c r="Y19" s="45">
        <v>1</v>
      </c>
      <c r="Z19" s="46">
        <v>0</v>
      </c>
      <c r="AA19" s="46">
        <v>1</v>
      </c>
      <c r="AB19" s="1">
        <v>5</v>
      </c>
      <c r="AC19" s="1">
        <v>2</v>
      </c>
      <c r="AD19" s="47" t="s">
        <v>18</v>
      </c>
      <c r="AE19" s="47" t="s">
        <v>163</v>
      </c>
      <c r="AF19" s="19" t="s">
        <v>56</v>
      </c>
      <c r="AG19" s="53">
        <v>442672072</v>
      </c>
      <c r="AH19" s="53">
        <v>0</v>
      </c>
      <c r="AI19" s="53">
        <v>354490385</v>
      </c>
      <c r="AJ19" s="53">
        <v>16754493</v>
      </c>
      <c r="AK19" s="53">
        <v>123413025</v>
      </c>
      <c r="AL19" s="53">
        <v>16821511</v>
      </c>
      <c r="AM19" s="53">
        <v>122135989</v>
      </c>
      <c r="AN19" s="53">
        <v>16821511</v>
      </c>
      <c r="AO19" s="53">
        <v>122135989</v>
      </c>
      <c r="AP19" s="54">
        <v>0.27879107991253627</v>
      </c>
      <c r="AQ19" s="55">
        <v>0.27590624465688002</v>
      </c>
    </row>
    <row r="20" spans="1:43" s="51" customFormat="1" ht="36" x14ac:dyDescent="0.2">
      <c r="A20" s="45">
        <v>1</v>
      </c>
      <c r="B20" s="46">
        <v>0</v>
      </c>
      <c r="C20" s="46">
        <v>1</v>
      </c>
      <c r="D20" s="1">
        <v>5</v>
      </c>
      <c r="E20" s="1">
        <v>5</v>
      </c>
      <c r="F20" s="47" t="s">
        <v>18</v>
      </c>
      <c r="G20" s="47" t="s">
        <v>164</v>
      </c>
      <c r="H20" s="22" t="s">
        <v>57</v>
      </c>
      <c r="I20" s="138">
        <v>73723081</v>
      </c>
      <c r="J20" s="138">
        <v>0</v>
      </c>
      <c r="K20" s="138">
        <v>59037208</v>
      </c>
      <c r="L20" s="138">
        <v>5406248</v>
      </c>
      <c r="M20" s="138">
        <v>15916136</v>
      </c>
      <c r="N20" s="138">
        <v>5427873</v>
      </c>
      <c r="O20" s="138">
        <v>15684910</v>
      </c>
      <c r="P20" s="138">
        <v>5427873</v>
      </c>
      <c r="Q20" s="138">
        <v>15684910</v>
      </c>
      <c r="R20" s="139">
        <f t="shared" si="2"/>
        <v>0.21589081443842534</v>
      </c>
      <c r="S20" s="140">
        <f t="shared" si="3"/>
        <v>0.21275440184058503</v>
      </c>
      <c r="T20" s="50"/>
      <c r="Y20" s="45">
        <v>1</v>
      </c>
      <c r="Z20" s="46">
        <v>0</v>
      </c>
      <c r="AA20" s="46">
        <v>1</v>
      </c>
      <c r="AB20" s="1">
        <v>5</v>
      </c>
      <c r="AC20" s="1">
        <v>5</v>
      </c>
      <c r="AD20" s="47" t="s">
        <v>18</v>
      </c>
      <c r="AE20" s="47" t="s">
        <v>164</v>
      </c>
      <c r="AF20" s="19" t="s">
        <v>57</v>
      </c>
      <c r="AG20" s="53">
        <v>73723081</v>
      </c>
      <c r="AH20" s="53">
        <v>0</v>
      </c>
      <c r="AI20" s="53">
        <v>59037208</v>
      </c>
      <c r="AJ20" s="53">
        <v>1589447</v>
      </c>
      <c r="AK20" s="53">
        <v>10509888</v>
      </c>
      <c r="AL20" s="53">
        <v>1595805</v>
      </c>
      <c r="AM20" s="53">
        <v>10257037</v>
      </c>
      <c r="AN20" s="53">
        <v>1595805</v>
      </c>
      <c r="AO20" s="53">
        <v>10257037</v>
      </c>
      <c r="AP20" s="54">
        <v>0.14255899044696735</v>
      </c>
      <c r="AQ20" s="55">
        <v>0.13912925044464705</v>
      </c>
    </row>
    <row r="21" spans="1:43" s="51" customFormat="1" ht="24" x14ac:dyDescent="0.2">
      <c r="A21" s="45">
        <v>1</v>
      </c>
      <c r="B21" s="46">
        <v>0</v>
      </c>
      <c r="C21" s="46">
        <v>1</v>
      </c>
      <c r="D21" s="1">
        <v>5</v>
      </c>
      <c r="E21" s="1">
        <v>12</v>
      </c>
      <c r="F21" s="47" t="s">
        <v>18</v>
      </c>
      <c r="G21" s="47"/>
      <c r="H21" s="22" t="s">
        <v>58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9">
        <f t="shared" si="2"/>
        <v>0</v>
      </c>
      <c r="S21" s="140">
        <f t="shared" si="3"/>
        <v>0</v>
      </c>
      <c r="T21" s="50"/>
      <c r="Y21" s="45">
        <v>1</v>
      </c>
      <c r="Z21" s="46">
        <v>0</v>
      </c>
      <c r="AA21" s="46">
        <v>1</v>
      </c>
      <c r="AB21" s="1">
        <v>5</v>
      </c>
      <c r="AC21" s="1">
        <v>12</v>
      </c>
      <c r="AD21" s="47" t="s">
        <v>18</v>
      </c>
      <c r="AE21" s="47"/>
      <c r="AF21" s="19" t="s">
        <v>58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4">
        <v>0</v>
      </c>
      <c r="AQ21" s="55">
        <v>0</v>
      </c>
    </row>
    <row r="22" spans="1:43" s="51" customFormat="1" ht="24" x14ac:dyDescent="0.2">
      <c r="A22" s="45">
        <v>1</v>
      </c>
      <c r="B22" s="46">
        <v>0</v>
      </c>
      <c r="C22" s="46">
        <v>1</v>
      </c>
      <c r="D22" s="1">
        <v>5</v>
      </c>
      <c r="E22" s="1">
        <v>14</v>
      </c>
      <c r="F22" s="47" t="s">
        <v>18</v>
      </c>
      <c r="G22" s="47" t="s">
        <v>165</v>
      </c>
      <c r="H22" s="22" t="s">
        <v>59</v>
      </c>
      <c r="I22" s="138">
        <v>651164948</v>
      </c>
      <c r="J22" s="138">
        <v>0</v>
      </c>
      <c r="K22" s="138">
        <v>521450815</v>
      </c>
      <c r="L22" s="138">
        <v>20582285</v>
      </c>
      <c r="M22" s="138">
        <v>45787858</v>
      </c>
      <c r="N22" s="138">
        <v>20664614</v>
      </c>
      <c r="O22" s="138">
        <v>43366349</v>
      </c>
      <c r="P22" s="138">
        <v>20664614</v>
      </c>
      <c r="Q22" s="138">
        <v>43366349</v>
      </c>
      <c r="R22" s="139">
        <f t="shared" si="2"/>
        <v>7.0316834683183838E-2</v>
      </c>
      <c r="S22" s="140">
        <f t="shared" si="3"/>
        <v>6.659810103906269E-2</v>
      </c>
      <c r="T22" s="50"/>
      <c r="Y22" s="45">
        <v>1</v>
      </c>
      <c r="Z22" s="46">
        <v>0</v>
      </c>
      <c r="AA22" s="46">
        <v>1</v>
      </c>
      <c r="AB22" s="1">
        <v>5</v>
      </c>
      <c r="AC22" s="1">
        <v>14</v>
      </c>
      <c r="AD22" s="47" t="s">
        <v>18</v>
      </c>
      <c r="AE22" s="47" t="s">
        <v>165</v>
      </c>
      <c r="AF22" s="19" t="s">
        <v>59</v>
      </c>
      <c r="AG22" s="53">
        <v>651164948</v>
      </c>
      <c r="AH22" s="53">
        <v>0</v>
      </c>
      <c r="AI22" s="53">
        <v>521450815</v>
      </c>
      <c r="AJ22" s="53">
        <v>4073762</v>
      </c>
      <c r="AK22" s="53">
        <v>25205573</v>
      </c>
      <c r="AL22" s="53">
        <v>4090057</v>
      </c>
      <c r="AM22" s="53">
        <v>22701735</v>
      </c>
      <c r="AN22" s="53">
        <v>4090057</v>
      </c>
      <c r="AO22" s="53">
        <v>22701735</v>
      </c>
      <c r="AP22" s="54">
        <v>3.8708430294684716E-2</v>
      </c>
      <c r="AQ22" s="55">
        <v>3.4863263248008862E-2</v>
      </c>
    </row>
    <row r="23" spans="1:43" s="51" customFormat="1" ht="24" x14ac:dyDescent="0.2">
      <c r="A23" s="45">
        <v>1</v>
      </c>
      <c r="B23" s="46">
        <v>0</v>
      </c>
      <c r="C23" s="46">
        <v>1</v>
      </c>
      <c r="D23" s="1">
        <v>5</v>
      </c>
      <c r="E23" s="1">
        <v>15</v>
      </c>
      <c r="F23" s="47" t="s">
        <v>18</v>
      </c>
      <c r="G23" s="47" t="s">
        <v>166</v>
      </c>
      <c r="H23" s="22" t="s">
        <v>60</v>
      </c>
      <c r="I23" s="138">
        <v>677852035</v>
      </c>
      <c r="J23" s="138">
        <v>0</v>
      </c>
      <c r="K23" s="138">
        <v>542821749</v>
      </c>
      <c r="L23" s="138">
        <v>56740542</v>
      </c>
      <c r="M23" s="138">
        <v>160337708</v>
      </c>
      <c r="N23" s="138">
        <v>56967504</v>
      </c>
      <c r="O23" s="138">
        <v>158267651</v>
      </c>
      <c r="P23" s="138">
        <v>56967504</v>
      </c>
      <c r="Q23" s="138">
        <v>158267651</v>
      </c>
      <c r="R23" s="139">
        <f t="shared" si="2"/>
        <v>0.23653791642006355</v>
      </c>
      <c r="S23" s="140">
        <f t="shared" si="3"/>
        <v>0.23348406854012027</v>
      </c>
      <c r="T23" s="50"/>
      <c r="Y23" s="45">
        <v>1</v>
      </c>
      <c r="Z23" s="46">
        <v>0</v>
      </c>
      <c r="AA23" s="46">
        <v>1</v>
      </c>
      <c r="AB23" s="1">
        <v>5</v>
      </c>
      <c r="AC23" s="1">
        <v>15</v>
      </c>
      <c r="AD23" s="47" t="s">
        <v>18</v>
      </c>
      <c r="AE23" s="47" t="s">
        <v>166</v>
      </c>
      <c r="AF23" s="19" t="s">
        <v>60</v>
      </c>
      <c r="AG23" s="53">
        <v>677852035</v>
      </c>
      <c r="AH23" s="53">
        <v>0</v>
      </c>
      <c r="AI23" s="53">
        <v>542821749</v>
      </c>
      <c r="AJ23" s="53">
        <v>14004215</v>
      </c>
      <c r="AK23" s="53">
        <v>103597166</v>
      </c>
      <c r="AL23" s="53">
        <v>14060232</v>
      </c>
      <c r="AM23" s="53">
        <v>101300147</v>
      </c>
      <c r="AN23" s="53">
        <v>14060232</v>
      </c>
      <c r="AO23" s="53">
        <v>101300147</v>
      </c>
      <c r="AP23" s="54">
        <v>0.15283153350716133</v>
      </c>
      <c r="AQ23" s="55">
        <v>0.14944286034340812</v>
      </c>
    </row>
    <row r="24" spans="1:43" s="51" customFormat="1" ht="24" x14ac:dyDescent="0.2">
      <c r="A24" s="45">
        <v>1</v>
      </c>
      <c r="B24" s="46">
        <v>0</v>
      </c>
      <c r="C24" s="46">
        <v>1</v>
      </c>
      <c r="D24" s="1">
        <v>5</v>
      </c>
      <c r="E24" s="1">
        <v>16</v>
      </c>
      <c r="F24" s="47" t="s">
        <v>18</v>
      </c>
      <c r="G24" s="47" t="s">
        <v>167</v>
      </c>
      <c r="H24" s="22" t="s">
        <v>61</v>
      </c>
      <c r="I24" s="138">
        <v>1412414132</v>
      </c>
      <c r="J24" s="138">
        <v>0</v>
      </c>
      <c r="K24" s="138">
        <v>1131056735</v>
      </c>
      <c r="L24" s="138">
        <v>16401631</v>
      </c>
      <c r="M24" s="138">
        <v>29516327</v>
      </c>
      <c r="N24" s="138">
        <v>16467238</v>
      </c>
      <c r="O24" s="138">
        <v>23984737</v>
      </c>
      <c r="P24" s="138">
        <v>16467238</v>
      </c>
      <c r="Q24" s="138">
        <v>23984737</v>
      </c>
      <c r="R24" s="139">
        <f t="shared" si="2"/>
        <v>2.0897785098060742E-2</v>
      </c>
      <c r="S24" s="140">
        <f t="shared" si="3"/>
        <v>1.6981377102222309E-2</v>
      </c>
      <c r="T24" s="50"/>
      <c r="Y24" s="45">
        <v>1</v>
      </c>
      <c r="Z24" s="46">
        <v>0</v>
      </c>
      <c r="AA24" s="46">
        <v>1</v>
      </c>
      <c r="AB24" s="1">
        <v>5</v>
      </c>
      <c r="AC24" s="1">
        <v>16</v>
      </c>
      <c r="AD24" s="47" t="s">
        <v>18</v>
      </c>
      <c r="AE24" s="47" t="s">
        <v>167</v>
      </c>
      <c r="AF24" s="19" t="s">
        <v>61</v>
      </c>
      <c r="AG24" s="53">
        <v>1412414132</v>
      </c>
      <c r="AH24" s="53">
        <v>0</v>
      </c>
      <c r="AI24" s="53">
        <v>1131056735</v>
      </c>
      <c r="AJ24" s="53">
        <v>2220897</v>
      </c>
      <c r="AK24" s="53">
        <v>13114696</v>
      </c>
      <c r="AL24" s="53">
        <v>2229781</v>
      </c>
      <c r="AM24" s="53">
        <v>7517499</v>
      </c>
      <c r="AN24" s="53">
        <v>2229781</v>
      </c>
      <c r="AO24" s="53">
        <v>7517499</v>
      </c>
      <c r="AP24" s="54">
        <v>9.2853049986333612E-3</v>
      </c>
      <c r="AQ24" s="55">
        <v>5.3224467453855803E-3</v>
      </c>
    </row>
    <row r="25" spans="1:43" s="51" customFormat="1" ht="36" x14ac:dyDescent="0.2">
      <c r="A25" s="45">
        <v>1</v>
      </c>
      <c r="B25" s="46">
        <v>0</v>
      </c>
      <c r="C25" s="46">
        <v>1</v>
      </c>
      <c r="D25" s="1">
        <v>5</v>
      </c>
      <c r="E25" s="1">
        <v>47</v>
      </c>
      <c r="F25" s="47" t="s">
        <v>18</v>
      </c>
      <c r="G25" s="47"/>
      <c r="H25" s="22" t="s">
        <v>62</v>
      </c>
      <c r="I25" s="138">
        <v>0</v>
      </c>
      <c r="J25" s="138">
        <v>0</v>
      </c>
      <c r="K25" s="138"/>
      <c r="L25" s="138">
        <v>0</v>
      </c>
      <c r="M25" s="138"/>
      <c r="N25" s="138">
        <v>0</v>
      </c>
      <c r="O25" s="138"/>
      <c r="P25" s="138">
        <v>0</v>
      </c>
      <c r="Q25" s="138"/>
      <c r="R25" s="139">
        <f t="shared" si="2"/>
        <v>0</v>
      </c>
      <c r="S25" s="140">
        <f t="shared" si="3"/>
        <v>0</v>
      </c>
      <c r="T25" s="50"/>
      <c r="Y25" s="45">
        <v>1</v>
      </c>
      <c r="Z25" s="46">
        <v>0</v>
      </c>
      <c r="AA25" s="46">
        <v>1</v>
      </c>
      <c r="AB25" s="1">
        <v>5</v>
      </c>
      <c r="AC25" s="1">
        <v>47</v>
      </c>
      <c r="AD25" s="47" t="s">
        <v>18</v>
      </c>
      <c r="AE25" s="47"/>
      <c r="AF25" s="19" t="s">
        <v>62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4">
        <v>0</v>
      </c>
      <c r="AQ25" s="55">
        <v>0</v>
      </c>
    </row>
    <row r="26" spans="1:43" s="51" customFormat="1" ht="24" x14ac:dyDescent="0.2">
      <c r="A26" s="45">
        <v>1</v>
      </c>
      <c r="B26" s="46">
        <v>0</v>
      </c>
      <c r="C26" s="46">
        <v>1</v>
      </c>
      <c r="D26" s="1">
        <v>5</v>
      </c>
      <c r="E26" s="1">
        <v>92</v>
      </c>
      <c r="F26" s="47" t="s">
        <v>18</v>
      </c>
      <c r="G26" s="47" t="s">
        <v>168</v>
      </c>
      <c r="H26" s="22" t="s">
        <v>63</v>
      </c>
      <c r="I26" s="138">
        <v>78059732</v>
      </c>
      <c r="J26" s="138">
        <v>0</v>
      </c>
      <c r="K26" s="138">
        <v>62509985</v>
      </c>
      <c r="L26" s="138">
        <v>0</v>
      </c>
      <c r="M26" s="138">
        <v>5435479</v>
      </c>
      <c r="N26" s="138">
        <v>0</v>
      </c>
      <c r="O26" s="138">
        <v>5144982</v>
      </c>
      <c r="P26" s="138">
        <v>0</v>
      </c>
      <c r="Q26" s="138">
        <v>5144982</v>
      </c>
      <c r="R26" s="139">
        <f t="shared" si="2"/>
        <v>6.9632304143703694E-2</v>
      </c>
      <c r="S26" s="140">
        <f t="shared" si="3"/>
        <v>6.5910833514006936E-2</v>
      </c>
      <c r="T26" s="50"/>
      <c r="Y26" s="45">
        <v>1</v>
      </c>
      <c r="Z26" s="46">
        <v>0</v>
      </c>
      <c r="AA26" s="46">
        <v>1</v>
      </c>
      <c r="AB26" s="1">
        <v>5</v>
      </c>
      <c r="AC26" s="1">
        <v>92</v>
      </c>
      <c r="AD26" s="47" t="s">
        <v>18</v>
      </c>
      <c r="AE26" s="47" t="s">
        <v>168</v>
      </c>
      <c r="AF26" s="19" t="s">
        <v>63</v>
      </c>
      <c r="AG26" s="53">
        <v>78059732</v>
      </c>
      <c r="AH26" s="53">
        <v>0</v>
      </c>
      <c r="AI26" s="53">
        <v>62509985</v>
      </c>
      <c r="AJ26" s="53">
        <v>0</v>
      </c>
      <c r="AK26" s="53">
        <v>5435479</v>
      </c>
      <c r="AL26" s="53">
        <v>0</v>
      </c>
      <c r="AM26" s="53">
        <v>5144982</v>
      </c>
      <c r="AN26" s="53">
        <v>0</v>
      </c>
      <c r="AO26" s="53">
        <v>5144982</v>
      </c>
      <c r="AP26" s="54">
        <v>6.9632304143703694E-2</v>
      </c>
      <c r="AQ26" s="55">
        <v>6.5910833514006936E-2</v>
      </c>
    </row>
    <row r="27" spans="1:43" s="63" customFormat="1" ht="72" x14ac:dyDescent="0.25">
      <c r="A27" s="36">
        <v>1</v>
      </c>
      <c r="B27" s="37">
        <v>0</v>
      </c>
      <c r="C27" s="37">
        <v>1</v>
      </c>
      <c r="D27" s="56">
        <v>8</v>
      </c>
      <c r="E27" s="38"/>
      <c r="F27" s="38"/>
      <c r="G27" s="38"/>
      <c r="H27" s="21" t="s">
        <v>64</v>
      </c>
      <c r="I27" s="135">
        <f>+I28</f>
        <v>706549000</v>
      </c>
      <c r="J27" s="135">
        <f t="shared" ref="J27:Q27" si="9">+J28</f>
        <v>0</v>
      </c>
      <c r="K27" s="135">
        <f t="shared" si="9"/>
        <v>0</v>
      </c>
      <c r="L27" s="135">
        <f t="shared" si="9"/>
        <v>0</v>
      </c>
      <c r="M27" s="135">
        <f t="shared" si="9"/>
        <v>0</v>
      </c>
      <c r="N27" s="135">
        <f t="shared" si="9"/>
        <v>0</v>
      </c>
      <c r="O27" s="135">
        <f t="shared" si="9"/>
        <v>0</v>
      </c>
      <c r="P27" s="135">
        <f t="shared" si="9"/>
        <v>0</v>
      </c>
      <c r="Q27" s="135">
        <f t="shared" si="9"/>
        <v>0</v>
      </c>
      <c r="R27" s="141">
        <f t="shared" si="2"/>
        <v>0</v>
      </c>
      <c r="S27" s="142">
        <f t="shared" si="3"/>
        <v>0</v>
      </c>
      <c r="T27" s="62"/>
      <c r="Y27" s="36">
        <v>1</v>
      </c>
      <c r="Z27" s="37">
        <v>0</v>
      </c>
      <c r="AA27" s="37">
        <v>1</v>
      </c>
      <c r="AB27" s="56">
        <v>8</v>
      </c>
      <c r="AC27" s="38"/>
      <c r="AD27" s="38"/>
      <c r="AE27" s="38"/>
      <c r="AF27" s="21" t="s">
        <v>64</v>
      </c>
      <c r="AG27" s="64">
        <v>706549000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57">
        <v>0</v>
      </c>
      <c r="AQ27" s="61">
        <v>0</v>
      </c>
    </row>
    <row r="28" spans="1:43" s="51" customFormat="1" ht="24" x14ac:dyDescent="0.2">
      <c r="A28" s="45">
        <v>1</v>
      </c>
      <c r="B28" s="46">
        <v>0</v>
      </c>
      <c r="C28" s="46">
        <v>1</v>
      </c>
      <c r="D28" s="1">
        <v>8</v>
      </c>
      <c r="E28" s="1">
        <v>1</v>
      </c>
      <c r="F28" s="47" t="s">
        <v>18</v>
      </c>
      <c r="G28" s="47"/>
      <c r="H28" s="22" t="s">
        <v>65</v>
      </c>
      <c r="I28" s="138">
        <v>706549000</v>
      </c>
      <c r="J28" s="138">
        <f>+K28-AI28</f>
        <v>0</v>
      </c>
      <c r="K28" s="138">
        <v>0</v>
      </c>
      <c r="L28" s="138">
        <f>+M28-AK28</f>
        <v>0</v>
      </c>
      <c r="M28" s="138">
        <v>0</v>
      </c>
      <c r="N28" s="138">
        <f>+O28-AM28</f>
        <v>0</v>
      </c>
      <c r="O28" s="138">
        <v>0</v>
      </c>
      <c r="P28" s="138">
        <f>+Q28-AO28</f>
        <v>0</v>
      </c>
      <c r="Q28" s="135">
        <v>0</v>
      </c>
      <c r="R28" s="139">
        <f t="shared" si="2"/>
        <v>0</v>
      </c>
      <c r="S28" s="143">
        <f t="shared" si="3"/>
        <v>0</v>
      </c>
      <c r="T28" s="50"/>
      <c r="Y28" s="45">
        <v>1</v>
      </c>
      <c r="Z28" s="46">
        <v>0</v>
      </c>
      <c r="AA28" s="46">
        <v>1</v>
      </c>
      <c r="AB28" s="1">
        <v>8</v>
      </c>
      <c r="AC28" s="1">
        <v>1</v>
      </c>
      <c r="AD28" s="47" t="s">
        <v>18</v>
      </c>
      <c r="AE28" s="47"/>
      <c r="AF28" s="19" t="s">
        <v>65</v>
      </c>
      <c r="AG28" s="53">
        <v>706549000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4">
        <v>0</v>
      </c>
      <c r="AQ28" s="65">
        <v>0</v>
      </c>
    </row>
    <row r="29" spans="1:43" s="63" customFormat="1" ht="72" x14ac:dyDescent="0.25">
      <c r="A29" s="36">
        <v>1</v>
      </c>
      <c r="B29" s="37">
        <v>0</v>
      </c>
      <c r="C29" s="37">
        <v>1</v>
      </c>
      <c r="D29" s="56">
        <v>9</v>
      </c>
      <c r="E29" s="38"/>
      <c r="F29" s="38"/>
      <c r="G29" s="38"/>
      <c r="H29" s="21" t="s">
        <v>66</v>
      </c>
      <c r="I29" s="135">
        <f t="shared" ref="I29:Q29" si="10">SUM(I30:I31)</f>
        <v>241993000</v>
      </c>
      <c r="J29" s="135">
        <f t="shared" si="10"/>
        <v>0</v>
      </c>
      <c r="K29" s="135">
        <f t="shared" si="10"/>
        <v>195371222</v>
      </c>
      <c r="L29" s="135">
        <f t="shared" si="10"/>
        <v>4339401</v>
      </c>
      <c r="M29" s="135">
        <f t="shared" si="10"/>
        <v>13865162</v>
      </c>
      <c r="N29" s="135">
        <f t="shared" si="10"/>
        <v>4356759</v>
      </c>
      <c r="O29" s="135">
        <f t="shared" si="10"/>
        <v>12952652</v>
      </c>
      <c r="P29" s="135">
        <f t="shared" si="10"/>
        <v>4356759</v>
      </c>
      <c r="Q29" s="135">
        <f t="shared" si="10"/>
        <v>12952652</v>
      </c>
      <c r="R29" s="141">
        <f t="shared" si="2"/>
        <v>5.7295715165314696E-2</v>
      </c>
      <c r="S29" s="137">
        <f t="shared" si="3"/>
        <v>5.3524903612914426E-2</v>
      </c>
      <c r="T29" s="66"/>
      <c r="Y29" s="36">
        <v>1</v>
      </c>
      <c r="Z29" s="37">
        <v>0</v>
      </c>
      <c r="AA29" s="37">
        <v>1</v>
      </c>
      <c r="AB29" s="56">
        <v>9</v>
      </c>
      <c r="AC29" s="38"/>
      <c r="AD29" s="38"/>
      <c r="AE29" s="38"/>
      <c r="AF29" s="21" t="s">
        <v>66</v>
      </c>
      <c r="AG29" s="64">
        <v>241993000</v>
      </c>
      <c r="AH29" s="64">
        <v>0</v>
      </c>
      <c r="AI29" s="64">
        <v>195371222</v>
      </c>
      <c r="AJ29" s="64">
        <v>4081445</v>
      </c>
      <c r="AK29" s="64">
        <v>9525761</v>
      </c>
      <c r="AL29" s="64">
        <v>4097771</v>
      </c>
      <c r="AM29" s="64">
        <v>8595893</v>
      </c>
      <c r="AN29" s="64">
        <v>4097771</v>
      </c>
      <c r="AO29" s="64">
        <v>8595893</v>
      </c>
      <c r="AP29" s="67">
        <v>3.936378738227965E-2</v>
      </c>
      <c r="AQ29" s="68">
        <v>3.5521246482336268E-2</v>
      </c>
    </row>
    <row r="30" spans="1:43" s="51" customFormat="1" ht="14.25" x14ac:dyDescent="0.2">
      <c r="A30" s="45">
        <v>1</v>
      </c>
      <c r="B30" s="46">
        <v>0</v>
      </c>
      <c r="C30" s="46">
        <v>1</v>
      </c>
      <c r="D30" s="1">
        <v>9</v>
      </c>
      <c r="E30" s="1">
        <v>1</v>
      </c>
      <c r="F30" s="47" t="s">
        <v>18</v>
      </c>
      <c r="G30" s="47" t="s">
        <v>169</v>
      </c>
      <c r="H30" s="48" t="s">
        <v>67</v>
      </c>
      <c r="I30" s="138">
        <v>79857690</v>
      </c>
      <c r="J30" s="138">
        <v>0</v>
      </c>
      <c r="K30" s="138">
        <v>65533783</v>
      </c>
      <c r="L30" s="138">
        <v>4339401</v>
      </c>
      <c r="M30" s="138">
        <v>13219205</v>
      </c>
      <c r="N30" s="138">
        <v>4356759</v>
      </c>
      <c r="O30" s="138">
        <v>12952652</v>
      </c>
      <c r="P30" s="138">
        <v>4356759</v>
      </c>
      <c r="Q30" s="138">
        <v>12952652</v>
      </c>
      <c r="R30" s="139">
        <f t="shared" si="2"/>
        <v>0.16553452773302108</v>
      </c>
      <c r="S30" s="140">
        <f t="shared" si="3"/>
        <v>0.1621966776148922</v>
      </c>
      <c r="T30" s="50"/>
      <c r="Y30" s="45">
        <v>1</v>
      </c>
      <c r="Z30" s="46">
        <v>0</v>
      </c>
      <c r="AA30" s="46">
        <v>1</v>
      </c>
      <c r="AB30" s="1">
        <v>9</v>
      </c>
      <c r="AC30" s="1">
        <v>1</v>
      </c>
      <c r="AD30" s="47" t="s">
        <v>18</v>
      </c>
      <c r="AE30" s="47" t="s">
        <v>169</v>
      </c>
      <c r="AF30" s="52" t="s">
        <v>67</v>
      </c>
      <c r="AG30" s="53">
        <v>79857690</v>
      </c>
      <c r="AH30" s="53">
        <v>0</v>
      </c>
      <c r="AI30" s="53">
        <v>65533783</v>
      </c>
      <c r="AJ30" s="53">
        <v>4081445</v>
      </c>
      <c r="AK30" s="53">
        <v>8879804</v>
      </c>
      <c r="AL30" s="53">
        <v>4097771</v>
      </c>
      <c r="AM30" s="53">
        <v>8595893</v>
      </c>
      <c r="AN30" s="53">
        <v>4097771</v>
      </c>
      <c r="AO30" s="53">
        <v>8595893</v>
      </c>
      <c r="AP30" s="54">
        <v>0.11119535263291487</v>
      </c>
      <c r="AQ30" s="55">
        <v>0.10764014085556445</v>
      </c>
    </row>
    <row r="31" spans="1:43" s="51" customFormat="1" ht="36" x14ac:dyDescent="0.2">
      <c r="A31" s="45">
        <v>1</v>
      </c>
      <c r="B31" s="46">
        <v>0</v>
      </c>
      <c r="C31" s="46">
        <v>1</v>
      </c>
      <c r="D31" s="1">
        <v>9</v>
      </c>
      <c r="E31" s="1">
        <v>3</v>
      </c>
      <c r="F31" s="47" t="s">
        <v>18</v>
      </c>
      <c r="G31" s="47" t="s">
        <v>170</v>
      </c>
      <c r="H31" s="48" t="s">
        <v>68</v>
      </c>
      <c r="I31" s="138">
        <v>162135310</v>
      </c>
      <c r="J31" s="138">
        <v>0</v>
      </c>
      <c r="K31" s="138">
        <v>129837439</v>
      </c>
      <c r="L31" s="138">
        <v>0</v>
      </c>
      <c r="M31" s="138">
        <v>645957</v>
      </c>
      <c r="N31" s="138">
        <v>0</v>
      </c>
      <c r="O31" s="138">
        <v>0</v>
      </c>
      <c r="P31" s="138">
        <v>0</v>
      </c>
      <c r="Q31" s="138">
        <v>0</v>
      </c>
      <c r="R31" s="139">
        <f t="shared" si="2"/>
        <v>3.984061214056334E-3</v>
      </c>
      <c r="S31" s="140">
        <f t="shared" si="3"/>
        <v>0</v>
      </c>
      <c r="T31" s="50"/>
      <c r="Y31" s="45">
        <v>1</v>
      </c>
      <c r="Z31" s="46">
        <v>0</v>
      </c>
      <c r="AA31" s="46">
        <v>1</v>
      </c>
      <c r="AB31" s="1">
        <v>9</v>
      </c>
      <c r="AC31" s="1">
        <v>3</v>
      </c>
      <c r="AD31" s="47" t="s">
        <v>18</v>
      </c>
      <c r="AE31" s="47" t="s">
        <v>170</v>
      </c>
      <c r="AF31" s="52" t="s">
        <v>68</v>
      </c>
      <c r="AG31" s="53">
        <v>162135310</v>
      </c>
      <c r="AH31" s="53">
        <v>0</v>
      </c>
      <c r="AI31" s="53">
        <v>129837439</v>
      </c>
      <c r="AJ31" s="53">
        <v>0</v>
      </c>
      <c r="AK31" s="53">
        <v>645957</v>
      </c>
      <c r="AL31" s="53">
        <v>0</v>
      </c>
      <c r="AM31" s="53">
        <v>0</v>
      </c>
      <c r="AN31" s="53">
        <v>0</v>
      </c>
      <c r="AO31" s="53">
        <v>0</v>
      </c>
      <c r="AP31" s="54">
        <v>3.984061214056334E-3</v>
      </c>
      <c r="AQ31" s="55">
        <v>0</v>
      </c>
    </row>
    <row r="32" spans="1:43" s="39" customFormat="1" ht="48" x14ac:dyDescent="0.2">
      <c r="A32" s="36">
        <v>1</v>
      </c>
      <c r="B32" s="37">
        <v>0</v>
      </c>
      <c r="C32" s="37">
        <v>2</v>
      </c>
      <c r="D32" s="38"/>
      <c r="E32" s="38"/>
      <c r="F32" s="56">
        <v>20</v>
      </c>
      <c r="G32" s="56"/>
      <c r="H32" s="43" t="s">
        <v>17</v>
      </c>
      <c r="I32" s="135">
        <f>SUM(I33:I35)</f>
        <v>1646504000</v>
      </c>
      <c r="J32" s="135">
        <f t="shared" ref="J32:Q32" si="11">SUM(J33:J35)</f>
        <v>0</v>
      </c>
      <c r="K32" s="135">
        <f t="shared" si="11"/>
        <v>767411159.51999998</v>
      </c>
      <c r="L32" s="135">
        <f t="shared" si="11"/>
        <v>121037295.51999998</v>
      </c>
      <c r="M32" s="135">
        <f t="shared" si="11"/>
        <v>703841604.51999998</v>
      </c>
      <c r="N32" s="135">
        <f t="shared" si="11"/>
        <v>83481668</v>
      </c>
      <c r="O32" s="135">
        <f t="shared" si="11"/>
        <v>154429562</v>
      </c>
      <c r="P32" s="135">
        <f t="shared" si="11"/>
        <v>83481668</v>
      </c>
      <c r="Q32" s="135">
        <f t="shared" si="11"/>
        <v>154429562</v>
      </c>
      <c r="R32" s="141">
        <f t="shared" si="2"/>
        <v>0.42747640122344066</v>
      </c>
      <c r="S32" s="137">
        <f t="shared" si="3"/>
        <v>9.3792400139932855E-2</v>
      </c>
      <c r="T32" s="59"/>
      <c r="Y32" s="36">
        <v>1</v>
      </c>
      <c r="Z32" s="37">
        <v>0</v>
      </c>
      <c r="AA32" s="37">
        <v>2</v>
      </c>
      <c r="AB32" s="38"/>
      <c r="AC32" s="38"/>
      <c r="AD32" s="56">
        <v>20</v>
      </c>
      <c r="AE32" s="56"/>
      <c r="AF32" s="44" t="s">
        <v>17</v>
      </c>
      <c r="AG32" s="40">
        <v>1646504000</v>
      </c>
      <c r="AH32" s="40">
        <v>121023695.51999998</v>
      </c>
      <c r="AI32" s="40">
        <v>767411159.51999998</v>
      </c>
      <c r="AJ32" s="40">
        <v>2339140</v>
      </c>
      <c r="AK32" s="40">
        <v>582804309</v>
      </c>
      <c r="AL32" s="40">
        <v>69197789</v>
      </c>
      <c r="AM32" s="40">
        <v>70947894</v>
      </c>
      <c r="AN32" s="40">
        <v>69197789</v>
      </c>
      <c r="AO32" s="40">
        <v>70947894</v>
      </c>
      <c r="AP32" s="58">
        <v>0.35396470886192805</v>
      </c>
      <c r="AQ32" s="60">
        <v>4.3090022253210437E-2</v>
      </c>
    </row>
    <row r="33" spans="1:43" s="51" customFormat="1" ht="14.25" x14ac:dyDescent="0.2">
      <c r="A33" s="45">
        <v>1</v>
      </c>
      <c r="B33" s="46">
        <v>0</v>
      </c>
      <c r="C33" s="46">
        <v>2</v>
      </c>
      <c r="D33" s="1">
        <v>12</v>
      </c>
      <c r="E33" s="47"/>
      <c r="F33" s="1">
        <v>20</v>
      </c>
      <c r="G33" s="1" t="s">
        <v>171</v>
      </c>
      <c r="H33" s="48" t="s">
        <v>19</v>
      </c>
      <c r="I33" s="138">
        <v>1555902406</v>
      </c>
      <c r="J33" s="138">
        <v>0</v>
      </c>
      <c r="K33" s="138">
        <v>739381781.51999998</v>
      </c>
      <c r="L33" s="138">
        <v>121023695.51999998</v>
      </c>
      <c r="M33" s="138">
        <v>703457426.51999998</v>
      </c>
      <c r="N33" s="138">
        <v>83468068</v>
      </c>
      <c r="O33" s="138">
        <v>154402362</v>
      </c>
      <c r="P33" s="138">
        <v>83468068</v>
      </c>
      <c r="Q33" s="138">
        <v>154402362</v>
      </c>
      <c r="R33" s="139">
        <f t="shared" si="2"/>
        <v>0.45212181934244017</v>
      </c>
      <c r="S33" s="140">
        <f t="shared" si="3"/>
        <v>9.9236533991194309E-2</v>
      </c>
      <c r="T33" s="50"/>
      <c r="Y33" s="45">
        <v>1</v>
      </c>
      <c r="Z33" s="46">
        <v>0</v>
      </c>
      <c r="AA33" s="46">
        <v>2</v>
      </c>
      <c r="AB33" s="1">
        <v>12</v>
      </c>
      <c r="AC33" s="47"/>
      <c r="AD33" s="1">
        <v>20</v>
      </c>
      <c r="AE33" s="1" t="s">
        <v>171</v>
      </c>
      <c r="AF33" s="52" t="s">
        <v>19</v>
      </c>
      <c r="AG33" s="53">
        <v>1555902406</v>
      </c>
      <c r="AH33" s="53">
        <v>121023695.51999998</v>
      </c>
      <c r="AI33" s="53">
        <v>739381781.51999998</v>
      </c>
      <c r="AJ33" s="53">
        <v>2328940</v>
      </c>
      <c r="AK33" s="53">
        <v>582433731</v>
      </c>
      <c r="AL33" s="53">
        <v>69187589</v>
      </c>
      <c r="AM33" s="53">
        <v>70934294</v>
      </c>
      <c r="AN33" s="53">
        <v>69187589</v>
      </c>
      <c r="AO33" s="53">
        <v>70934294</v>
      </c>
      <c r="AP33" s="54">
        <v>0.37433821604360962</v>
      </c>
      <c r="AQ33" s="55">
        <v>4.5590452027361929E-2</v>
      </c>
    </row>
    <row r="34" spans="1:43" s="51" customFormat="1" ht="36" x14ac:dyDescent="0.2">
      <c r="A34" s="45">
        <v>1</v>
      </c>
      <c r="B34" s="46">
        <v>0</v>
      </c>
      <c r="C34" s="46">
        <v>2</v>
      </c>
      <c r="D34" s="1">
        <v>14</v>
      </c>
      <c r="E34" s="47"/>
      <c r="F34" s="1">
        <v>20</v>
      </c>
      <c r="G34" s="1" t="s">
        <v>172</v>
      </c>
      <c r="H34" s="48" t="s">
        <v>69</v>
      </c>
      <c r="I34" s="138">
        <v>89601594</v>
      </c>
      <c r="J34" s="138">
        <v>0</v>
      </c>
      <c r="K34" s="138">
        <v>27029378</v>
      </c>
      <c r="L34" s="138">
        <v>0</v>
      </c>
      <c r="M34" s="138">
        <v>356978</v>
      </c>
      <c r="N34" s="138">
        <v>0</v>
      </c>
      <c r="O34" s="138">
        <v>0</v>
      </c>
      <c r="P34" s="138">
        <v>0</v>
      </c>
      <c r="Q34" s="138">
        <v>0</v>
      </c>
      <c r="R34" s="139">
        <f t="shared" si="2"/>
        <v>3.9840585871720093E-3</v>
      </c>
      <c r="S34" s="140">
        <f t="shared" si="3"/>
        <v>0</v>
      </c>
      <c r="T34" s="50"/>
      <c r="Y34" s="45">
        <v>1</v>
      </c>
      <c r="Z34" s="46">
        <v>0</v>
      </c>
      <c r="AA34" s="46">
        <v>2</v>
      </c>
      <c r="AB34" s="1">
        <v>14</v>
      </c>
      <c r="AC34" s="47"/>
      <c r="AD34" s="1">
        <v>20</v>
      </c>
      <c r="AE34" s="1" t="s">
        <v>172</v>
      </c>
      <c r="AF34" s="52" t="s">
        <v>69</v>
      </c>
      <c r="AG34" s="53">
        <v>89601594</v>
      </c>
      <c r="AH34" s="53">
        <v>0</v>
      </c>
      <c r="AI34" s="53">
        <v>27029378</v>
      </c>
      <c r="AJ34" s="53">
        <v>0</v>
      </c>
      <c r="AK34" s="53">
        <v>356978</v>
      </c>
      <c r="AL34" s="53">
        <v>0</v>
      </c>
      <c r="AM34" s="53">
        <v>0</v>
      </c>
      <c r="AN34" s="53">
        <v>0</v>
      </c>
      <c r="AO34" s="53">
        <v>0</v>
      </c>
      <c r="AP34" s="54">
        <v>3.9840585871720093E-3</v>
      </c>
      <c r="AQ34" s="55">
        <v>0</v>
      </c>
    </row>
    <row r="35" spans="1:43" s="51" customFormat="1" ht="48" x14ac:dyDescent="0.2">
      <c r="A35" s="45">
        <v>1</v>
      </c>
      <c r="B35" s="46">
        <v>0</v>
      </c>
      <c r="C35" s="46">
        <v>2</v>
      </c>
      <c r="D35" s="1">
        <v>100</v>
      </c>
      <c r="E35" s="47"/>
      <c r="F35" s="1">
        <v>20</v>
      </c>
      <c r="G35" s="1" t="s">
        <v>247</v>
      </c>
      <c r="H35" s="48" t="s">
        <v>248</v>
      </c>
      <c r="I35" s="138">
        <v>1000000</v>
      </c>
      <c r="J35" s="138">
        <v>0</v>
      </c>
      <c r="K35" s="138">
        <v>1000000</v>
      </c>
      <c r="L35" s="138">
        <v>13600</v>
      </c>
      <c r="M35" s="138">
        <v>27200</v>
      </c>
      <c r="N35" s="138">
        <v>13600</v>
      </c>
      <c r="O35" s="138">
        <v>27200</v>
      </c>
      <c r="P35" s="138">
        <v>13600</v>
      </c>
      <c r="Q35" s="138">
        <v>27200</v>
      </c>
      <c r="R35" s="139">
        <f t="shared" si="2"/>
        <v>2.7199999999999998E-2</v>
      </c>
      <c r="S35" s="140">
        <f t="shared" si="3"/>
        <v>2.7199999999999998E-2</v>
      </c>
      <c r="T35" s="50"/>
      <c r="Y35" s="45">
        <v>1</v>
      </c>
      <c r="Z35" s="46">
        <v>0</v>
      </c>
      <c r="AA35" s="46">
        <v>2</v>
      </c>
      <c r="AB35" s="1">
        <v>100</v>
      </c>
      <c r="AC35" s="47"/>
      <c r="AD35" s="1">
        <v>20</v>
      </c>
      <c r="AE35" s="1" t="s">
        <v>247</v>
      </c>
      <c r="AF35" s="52" t="s">
        <v>248</v>
      </c>
      <c r="AG35" s="53">
        <v>1000000</v>
      </c>
      <c r="AH35" s="53">
        <v>0</v>
      </c>
      <c r="AI35" s="53">
        <v>1000000</v>
      </c>
      <c r="AJ35" s="53">
        <v>10200</v>
      </c>
      <c r="AK35" s="53">
        <v>13600</v>
      </c>
      <c r="AL35" s="53">
        <v>10200</v>
      </c>
      <c r="AM35" s="53">
        <v>13600</v>
      </c>
      <c r="AN35" s="53">
        <v>10200</v>
      </c>
      <c r="AO35" s="53">
        <v>13600</v>
      </c>
      <c r="AP35" s="54">
        <v>1.3599999999999999E-2</v>
      </c>
      <c r="AQ35" s="55">
        <v>1.3599999999999999E-2</v>
      </c>
    </row>
    <row r="36" spans="1:43" s="63" customFormat="1" ht="96" x14ac:dyDescent="0.25">
      <c r="A36" s="36">
        <v>1</v>
      </c>
      <c r="B36" s="37">
        <v>0</v>
      </c>
      <c r="C36" s="37">
        <v>5</v>
      </c>
      <c r="D36" s="38"/>
      <c r="E36" s="38"/>
      <c r="F36" s="38"/>
      <c r="G36" s="38"/>
      <c r="H36" s="43" t="s">
        <v>70</v>
      </c>
      <c r="I36" s="135">
        <f t="shared" ref="I36:Q36" si="12">I37+I42+I45+I46</f>
        <v>6001906000</v>
      </c>
      <c r="J36" s="135">
        <f t="shared" si="12"/>
        <v>0</v>
      </c>
      <c r="K36" s="135">
        <f t="shared" si="12"/>
        <v>4806307196</v>
      </c>
      <c r="L36" s="135">
        <f t="shared" si="12"/>
        <v>346495065</v>
      </c>
      <c r="M36" s="135">
        <f t="shared" si="12"/>
        <v>1593913239</v>
      </c>
      <c r="N36" s="135">
        <f t="shared" si="12"/>
        <v>347947041</v>
      </c>
      <c r="O36" s="135">
        <f t="shared" si="12"/>
        <v>1574899151</v>
      </c>
      <c r="P36" s="135">
        <f t="shared" si="12"/>
        <v>347947041</v>
      </c>
      <c r="Q36" s="135">
        <f t="shared" si="12"/>
        <v>1574899151</v>
      </c>
      <c r="R36" s="141">
        <f t="shared" si="2"/>
        <v>0.26556784444808035</v>
      </c>
      <c r="S36" s="137">
        <f t="shared" si="3"/>
        <v>0.26239983615204904</v>
      </c>
      <c r="T36" s="66"/>
      <c r="Y36" s="36">
        <v>1</v>
      </c>
      <c r="Z36" s="37">
        <v>0</v>
      </c>
      <c r="AA36" s="37">
        <v>5</v>
      </c>
      <c r="AB36" s="38"/>
      <c r="AC36" s="38"/>
      <c r="AD36" s="38"/>
      <c r="AE36" s="38"/>
      <c r="AF36" s="43" t="s">
        <v>70</v>
      </c>
      <c r="AG36" s="64">
        <v>6001906000</v>
      </c>
      <c r="AH36" s="64">
        <v>0</v>
      </c>
      <c r="AI36" s="64">
        <v>4806307196</v>
      </c>
      <c r="AJ36" s="64">
        <v>344753499</v>
      </c>
      <c r="AK36" s="64">
        <v>1247418174</v>
      </c>
      <c r="AL36" s="64">
        <v>345838279</v>
      </c>
      <c r="AM36" s="64">
        <v>1226952110</v>
      </c>
      <c r="AN36" s="64">
        <v>345838279</v>
      </c>
      <c r="AO36" s="64">
        <v>1226952110</v>
      </c>
      <c r="AP36" s="67">
        <v>0.20783700611105871</v>
      </c>
      <c r="AQ36" s="68">
        <v>0.20442707866467752</v>
      </c>
    </row>
    <row r="37" spans="1:43" s="39" customFormat="1" ht="48" x14ac:dyDescent="0.2">
      <c r="A37" s="36">
        <v>1</v>
      </c>
      <c r="B37" s="37">
        <v>0</v>
      </c>
      <c r="C37" s="37">
        <v>5</v>
      </c>
      <c r="D37" s="56">
        <v>1</v>
      </c>
      <c r="E37" s="38"/>
      <c r="F37" s="38"/>
      <c r="G37" s="38"/>
      <c r="H37" s="43" t="s">
        <v>71</v>
      </c>
      <c r="I37" s="135">
        <f t="shared" ref="I37:J37" si="13">SUM(I38:I41)</f>
        <v>3284843154</v>
      </c>
      <c r="J37" s="135">
        <f t="shared" si="13"/>
        <v>0</v>
      </c>
      <c r="K37" s="135">
        <f t="shared" ref="K37:Q37" si="14">SUM(K38:K41)</f>
        <v>2630491929</v>
      </c>
      <c r="L37" s="135">
        <f t="shared" si="14"/>
        <v>185645014</v>
      </c>
      <c r="M37" s="135">
        <f t="shared" si="14"/>
        <v>808444900</v>
      </c>
      <c r="N37" s="135">
        <f t="shared" si="14"/>
        <v>186759325</v>
      </c>
      <c r="O37" s="135">
        <f t="shared" si="14"/>
        <v>798911038</v>
      </c>
      <c r="P37" s="135">
        <f t="shared" si="14"/>
        <v>186759325</v>
      </c>
      <c r="Q37" s="135">
        <f t="shared" si="14"/>
        <v>798911038</v>
      </c>
      <c r="R37" s="141">
        <f t="shared" si="2"/>
        <v>0.24611369922352158</v>
      </c>
      <c r="S37" s="137">
        <f t="shared" si="3"/>
        <v>0.24321131955026673</v>
      </c>
      <c r="T37" s="59"/>
      <c r="Y37" s="36">
        <v>1</v>
      </c>
      <c r="Z37" s="37">
        <v>0</v>
      </c>
      <c r="AA37" s="37">
        <v>5</v>
      </c>
      <c r="AB37" s="56">
        <v>1</v>
      </c>
      <c r="AC37" s="38"/>
      <c r="AD37" s="38"/>
      <c r="AE37" s="38"/>
      <c r="AF37" s="44" t="s">
        <v>71</v>
      </c>
      <c r="AG37" s="40">
        <v>3284843154</v>
      </c>
      <c r="AH37" s="40">
        <v>0</v>
      </c>
      <c r="AI37" s="40">
        <v>2630491929</v>
      </c>
      <c r="AJ37" s="40">
        <v>192784925</v>
      </c>
      <c r="AK37" s="40">
        <v>622799886</v>
      </c>
      <c r="AL37" s="40">
        <v>193556065</v>
      </c>
      <c r="AM37" s="40">
        <v>612151713</v>
      </c>
      <c r="AN37" s="40">
        <v>193556065</v>
      </c>
      <c r="AO37" s="40">
        <v>612151713</v>
      </c>
      <c r="AP37" s="58">
        <v>0.18959805896412674</v>
      </c>
      <c r="AQ37" s="60">
        <v>0.18635645122190209</v>
      </c>
    </row>
    <row r="38" spans="1:43" s="51" customFormat="1" ht="36" x14ac:dyDescent="0.2">
      <c r="A38" s="45">
        <v>1</v>
      </c>
      <c r="B38" s="46">
        <v>0</v>
      </c>
      <c r="C38" s="46">
        <v>5</v>
      </c>
      <c r="D38" s="1">
        <v>1</v>
      </c>
      <c r="E38" s="1">
        <v>1</v>
      </c>
      <c r="F38" s="1">
        <v>20</v>
      </c>
      <c r="G38" s="1" t="s">
        <v>173</v>
      </c>
      <c r="H38" s="48" t="s">
        <v>72</v>
      </c>
      <c r="I38" s="138">
        <v>626598986</v>
      </c>
      <c r="J38" s="138">
        <v>0</v>
      </c>
      <c r="K38" s="138">
        <v>501778472</v>
      </c>
      <c r="L38" s="138">
        <v>37925800</v>
      </c>
      <c r="M38" s="138">
        <v>154962011</v>
      </c>
      <c r="N38" s="138">
        <v>38160503</v>
      </c>
      <c r="O38" s="138">
        <v>153158463</v>
      </c>
      <c r="P38" s="138">
        <v>38160503</v>
      </c>
      <c r="Q38" s="138">
        <v>153158463</v>
      </c>
      <c r="R38" s="139">
        <f t="shared" si="2"/>
        <v>0.24730651415385468</v>
      </c>
      <c r="S38" s="140">
        <f t="shared" si="3"/>
        <v>0.24442820116533032</v>
      </c>
      <c r="T38" s="50"/>
      <c r="Y38" s="45">
        <v>1</v>
      </c>
      <c r="Z38" s="46">
        <v>0</v>
      </c>
      <c r="AA38" s="46">
        <v>5</v>
      </c>
      <c r="AB38" s="1">
        <v>1</v>
      </c>
      <c r="AC38" s="1">
        <v>1</v>
      </c>
      <c r="AD38" s="1">
        <v>20</v>
      </c>
      <c r="AE38" s="1" t="s">
        <v>173</v>
      </c>
      <c r="AF38" s="52" t="s">
        <v>72</v>
      </c>
      <c r="AG38" s="53">
        <v>626598986</v>
      </c>
      <c r="AH38" s="53">
        <v>0</v>
      </c>
      <c r="AI38" s="53">
        <v>501778472</v>
      </c>
      <c r="AJ38" s="53">
        <v>35183700</v>
      </c>
      <c r="AK38" s="53">
        <v>117036211</v>
      </c>
      <c r="AL38" s="53">
        <v>35324435</v>
      </c>
      <c r="AM38" s="53">
        <v>114997960</v>
      </c>
      <c r="AN38" s="53">
        <v>35324435</v>
      </c>
      <c r="AO38" s="53">
        <v>114997960</v>
      </c>
      <c r="AP38" s="54">
        <v>0.18678008361794571</v>
      </c>
      <c r="AQ38" s="55">
        <v>0.18352720411200921</v>
      </c>
    </row>
    <row r="39" spans="1:43" s="51" customFormat="1" ht="48" x14ac:dyDescent="0.2">
      <c r="A39" s="45">
        <v>1</v>
      </c>
      <c r="B39" s="46">
        <v>0</v>
      </c>
      <c r="C39" s="46">
        <v>5</v>
      </c>
      <c r="D39" s="1">
        <v>1</v>
      </c>
      <c r="E39" s="1">
        <v>3</v>
      </c>
      <c r="F39" s="1">
        <v>20</v>
      </c>
      <c r="G39" s="1" t="s">
        <v>174</v>
      </c>
      <c r="H39" s="48" t="s">
        <v>73</v>
      </c>
      <c r="I39" s="138">
        <v>1213585393</v>
      </c>
      <c r="J39" s="138">
        <v>0</v>
      </c>
      <c r="K39" s="138">
        <v>971835315</v>
      </c>
      <c r="L39" s="138">
        <v>59634085</v>
      </c>
      <c r="M39" s="138">
        <v>269478067</v>
      </c>
      <c r="N39" s="138">
        <v>59941621</v>
      </c>
      <c r="O39" s="138">
        <v>265770637</v>
      </c>
      <c r="P39" s="138">
        <v>59941621</v>
      </c>
      <c r="Q39" s="138">
        <v>265770637</v>
      </c>
      <c r="R39" s="139">
        <f t="shared" si="2"/>
        <v>0.22205117872574789</v>
      </c>
      <c r="S39" s="140">
        <f t="shared" si="3"/>
        <v>0.21899623918759542</v>
      </c>
      <c r="T39" s="50"/>
      <c r="Y39" s="45">
        <v>1</v>
      </c>
      <c r="Z39" s="46">
        <v>0</v>
      </c>
      <c r="AA39" s="46">
        <v>5</v>
      </c>
      <c r="AB39" s="1">
        <v>1</v>
      </c>
      <c r="AC39" s="1">
        <v>3</v>
      </c>
      <c r="AD39" s="1">
        <v>20</v>
      </c>
      <c r="AE39" s="1" t="s">
        <v>174</v>
      </c>
      <c r="AF39" s="52" t="s">
        <v>73</v>
      </c>
      <c r="AG39" s="53">
        <v>1213585393</v>
      </c>
      <c r="AH39" s="53">
        <v>0</v>
      </c>
      <c r="AI39" s="53">
        <v>971835315</v>
      </c>
      <c r="AJ39" s="53">
        <v>65334835</v>
      </c>
      <c r="AK39" s="53">
        <v>209843982</v>
      </c>
      <c r="AL39" s="53">
        <v>65596174</v>
      </c>
      <c r="AM39" s="53">
        <v>205829016</v>
      </c>
      <c r="AN39" s="53">
        <v>65596174</v>
      </c>
      <c r="AO39" s="53">
        <v>205829016</v>
      </c>
      <c r="AP39" s="54">
        <v>0.17291241573142435</v>
      </c>
      <c r="AQ39" s="55">
        <v>0.1696040651010044</v>
      </c>
    </row>
    <row r="40" spans="1:43" s="51" customFormat="1" ht="48" x14ac:dyDescent="0.2">
      <c r="A40" s="45">
        <v>1</v>
      </c>
      <c r="B40" s="46">
        <v>0</v>
      </c>
      <c r="C40" s="46">
        <v>5</v>
      </c>
      <c r="D40" s="1">
        <v>1</v>
      </c>
      <c r="E40" s="1">
        <v>4</v>
      </c>
      <c r="F40" s="1">
        <v>20</v>
      </c>
      <c r="G40" s="1" t="s">
        <v>175</v>
      </c>
      <c r="H40" s="48" t="s">
        <v>74</v>
      </c>
      <c r="I40" s="138">
        <v>1227989968</v>
      </c>
      <c r="J40" s="138">
        <v>0</v>
      </c>
      <c r="K40" s="138">
        <v>983370452</v>
      </c>
      <c r="L40" s="138">
        <v>69970190</v>
      </c>
      <c r="M40" s="138">
        <v>304333609</v>
      </c>
      <c r="N40" s="138">
        <v>70299871</v>
      </c>
      <c r="O40" s="138">
        <v>300688784</v>
      </c>
      <c r="P40" s="138">
        <v>70299871</v>
      </c>
      <c r="Q40" s="138">
        <v>300688784</v>
      </c>
      <c r="R40" s="139">
        <f t="shared" si="2"/>
        <v>0.24783069644751365</v>
      </c>
      <c r="S40" s="140">
        <f t="shared" si="3"/>
        <v>0.2448625736655855</v>
      </c>
      <c r="T40" s="50"/>
      <c r="Y40" s="45">
        <v>1</v>
      </c>
      <c r="Z40" s="46">
        <v>0</v>
      </c>
      <c r="AA40" s="46">
        <v>5</v>
      </c>
      <c r="AB40" s="1">
        <v>1</v>
      </c>
      <c r="AC40" s="1">
        <v>4</v>
      </c>
      <c r="AD40" s="1">
        <v>20</v>
      </c>
      <c r="AE40" s="1" t="s">
        <v>175</v>
      </c>
      <c r="AF40" s="52" t="s">
        <v>74</v>
      </c>
      <c r="AG40" s="53">
        <v>1227989968</v>
      </c>
      <c r="AH40" s="53">
        <v>0</v>
      </c>
      <c r="AI40" s="53">
        <v>983370452</v>
      </c>
      <c r="AJ40" s="53">
        <v>72901950</v>
      </c>
      <c r="AK40" s="53">
        <v>234363419</v>
      </c>
      <c r="AL40" s="53">
        <v>73193558</v>
      </c>
      <c r="AM40" s="53">
        <v>230388913</v>
      </c>
      <c r="AN40" s="53">
        <v>73193558</v>
      </c>
      <c r="AO40" s="53">
        <v>230388913</v>
      </c>
      <c r="AP40" s="54">
        <v>0.19085124887600058</v>
      </c>
      <c r="AQ40" s="55">
        <v>0.18761465403111502</v>
      </c>
    </row>
    <row r="41" spans="1:43" s="51" customFormat="1" ht="36" x14ac:dyDescent="0.2">
      <c r="A41" s="45">
        <v>1</v>
      </c>
      <c r="B41" s="46">
        <v>0</v>
      </c>
      <c r="C41" s="46">
        <v>5</v>
      </c>
      <c r="D41" s="1">
        <v>1</v>
      </c>
      <c r="E41" s="1">
        <v>5</v>
      </c>
      <c r="F41" s="1">
        <v>20</v>
      </c>
      <c r="G41" s="1" t="s">
        <v>176</v>
      </c>
      <c r="H41" s="48" t="s">
        <v>75</v>
      </c>
      <c r="I41" s="138">
        <v>216668807</v>
      </c>
      <c r="J41" s="138">
        <v>0</v>
      </c>
      <c r="K41" s="138">
        <v>173507690</v>
      </c>
      <c r="L41" s="138">
        <v>18114939</v>
      </c>
      <c r="M41" s="138">
        <v>79671213</v>
      </c>
      <c r="N41" s="138">
        <v>18357330</v>
      </c>
      <c r="O41" s="138">
        <v>79293154</v>
      </c>
      <c r="P41" s="138">
        <v>18357330</v>
      </c>
      <c r="Q41" s="138">
        <v>79293154</v>
      </c>
      <c r="R41" s="139">
        <f t="shared" si="2"/>
        <v>0.36770965836351333</v>
      </c>
      <c r="S41" s="140">
        <f t="shared" si="3"/>
        <v>0.36596478790784132</v>
      </c>
      <c r="T41" s="50"/>
      <c r="Y41" s="45">
        <v>1</v>
      </c>
      <c r="Z41" s="46">
        <v>0</v>
      </c>
      <c r="AA41" s="46">
        <v>5</v>
      </c>
      <c r="AB41" s="1">
        <v>1</v>
      </c>
      <c r="AC41" s="1">
        <v>5</v>
      </c>
      <c r="AD41" s="1">
        <v>20</v>
      </c>
      <c r="AE41" s="1" t="s">
        <v>176</v>
      </c>
      <c r="AF41" s="52" t="s">
        <v>75</v>
      </c>
      <c r="AG41" s="53">
        <v>216668807</v>
      </c>
      <c r="AH41" s="53">
        <v>0</v>
      </c>
      <c r="AI41" s="53">
        <v>173507690</v>
      </c>
      <c r="AJ41" s="53">
        <v>19364440</v>
      </c>
      <c r="AK41" s="53">
        <v>61556274</v>
      </c>
      <c r="AL41" s="53">
        <v>19441898</v>
      </c>
      <c r="AM41" s="53">
        <v>60935824</v>
      </c>
      <c r="AN41" s="53">
        <v>19441898</v>
      </c>
      <c r="AO41" s="53">
        <v>60935824</v>
      </c>
      <c r="AP41" s="54">
        <v>0.2841030734987155</v>
      </c>
      <c r="AQ41" s="55">
        <v>0.28123948640193508</v>
      </c>
    </row>
    <row r="42" spans="1:43" s="39" customFormat="1" ht="48" x14ac:dyDescent="0.2">
      <c r="A42" s="36">
        <v>1</v>
      </c>
      <c r="B42" s="37">
        <v>0</v>
      </c>
      <c r="C42" s="37">
        <v>5</v>
      </c>
      <c r="D42" s="56">
        <v>2</v>
      </c>
      <c r="E42" s="38"/>
      <c r="F42" s="38"/>
      <c r="G42" s="38"/>
      <c r="H42" s="43" t="s">
        <v>76</v>
      </c>
      <c r="I42" s="135">
        <f>+I43+I44</f>
        <v>1933814114</v>
      </c>
      <c r="J42" s="135">
        <f t="shared" ref="J42:Q42" si="15">+J43+J44</f>
        <v>0</v>
      </c>
      <c r="K42" s="135">
        <f t="shared" si="15"/>
        <v>1548592179</v>
      </c>
      <c r="L42" s="135">
        <f t="shared" si="15"/>
        <v>113443431</v>
      </c>
      <c r="M42" s="135">
        <f t="shared" si="15"/>
        <v>591769666</v>
      </c>
      <c r="N42" s="135">
        <f t="shared" si="15"/>
        <v>113591470</v>
      </c>
      <c r="O42" s="135">
        <f t="shared" si="15"/>
        <v>584647641</v>
      </c>
      <c r="P42" s="135">
        <f t="shared" si="15"/>
        <v>113591470</v>
      </c>
      <c r="Q42" s="135">
        <f t="shared" si="15"/>
        <v>584647641</v>
      </c>
      <c r="R42" s="141">
        <f t="shared" si="2"/>
        <v>0.30601165940192326</v>
      </c>
      <c r="S42" s="137">
        <f t="shared" si="3"/>
        <v>0.30232876922729918</v>
      </c>
      <c r="T42" s="59"/>
      <c r="Y42" s="36">
        <v>1</v>
      </c>
      <c r="Z42" s="37">
        <v>0</v>
      </c>
      <c r="AA42" s="37">
        <v>5</v>
      </c>
      <c r="AB42" s="56">
        <v>2</v>
      </c>
      <c r="AC42" s="38"/>
      <c r="AD42" s="38"/>
      <c r="AE42" s="38"/>
      <c r="AF42" s="44" t="s">
        <v>76</v>
      </c>
      <c r="AG42" s="40">
        <v>1933814114</v>
      </c>
      <c r="AH42" s="40">
        <v>0</v>
      </c>
      <c r="AI42" s="40">
        <v>1548592179</v>
      </c>
      <c r="AJ42" s="40">
        <v>107990334</v>
      </c>
      <c r="AK42" s="40">
        <v>478326235</v>
      </c>
      <c r="AL42" s="40">
        <v>108128061</v>
      </c>
      <c r="AM42" s="40">
        <v>471056171</v>
      </c>
      <c r="AN42" s="40">
        <v>108128061</v>
      </c>
      <c r="AO42" s="40">
        <v>471056171</v>
      </c>
      <c r="AP42" s="58">
        <v>0.24734861098443714</v>
      </c>
      <c r="AQ42" s="60">
        <v>0.2435891679504</v>
      </c>
    </row>
    <row r="43" spans="1:43" s="51" customFormat="1" ht="36" x14ac:dyDescent="0.2">
      <c r="A43" s="45">
        <v>1</v>
      </c>
      <c r="B43" s="46">
        <v>0</v>
      </c>
      <c r="C43" s="46">
        <v>5</v>
      </c>
      <c r="D43" s="1">
        <v>2</v>
      </c>
      <c r="E43" s="1">
        <v>2</v>
      </c>
      <c r="F43" s="1">
        <v>20</v>
      </c>
      <c r="G43" s="1" t="s">
        <v>177</v>
      </c>
      <c r="H43" s="48" t="s">
        <v>77</v>
      </c>
      <c r="I43" s="138">
        <v>1414049054</v>
      </c>
      <c r="J43" s="138">
        <v>0</v>
      </c>
      <c r="K43" s="138">
        <v>1132365976</v>
      </c>
      <c r="L43" s="138">
        <v>76433561</v>
      </c>
      <c r="M43" s="138">
        <v>444095319</v>
      </c>
      <c r="N43" s="138">
        <v>76433561</v>
      </c>
      <c r="O43" s="138">
        <v>438461657</v>
      </c>
      <c r="P43" s="138">
        <v>76433561</v>
      </c>
      <c r="Q43" s="138">
        <v>438461657</v>
      </c>
      <c r="R43" s="139">
        <f t="shared" si="2"/>
        <v>0.31405934450701173</v>
      </c>
      <c r="S43" s="140">
        <f t="shared" si="3"/>
        <v>0.31007528045770327</v>
      </c>
      <c r="T43" s="50"/>
      <c r="Y43" s="45">
        <v>1</v>
      </c>
      <c r="Z43" s="46">
        <v>0</v>
      </c>
      <c r="AA43" s="46">
        <v>5</v>
      </c>
      <c r="AB43" s="1">
        <v>2</v>
      </c>
      <c r="AC43" s="1">
        <v>2</v>
      </c>
      <c r="AD43" s="1">
        <v>20</v>
      </c>
      <c r="AE43" s="1" t="s">
        <v>177</v>
      </c>
      <c r="AF43" s="52" t="s">
        <v>77</v>
      </c>
      <c r="AG43" s="53">
        <v>1414049054</v>
      </c>
      <c r="AH43" s="53">
        <v>0</v>
      </c>
      <c r="AI43" s="53">
        <v>1132365976</v>
      </c>
      <c r="AJ43" s="53">
        <v>73558522</v>
      </c>
      <c r="AK43" s="53">
        <v>367661758</v>
      </c>
      <c r="AL43" s="53">
        <v>73558522</v>
      </c>
      <c r="AM43" s="53">
        <v>362028096</v>
      </c>
      <c r="AN43" s="53">
        <v>73558522</v>
      </c>
      <c r="AO43" s="53">
        <v>362028096</v>
      </c>
      <c r="AP43" s="54">
        <v>0.26000636750187311</v>
      </c>
      <c r="AQ43" s="55">
        <v>0.25602230345256466</v>
      </c>
    </row>
    <row r="44" spans="1:43" s="51" customFormat="1" ht="60" x14ac:dyDescent="0.2">
      <c r="A44" s="45">
        <v>1</v>
      </c>
      <c r="B44" s="46">
        <v>0</v>
      </c>
      <c r="C44" s="46">
        <v>5</v>
      </c>
      <c r="D44" s="1">
        <v>2</v>
      </c>
      <c r="E44" s="1">
        <v>3</v>
      </c>
      <c r="F44" s="1">
        <v>20</v>
      </c>
      <c r="G44" s="1" t="s">
        <v>178</v>
      </c>
      <c r="H44" s="48" t="s">
        <v>78</v>
      </c>
      <c r="I44" s="138">
        <v>519765060</v>
      </c>
      <c r="J44" s="138">
        <v>0</v>
      </c>
      <c r="K44" s="138">
        <v>416226203</v>
      </c>
      <c r="L44" s="138">
        <v>37009870</v>
      </c>
      <c r="M44" s="138">
        <v>147674347</v>
      </c>
      <c r="N44" s="138">
        <v>37157909</v>
      </c>
      <c r="O44" s="138">
        <v>146185984</v>
      </c>
      <c r="P44" s="138">
        <v>37157909</v>
      </c>
      <c r="Q44" s="138">
        <v>146185984</v>
      </c>
      <c r="R44" s="139">
        <f t="shared" si="2"/>
        <v>0.28411749531605685</v>
      </c>
      <c r="S44" s="140">
        <f t="shared" si="3"/>
        <v>0.28125396501257705</v>
      </c>
      <c r="T44" s="50"/>
      <c r="Y44" s="45">
        <v>1</v>
      </c>
      <c r="Z44" s="46">
        <v>0</v>
      </c>
      <c r="AA44" s="46">
        <v>5</v>
      </c>
      <c r="AB44" s="1">
        <v>2</v>
      </c>
      <c r="AC44" s="1">
        <v>3</v>
      </c>
      <c r="AD44" s="1">
        <v>20</v>
      </c>
      <c r="AE44" s="1" t="s">
        <v>178</v>
      </c>
      <c r="AF44" s="52" t="s">
        <v>78</v>
      </c>
      <c r="AG44" s="53">
        <v>519765060</v>
      </c>
      <c r="AH44" s="53">
        <v>0</v>
      </c>
      <c r="AI44" s="53">
        <v>416226203</v>
      </c>
      <c r="AJ44" s="53">
        <v>34431812</v>
      </c>
      <c r="AK44" s="53">
        <v>110664477</v>
      </c>
      <c r="AL44" s="53">
        <v>34569539</v>
      </c>
      <c r="AM44" s="53">
        <v>109028075</v>
      </c>
      <c r="AN44" s="53">
        <v>34569539</v>
      </c>
      <c r="AO44" s="53">
        <v>109028075</v>
      </c>
      <c r="AP44" s="54">
        <v>0.21291249742720297</v>
      </c>
      <c r="AQ44" s="55">
        <v>0.20976414805566193</v>
      </c>
    </row>
    <row r="45" spans="1:43" s="39" customFormat="1" ht="24" x14ac:dyDescent="0.2">
      <c r="A45" s="36">
        <v>1</v>
      </c>
      <c r="B45" s="37">
        <v>0</v>
      </c>
      <c r="C45" s="37">
        <v>5</v>
      </c>
      <c r="D45" s="56">
        <v>6</v>
      </c>
      <c r="E45" s="38"/>
      <c r="F45" s="56">
        <v>20</v>
      </c>
      <c r="G45" s="56" t="s">
        <v>179</v>
      </c>
      <c r="H45" s="43" t="s">
        <v>79</v>
      </c>
      <c r="I45" s="135">
        <v>469949240</v>
      </c>
      <c r="J45" s="135">
        <v>0</v>
      </c>
      <c r="K45" s="135">
        <v>376333854</v>
      </c>
      <c r="L45" s="135">
        <v>28443620</v>
      </c>
      <c r="M45" s="135">
        <v>116218328</v>
      </c>
      <c r="N45" s="135">
        <v>28557394</v>
      </c>
      <c r="O45" s="135">
        <v>114803402</v>
      </c>
      <c r="P45" s="135">
        <v>28557394</v>
      </c>
      <c r="Q45" s="135">
        <v>114803402</v>
      </c>
      <c r="R45" s="141">
        <f t="shared" si="2"/>
        <v>0.24729974667051274</v>
      </c>
      <c r="S45" s="137">
        <f t="shared" si="3"/>
        <v>0.24428894065239898</v>
      </c>
      <c r="T45" s="31"/>
      <c r="Y45" s="36">
        <v>1</v>
      </c>
      <c r="Z45" s="37">
        <v>0</v>
      </c>
      <c r="AA45" s="37">
        <v>5</v>
      </c>
      <c r="AB45" s="56">
        <v>6</v>
      </c>
      <c r="AC45" s="38"/>
      <c r="AD45" s="56">
        <v>20</v>
      </c>
      <c r="AE45" s="56" t="s">
        <v>179</v>
      </c>
      <c r="AF45" s="44" t="s">
        <v>79</v>
      </c>
      <c r="AG45" s="40">
        <v>469949240</v>
      </c>
      <c r="AH45" s="40">
        <v>0</v>
      </c>
      <c r="AI45" s="40">
        <v>376333854</v>
      </c>
      <c r="AJ45" s="40">
        <v>26386700</v>
      </c>
      <c r="AK45" s="40">
        <v>87774708</v>
      </c>
      <c r="AL45" s="40">
        <v>26492246</v>
      </c>
      <c r="AM45" s="40">
        <v>86246008</v>
      </c>
      <c r="AN45" s="40">
        <v>26492246</v>
      </c>
      <c r="AO45" s="40">
        <v>86246008</v>
      </c>
      <c r="AP45" s="69">
        <v>0.1867748695582527</v>
      </c>
      <c r="AQ45" s="42">
        <v>0.1835219650530768</v>
      </c>
    </row>
    <row r="46" spans="1:43" s="39" customFormat="1" ht="24" x14ac:dyDescent="0.2">
      <c r="A46" s="36">
        <v>1</v>
      </c>
      <c r="B46" s="37">
        <v>0</v>
      </c>
      <c r="C46" s="37">
        <v>5</v>
      </c>
      <c r="D46" s="56">
        <v>7</v>
      </c>
      <c r="E46" s="38"/>
      <c r="F46" s="56">
        <v>20</v>
      </c>
      <c r="G46" s="56" t="s">
        <v>180</v>
      </c>
      <c r="H46" s="43" t="s">
        <v>80</v>
      </c>
      <c r="I46" s="135">
        <v>313299492</v>
      </c>
      <c r="J46" s="135">
        <v>0</v>
      </c>
      <c r="K46" s="135">
        <v>250889234</v>
      </c>
      <c r="L46" s="135">
        <v>18963000</v>
      </c>
      <c r="M46" s="135">
        <v>77480345</v>
      </c>
      <c r="N46" s="135">
        <v>19038852</v>
      </c>
      <c r="O46" s="135">
        <v>76537070</v>
      </c>
      <c r="P46" s="135">
        <v>19038852</v>
      </c>
      <c r="Q46" s="135">
        <v>76537070</v>
      </c>
      <c r="R46" s="141">
        <f t="shared" si="2"/>
        <v>0.24730440673679738</v>
      </c>
      <c r="S46" s="137">
        <f t="shared" si="3"/>
        <v>0.24429362943237712</v>
      </c>
      <c r="T46" s="31"/>
      <c r="Y46" s="36">
        <v>1</v>
      </c>
      <c r="Z46" s="37">
        <v>0</v>
      </c>
      <c r="AA46" s="37">
        <v>5</v>
      </c>
      <c r="AB46" s="56">
        <v>7</v>
      </c>
      <c r="AC46" s="38"/>
      <c r="AD46" s="56">
        <v>20</v>
      </c>
      <c r="AE46" s="56" t="s">
        <v>180</v>
      </c>
      <c r="AF46" s="44" t="s">
        <v>80</v>
      </c>
      <c r="AG46" s="40">
        <v>313299492</v>
      </c>
      <c r="AH46" s="40">
        <v>0</v>
      </c>
      <c r="AI46" s="40">
        <v>250889234</v>
      </c>
      <c r="AJ46" s="40">
        <v>17591540</v>
      </c>
      <c r="AK46" s="40">
        <v>58517345</v>
      </c>
      <c r="AL46" s="40">
        <v>17661907</v>
      </c>
      <c r="AM46" s="40">
        <v>57498218</v>
      </c>
      <c r="AN46" s="40">
        <v>17661907</v>
      </c>
      <c r="AO46" s="40">
        <v>57498218</v>
      </c>
      <c r="AP46" s="69">
        <v>0.18677765682428876</v>
      </c>
      <c r="AQ46" s="42">
        <v>0.18352477252021845</v>
      </c>
    </row>
    <row r="47" spans="1:43" s="39" customFormat="1" ht="24" x14ac:dyDescent="0.2">
      <c r="A47" s="36">
        <v>2</v>
      </c>
      <c r="B47" s="37"/>
      <c r="C47" s="37"/>
      <c r="D47" s="38"/>
      <c r="E47" s="38"/>
      <c r="F47" s="38"/>
      <c r="G47" s="38"/>
      <c r="H47" s="43" t="s">
        <v>20</v>
      </c>
      <c r="I47" s="135">
        <f>I48+I56</f>
        <v>10072990000</v>
      </c>
      <c r="J47" s="135">
        <f t="shared" ref="J47:Q47" si="16">J48+J56</f>
        <v>53022586</v>
      </c>
      <c r="K47" s="135">
        <f t="shared" si="16"/>
        <v>7267218960.7399998</v>
      </c>
      <c r="L47" s="135">
        <f t="shared" si="16"/>
        <v>115896036</v>
      </c>
      <c r="M47" s="135">
        <f t="shared" si="16"/>
        <v>6069883687.7399998</v>
      </c>
      <c r="N47" s="135">
        <f t="shared" si="16"/>
        <v>797948722.54999995</v>
      </c>
      <c r="O47" s="135">
        <f t="shared" si="16"/>
        <v>1846736973.3400002</v>
      </c>
      <c r="P47" s="135">
        <f t="shared" si="16"/>
        <v>764054393.54999995</v>
      </c>
      <c r="Q47" s="135">
        <f t="shared" si="16"/>
        <v>1811889158.3400002</v>
      </c>
      <c r="R47" s="136">
        <f t="shared" si="2"/>
        <v>0.60259006389761127</v>
      </c>
      <c r="S47" s="137">
        <f t="shared" si="3"/>
        <v>0.18333553129110622</v>
      </c>
      <c r="T47" s="59"/>
      <c r="Y47" s="36">
        <v>2</v>
      </c>
      <c r="Z47" s="37"/>
      <c r="AA47" s="37"/>
      <c r="AB47" s="38"/>
      <c r="AC47" s="38"/>
      <c r="AD47" s="38"/>
      <c r="AE47" s="38"/>
      <c r="AF47" s="44" t="s">
        <v>20</v>
      </c>
      <c r="AG47" s="40">
        <v>10072990000</v>
      </c>
      <c r="AH47" s="40">
        <v>698950127</v>
      </c>
      <c r="AI47" s="40">
        <v>7214196374.7399998</v>
      </c>
      <c r="AJ47" s="40">
        <v>695936460</v>
      </c>
      <c r="AK47" s="40">
        <v>5953987651.7399998</v>
      </c>
      <c r="AL47" s="40">
        <v>392045784.39999998</v>
      </c>
      <c r="AM47" s="40">
        <v>1048788250.79</v>
      </c>
      <c r="AN47" s="40">
        <v>695984640.39999998</v>
      </c>
      <c r="AO47" s="40">
        <v>1047834764.79</v>
      </c>
      <c r="AP47" s="70">
        <v>0.59108443984755266</v>
      </c>
      <c r="AQ47" s="60">
        <v>0.10411886150884692</v>
      </c>
    </row>
    <row r="48" spans="1:43" s="39" customFormat="1" ht="24" x14ac:dyDescent="0.2">
      <c r="A48" s="36">
        <v>2</v>
      </c>
      <c r="B48" s="37">
        <v>0</v>
      </c>
      <c r="C48" s="37">
        <v>3</v>
      </c>
      <c r="D48" s="38"/>
      <c r="E48" s="38"/>
      <c r="F48" s="38"/>
      <c r="G48" s="38"/>
      <c r="H48" s="43" t="s">
        <v>81</v>
      </c>
      <c r="I48" s="135">
        <f>+I49+I54</f>
        <v>879440000</v>
      </c>
      <c r="J48" s="135">
        <f t="shared" ref="J48:Q48" si="17">+J49+J54</f>
        <v>1740</v>
      </c>
      <c r="K48" s="135">
        <f t="shared" si="17"/>
        <v>265543950</v>
      </c>
      <c r="L48" s="135">
        <f t="shared" si="17"/>
        <v>1740</v>
      </c>
      <c r="M48" s="135">
        <f t="shared" si="17"/>
        <v>265543950</v>
      </c>
      <c r="N48" s="135">
        <f t="shared" si="17"/>
        <v>2283</v>
      </c>
      <c r="O48" s="135">
        <f t="shared" si="17"/>
        <v>263076458</v>
      </c>
      <c r="P48" s="135">
        <f t="shared" si="17"/>
        <v>2283</v>
      </c>
      <c r="Q48" s="135">
        <f t="shared" si="17"/>
        <v>263076458</v>
      </c>
      <c r="R48" s="136">
        <f t="shared" si="2"/>
        <v>0.30194663649595199</v>
      </c>
      <c r="S48" s="137">
        <f t="shared" si="3"/>
        <v>0.29914088283453105</v>
      </c>
      <c r="T48" s="59"/>
      <c r="Y48" s="36">
        <v>2</v>
      </c>
      <c r="Z48" s="37">
        <v>0</v>
      </c>
      <c r="AA48" s="37">
        <v>3</v>
      </c>
      <c r="AB48" s="38"/>
      <c r="AC48" s="38"/>
      <c r="AD48" s="38"/>
      <c r="AE48" s="38"/>
      <c r="AF48" s="44" t="s">
        <v>81</v>
      </c>
      <c r="AG48" s="40">
        <v>879440000</v>
      </c>
      <c r="AH48" s="40">
        <v>14802744</v>
      </c>
      <c r="AI48" s="40">
        <v>265542210</v>
      </c>
      <c r="AJ48" s="40">
        <v>14802744</v>
      </c>
      <c r="AK48" s="40">
        <v>265542210</v>
      </c>
      <c r="AL48" s="40">
        <v>15776879</v>
      </c>
      <c r="AM48" s="40">
        <v>263074175</v>
      </c>
      <c r="AN48" s="40">
        <v>244559599</v>
      </c>
      <c r="AO48" s="40">
        <v>263074175</v>
      </c>
      <c r="AP48" s="70">
        <v>0.30194465796415904</v>
      </c>
      <c r="AQ48" s="60">
        <v>0.29913828686436822</v>
      </c>
    </row>
    <row r="49" spans="1:43" s="39" customFormat="1" ht="36" x14ac:dyDescent="0.2">
      <c r="A49" s="36">
        <v>2</v>
      </c>
      <c r="B49" s="37">
        <v>0</v>
      </c>
      <c r="C49" s="37">
        <v>3</v>
      </c>
      <c r="D49" s="56">
        <v>50</v>
      </c>
      <c r="E49" s="38"/>
      <c r="F49" s="38"/>
      <c r="G49" s="38"/>
      <c r="H49" s="43" t="s">
        <v>82</v>
      </c>
      <c r="I49" s="135">
        <f t="shared" ref="I49:Q49" si="18">SUM(I50:I53)</f>
        <v>869440000</v>
      </c>
      <c r="J49" s="135">
        <f t="shared" si="18"/>
        <v>1740</v>
      </c>
      <c r="K49" s="135">
        <f t="shared" si="18"/>
        <v>265504109</v>
      </c>
      <c r="L49" s="135">
        <f t="shared" si="18"/>
        <v>1740</v>
      </c>
      <c r="M49" s="135">
        <f t="shared" si="18"/>
        <v>265504109</v>
      </c>
      <c r="N49" s="135">
        <f t="shared" si="18"/>
        <v>2283</v>
      </c>
      <c r="O49" s="135">
        <f t="shared" si="18"/>
        <v>263076458</v>
      </c>
      <c r="P49" s="135">
        <f t="shared" si="18"/>
        <v>2283</v>
      </c>
      <c r="Q49" s="135">
        <f t="shared" si="18"/>
        <v>263076458</v>
      </c>
      <c r="R49" s="136">
        <f t="shared" si="2"/>
        <v>0.30537369916267942</v>
      </c>
      <c r="S49" s="137">
        <f t="shared" si="3"/>
        <v>0.30258149843577475</v>
      </c>
      <c r="T49" s="59"/>
      <c r="Y49" s="36">
        <v>2</v>
      </c>
      <c r="Z49" s="37">
        <v>0</v>
      </c>
      <c r="AA49" s="37">
        <v>3</v>
      </c>
      <c r="AB49" s="56">
        <v>50</v>
      </c>
      <c r="AC49" s="38"/>
      <c r="AD49" s="38"/>
      <c r="AE49" s="38"/>
      <c r="AF49" s="44" t="s">
        <v>82</v>
      </c>
      <c r="AG49" s="40">
        <v>869440000</v>
      </c>
      <c r="AH49" s="40">
        <v>14802744</v>
      </c>
      <c r="AI49" s="40">
        <v>265502369</v>
      </c>
      <c r="AJ49" s="40">
        <v>14802744</v>
      </c>
      <c r="AK49" s="40">
        <v>265502369</v>
      </c>
      <c r="AL49" s="40">
        <v>15776879</v>
      </c>
      <c r="AM49" s="40">
        <v>263074175</v>
      </c>
      <c r="AN49" s="40">
        <v>244559599</v>
      </c>
      <c r="AO49" s="40">
        <v>263074175</v>
      </c>
      <c r="AP49" s="70">
        <v>0.30537169787449392</v>
      </c>
      <c r="AQ49" s="60">
        <v>0.30257887260765548</v>
      </c>
    </row>
    <row r="50" spans="1:43" s="51" customFormat="1" ht="24" x14ac:dyDescent="0.2">
      <c r="A50" s="45">
        <v>2</v>
      </c>
      <c r="B50" s="46">
        <v>0</v>
      </c>
      <c r="C50" s="46">
        <v>3</v>
      </c>
      <c r="D50" s="1">
        <v>50</v>
      </c>
      <c r="E50" s="1">
        <v>2</v>
      </c>
      <c r="F50" s="1">
        <v>20</v>
      </c>
      <c r="G50" s="1" t="s">
        <v>181</v>
      </c>
      <c r="H50" s="48" t="s">
        <v>83</v>
      </c>
      <c r="I50" s="138">
        <v>1000000</v>
      </c>
      <c r="J50" s="138">
        <v>0</v>
      </c>
      <c r="K50" s="138">
        <v>304984</v>
      </c>
      <c r="L50" s="138">
        <v>0</v>
      </c>
      <c r="M50" s="138">
        <v>304984</v>
      </c>
      <c r="N50" s="138">
        <v>0</v>
      </c>
      <c r="O50" s="138">
        <v>302204</v>
      </c>
      <c r="P50" s="138">
        <v>0</v>
      </c>
      <c r="Q50" s="138">
        <v>302204</v>
      </c>
      <c r="R50" s="139">
        <f t="shared" si="2"/>
        <v>0.30498399999999998</v>
      </c>
      <c r="S50" s="140">
        <f t="shared" si="3"/>
        <v>0.30220399999999997</v>
      </c>
      <c r="T50" s="50"/>
      <c r="Y50" s="45">
        <v>2</v>
      </c>
      <c r="Z50" s="46">
        <v>0</v>
      </c>
      <c r="AA50" s="46">
        <v>3</v>
      </c>
      <c r="AB50" s="1">
        <v>50</v>
      </c>
      <c r="AC50" s="1">
        <v>2</v>
      </c>
      <c r="AD50" s="1">
        <v>20</v>
      </c>
      <c r="AE50" s="1" t="s">
        <v>181</v>
      </c>
      <c r="AF50" s="52" t="s">
        <v>83</v>
      </c>
      <c r="AG50" s="53">
        <v>1000000</v>
      </c>
      <c r="AH50" s="53">
        <v>0</v>
      </c>
      <c r="AI50" s="53">
        <v>304984</v>
      </c>
      <c r="AJ50" s="53">
        <v>0</v>
      </c>
      <c r="AK50" s="53">
        <v>304984</v>
      </c>
      <c r="AL50" s="53">
        <v>1204</v>
      </c>
      <c r="AM50" s="53">
        <v>302204</v>
      </c>
      <c r="AN50" s="53">
        <v>302204</v>
      </c>
      <c r="AO50" s="53">
        <v>302204</v>
      </c>
      <c r="AP50" s="54">
        <v>0.30498399999999998</v>
      </c>
      <c r="AQ50" s="55">
        <v>0.30220399999999997</v>
      </c>
    </row>
    <row r="51" spans="1:43" s="51" customFormat="1" ht="24" x14ac:dyDescent="0.2">
      <c r="A51" s="45">
        <v>2</v>
      </c>
      <c r="B51" s="46">
        <v>0</v>
      </c>
      <c r="C51" s="46">
        <v>3</v>
      </c>
      <c r="D51" s="1">
        <v>50</v>
      </c>
      <c r="E51" s="1">
        <v>3</v>
      </c>
      <c r="F51" s="1">
        <v>20</v>
      </c>
      <c r="G51" s="1" t="s">
        <v>182</v>
      </c>
      <c r="H51" s="48" t="s">
        <v>84</v>
      </c>
      <c r="I51" s="138">
        <v>387400000</v>
      </c>
      <c r="J51" s="138">
        <v>0</v>
      </c>
      <c r="K51" s="138">
        <v>230027537</v>
      </c>
      <c r="L51" s="138">
        <v>0</v>
      </c>
      <c r="M51" s="138">
        <v>230027537</v>
      </c>
      <c r="N51" s="138">
        <v>0</v>
      </c>
      <c r="O51" s="138">
        <v>229395607</v>
      </c>
      <c r="P51" s="138">
        <v>0</v>
      </c>
      <c r="Q51" s="138">
        <v>229395607</v>
      </c>
      <c r="R51" s="139">
        <f t="shared" si="2"/>
        <v>0.59377268198244704</v>
      </c>
      <c r="S51" s="140">
        <f t="shared" si="3"/>
        <v>0.59214147392875582</v>
      </c>
      <c r="T51" s="50"/>
      <c r="Y51" s="45">
        <v>2</v>
      </c>
      <c r="Z51" s="46">
        <v>0</v>
      </c>
      <c r="AA51" s="46">
        <v>3</v>
      </c>
      <c r="AB51" s="1">
        <v>50</v>
      </c>
      <c r="AC51" s="1">
        <v>3</v>
      </c>
      <c r="AD51" s="1">
        <v>20</v>
      </c>
      <c r="AE51" s="1" t="s">
        <v>182</v>
      </c>
      <c r="AF51" s="52" t="s">
        <v>84</v>
      </c>
      <c r="AG51" s="53">
        <v>387400000</v>
      </c>
      <c r="AH51" s="53">
        <v>0</v>
      </c>
      <c r="AI51" s="53">
        <v>230027537</v>
      </c>
      <c r="AJ51" s="53">
        <v>0</v>
      </c>
      <c r="AK51" s="53">
        <v>230027537</v>
      </c>
      <c r="AL51" s="53">
        <v>913887</v>
      </c>
      <c r="AM51" s="53">
        <v>229395607</v>
      </c>
      <c r="AN51" s="53">
        <v>229395607</v>
      </c>
      <c r="AO51" s="53">
        <v>229395607</v>
      </c>
      <c r="AP51" s="54">
        <v>0.59377268198244704</v>
      </c>
      <c r="AQ51" s="55">
        <v>0.59214147392875582</v>
      </c>
    </row>
    <row r="52" spans="1:43" s="51" customFormat="1" ht="14.25" x14ac:dyDescent="0.2">
      <c r="A52" s="45">
        <v>2</v>
      </c>
      <c r="B52" s="46">
        <v>0</v>
      </c>
      <c r="C52" s="46">
        <v>3</v>
      </c>
      <c r="D52" s="1">
        <v>50</v>
      </c>
      <c r="E52" s="1">
        <v>8</v>
      </c>
      <c r="F52" s="1">
        <v>20</v>
      </c>
      <c r="G52" s="1" t="s">
        <v>183</v>
      </c>
      <c r="H52" s="48" t="s">
        <v>85</v>
      </c>
      <c r="I52" s="138">
        <v>10000000</v>
      </c>
      <c r="J52" s="138">
        <v>1740</v>
      </c>
      <c r="K52" s="138">
        <v>251325</v>
      </c>
      <c r="L52" s="138">
        <v>1740</v>
      </c>
      <c r="M52" s="138">
        <v>251325</v>
      </c>
      <c r="N52" s="138">
        <v>1989</v>
      </c>
      <c r="O52" s="138">
        <v>211733</v>
      </c>
      <c r="P52" s="138">
        <v>1989</v>
      </c>
      <c r="Q52" s="138">
        <v>211733</v>
      </c>
      <c r="R52" s="139">
        <f t="shared" si="2"/>
        <v>2.5132499999999999E-2</v>
      </c>
      <c r="S52" s="140">
        <f t="shared" si="3"/>
        <v>2.1173299999999999E-2</v>
      </c>
      <c r="T52" s="50"/>
      <c r="Y52" s="45">
        <v>2</v>
      </c>
      <c r="Z52" s="46">
        <v>0</v>
      </c>
      <c r="AA52" s="46">
        <v>3</v>
      </c>
      <c r="AB52" s="1">
        <v>50</v>
      </c>
      <c r="AC52" s="1">
        <v>8</v>
      </c>
      <c r="AD52" s="1">
        <v>20</v>
      </c>
      <c r="AE52" s="1" t="s">
        <v>183</v>
      </c>
      <c r="AF52" s="52" t="s">
        <v>85</v>
      </c>
      <c r="AG52" s="53">
        <v>10000000</v>
      </c>
      <c r="AH52" s="53">
        <v>9744</v>
      </c>
      <c r="AI52" s="53">
        <v>249585</v>
      </c>
      <c r="AJ52" s="53">
        <v>9744</v>
      </c>
      <c r="AK52" s="53">
        <v>249585</v>
      </c>
      <c r="AL52" s="53">
        <v>9744</v>
      </c>
      <c r="AM52" s="53">
        <v>209744</v>
      </c>
      <c r="AN52" s="53">
        <v>9744</v>
      </c>
      <c r="AO52" s="53">
        <v>209744</v>
      </c>
      <c r="AP52" s="54">
        <v>2.4958500000000002E-2</v>
      </c>
      <c r="AQ52" s="55">
        <v>2.0974400000000001E-2</v>
      </c>
    </row>
    <row r="53" spans="1:43" s="51" customFormat="1" ht="24" x14ac:dyDescent="0.2">
      <c r="A53" s="45">
        <v>2</v>
      </c>
      <c r="B53" s="46">
        <v>0</v>
      </c>
      <c r="C53" s="46">
        <v>3</v>
      </c>
      <c r="D53" s="1">
        <v>50</v>
      </c>
      <c r="E53" s="1">
        <v>90</v>
      </c>
      <c r="F53" s="1">
        <v>20</v>
      </c>
      <c r="G53" s="1" t="s">
        <v>184</v>
      </c>
      <c r="H53" s="48" t="s">
        <v>86</v>
      </c>
      <c r="I53" s="138">
        <v>471040000</v>
      </c>
      <c r="J53" s="138">
        <v>0</v>
      </c>
      <c r="K53" s="138">
        <v>34920263</v>
      </c>
      <c r="L53" s="138">
        <v>0</v>
      </c>
      <c r="M53" s="138">
        <v>34920263</v>
      </c>
      <c r="N53" s="138">
        <v>294</v>
      </c>
      <c r="O53" s="138">
        <v>33166914</v>
      </c>
      <c r="P53" s="138">
        <v>294</v>
      </c>
      <c r="Q53" s="138">
        <v>33166914</v>
      </c>
      <c r="R53" s="139">
        <f t="shared" si="2"/>
        <v>7.4134389860733702E-2</v>
      </c>
      <c r="S53" s="140">
        <f t="shared" si="3"/>
        <v>7.0412096637228264E-2</v>
      </c>
      <c r="T53" s="50"/>
      <c r="Y53" s="45">
        <v>2</v>
      </c>
      <c r="Z53" s="46">
        <v>0</v>
      </c>
      <c r="AA53" s="46">
        <v>3</v>
      </c>
      <c r="AB53" s="1">
        <v>50</v>
      </c>
      <c r="AC53" s="1">
        <v>90</v>
      </c>
      <c r="AD53" s="1">
        <v>20</v>
      </c>
      <c r="AE53" s="1" t="s">
        <v>184</v>
      </c>
      <c r="AF53" s="52" t="s">
        <v>86</v>
      </c>
      <c r="AG53" s="53">
        <v>471040000</v>
      </c>
      <c r="AH53" s="53">
        <v>14793000</v>
      </c>
      <c r="AI53" s="53">
        <v>34920263</v>
      </c>
      <c r="AJ53" s="53">
        <v>14793000</v>
      </c>
      <c r="AK53" s="53">
        <v>34920263</v>
      </c>
      <c r="AL53" s="53">
        <v>14852044</v>
      </c>
      <c r="AM53" s="53">
        <v>33166620</v>
      </c>
      <c r="AN53" s="53">
        <v>14852044</v>
      </c>
      <c r="AO53" s="53">
        <v>33166620</v>
      </c>
      <c r="AP53" s="54">
        <v>7.4134389860733702E-2</v>
      </c>
      <c r="AQ53" s="55">
        <v>7.0411472486413038E-2</v>
      </c>
    </row>
    <row r="54" spans="1:43" s="39" customFormat="1" ht="24" x14ac:dyDescent="0.2">
      <c r="A54" s="36">
        <v>2</v>
      </c>
      <c r="B54" s="37">
        <v>0</v>
      </c>
      <c r="C54" s="37">
        <v>3</v>
      </c>
      <c r="D54" s="56">
        <v>51</v>
      </c>
      <c r="E54" s="38"/>
      <c r="F54" s="38"/>
      <c r="G54" s="38"/>
      <c r="H54" s="43" t="s">
        <v>87</v>
      </c>
      <c r="I54" s="135">
        <f>+I55</f>
        <v>10000000</v>
      </c>
      <c r="J54" s="135">
        <f t="shared" ref="J54:Q54" si="19">+J55</f>
        <v>0</v>
      </c>
      <c r="K54" s="135">
        <f t="shared" si="19"/>
        <v>39841</v>
      </c>
      <c r="L54" s="135">
        <f t="shared" si="19"/>
        <v>0</v>
      </c>
      <c r="M54" s="135">
        <f t="shared" si="19"/>
        <v>39841</v>
      </c>
      <c r="N54" s="135">
        <f t="shared" si="19"/>
        <v>0</v>
      </c>
      <c r="O54" s="135">
        <f t="shared" si="19"/>
        <v>0</v>
      </c>
      <c r="P54" s="135">
        <f t="shared" si="19"/>
        <v>0</v>
      </c>
      <c r="Q54" s="135">
        <f t="shared" si="19"/>
        <v>0</v>
      </c>
      <c r="R54" s="136">
        <f t="shared" si="2"/>
        <v>3.9841E-3</v>
      </c>
      <c r="S54" s="137">
        <f t="shared" si="3"/>
        <v>0</v>
      </c>
      <c r="T54" s="59"/>
      <c r="Y54" s="36">
        <v>2</v>
      </c>
      <c r="Z54" s="37">
        <v>0</v>
      </c>
      <c r="AA54" s="37">
        <v>3</v>
      </c>
      <c r="AB54" s="56">
        <v>51</v>
      </c>
      <c r="AC54" s="38"/>
      <c r="AD54" s="38"/>
      <c r="AE54" s="38"/>
      <c r="AF54" s="44" t="s">
        <v>87</v>
      </c>
      <c r="AG54" s="40">
        <v>10000000</v>
      </c>
      <c r="AH54" s="40">
        <v>0</v>
      </c>
      <c r="AI54" s="40">
        <v>39841</v>
      </c>
      <c r="AJ54" s="40">
        <v>0</v>
      </c>
      <c r="AK54" s="40">
        <v>39841</v>
      </c>
      <c r="AL54" s="40">
        <v>0</v>
      </c>
      <c r="AM54" s="40">
        <v>0</v>
      </c>
      <c r="AN54" s="40">
        <v>0</v>
      </c>
      <c r="AO54" s="40">
        <v>0</v>
      </c>
      <c r="AP54" s="70">
        <v>3.9841E-3</v>
      </c>
      <c r="AQ54" s="60">
        <v>0</v>
      </c>
    </row>
    <row r="55" spans="1:43" s="51" customFormat="1" ht="14.25" x14ac:dyDescent="0.2">
      <c r="A55" s="45">
        <v>2</v>
      </c>
      <c r="B55" s="46">
        <v>0</v>
      </c>
      <c r="C55" s="46">
        <v>3</v>
      </c>
      <c r="D55" s="1">
        <v>51</v>
      </c>
      <c r="E55" s="1">
        <v>1</v>
      </c>
      <c r="F55" s="1">
        <v>20</v>
      </c>
      <c r="G55" s="1" t="s">
        <v>185</v>
      </c>
      <c r="H55" s="48" t="s">
        <v>88</v>
      </c>
      <c r="I55" s="138">
        <v>10000000</v>
      </c>
      <c r="J55" s="138">
        <v>0</v>
      </c>
      <c r="K55" s="138">
        <v>39841</v>
      </c>
      <c r="L55" s="138">
        <v>0</v>
      </c>
      <c r="M55" s="138">
        <v>39841</v>
      </c>
      <c r="N55" s="138">
        <v>0</v>
      </c>
      <c r="O55" s="138">
        <v>0</v>
      </c>
      <c r="P55" s="138">
        <v>0</v>
      </c>
      <c r="Q55" s="138">
        <v>0</v>
      </c>
      <c r="R55" s="139">
        <f t="shared" si="2"/>
        <v>3.9841E-3</v>
      </c>
      <c r="S55" s="140">
        <f t="shared" si="3"/>
        <v>0</v>
      </c>
      <c r="T55" s="50"/>
      <c r="Y55" s="45">
        <v>2</v>
      </c>
      <c r="Z55" s="46">
        <v>0</v>
      </c>
      <c r="AA55" s="46">
        <v>3</v>
      </c>
      <c r="AB55" s="1">
        <v>51</v>
      </c>
      <c r="AC55" s="1">
        <v>1</v>
      </c>
      <c r="AD55" s="1">
        <v>20</v>
      </c>
      <c r="AE55" s="1" t="s">
        <v>185</v>
      </c>
      <c r="AF55" s="52" t="s">
        <v>88</v>
      </c>
      <c r="AG55" s="53">
        <v>10000000</v>
      </c>
      <c r="AH55" s="53">
        <v>0</v>
      </c>
      <c r="AI55" s="53">
        <v>39841</v>
      </c>
      <c r="AJ55" s="53">
        <v>0</v>
      </c>
      <c r="AK55" s="53">
        <v>39841</v>
      </c>
      <c r="AL55" s="53">
        <v>0</v>
      </c>
      <c r="AM55" s="53">
        <v>0</v>
      </c>
      <c r="AN55" s="53">
        <v>0</v>
      </c>
      <c r="AO55" s="53">
        <v>0</v>
      </c>
      <c r="AP55" s="54">
        <v>3.9841E-3</v>
      </c>
      <c r="AQ55" s="55">
        <v>0</v>
      </c>
    </row>
    <row r="56" spans="1:43" s="39" customFormat="1" ht="36" x14ac:dyDescent="0.2">
      <c r="A56" s="36">
        <v>2</v>
      </c>
      <c r="B56" s="37">
        <v>0</v>
      </c>
      <c r="C56" s="37">
        <v>4</v>
      </c>
      <c r="D56" s="38"/>
      <c r="E56" s="38"/>
      <c r="F56" s="38"/>
      <c r="G56" s="38"/>
      <c r="H56" s="43" t="s">
        <v>89</v>
      </c>
      <c r="I56" s="135">
        <f t="shared" ref="I56:Q56" si="20">I57+I59+I61+I67+I76+I82+I85+I91+I94+I97+I103+I108+I110+I100+I99</f>
        <v>9193550000</v>
      </c>
      <c r="J56" s="135">
        <f t="shared" si="20"/>
        <v>53020846</v>
      </c>
      <c r="K56" s="135">
        <f t="shared" si="20"/>
        <v>7001675010.7399998</v>
      </c>
      <c r="L56" s="135">
        <f t="shared" si="20"/>
        <v>115894296</v>
      </c>
      <c r="M56" s="135">
        <f t="shared" si="20"/>
        <v>5804339737.7399998</v>
      </c>
      <c r="N56" s="135">
        <f t="shared" si="20"/>
        <v>797946439.54999995</v>
      </c>
      <c r="O56" s="135">
        <f t="shared" si="20"/>
        <v>1583660515.3400002</v>
      </c>
      <c r="P56" s="135">
        <f t="shared" si="20"/>
        <v>764052110.54999995</v>
      </c>
      <c r="Q56" s="135">
        <f t="shared" si="20"/>
        <v>1548812700.3400002</v>
      </c>
      <c r="R56" s="136">
        <f t="shared" si="2"/>
        <v>0.63134912386836417</v>
      </c>
      <c r="S56" s="137">
        <f t="shared" si="3"/>
        <v>0.17225778021982804</v>
      </c>
      <c r="T56" s="59"/>
      <c r="Y56" s="36">
        <v>2</v>
      </c>
      <c r="Z56" s="37">
        <v>0</v>
      </c>
      <c r="AA56" s="37">
        <v>4</v>
      </c>
      <c r="AB56" s="38"/>
      <c r="AC56" s="38"/>
      <c r="AD56" s="38"/>
      <c r="AE56" s="38"/>
      <c r="AF56" s="44" t="s">
        <v>89</v>
      </c>
      <c r="AG56" s="40">
        <v>9193550000</v>
      </c>
      <c r="AH56" s="40">
        <v>684147383</v>
      </c>
      <c r="AI56" s="40">
        <v>6948654164.7399998</v>
      </c>
      <c r="AJ56" s="40">
        <v>681133716</v>
      </c>
      <c r="AK56" s="40">
        <v>5688445441.7399998</v>
      </c>
      <c r="AL56" s="40">
        <v>376268905.39999998</v>
      </c>
      <c r="AM56" s="40">
        <v>785714075.78999996</v>
      </c>
      <c r="AN56" s="40">
        <v>451425041.39999998</v>
      </c>
      <c r="AO56" s="40">
        <v>784760589.78999996</v>
      </c>
      <c r="AP56" s="70">
        <v>0.61874307984837196</v>
      </c>
      <c r="AQ56" s="60">
        <v>8.5463621320382224E-2</v>
      </c>
    </row>
    <row r="57" spans="1:43" s="39" customFormat="1" ht="24" x14ac:dyDescent="0.2">
      <c r="A57" s="36">
        <v>2</v>
      </c>
      <c r="B57" s="37">
        <v>0</v>
      </c>
      <c r="C57" s="37">
        <v>4</v>
      </c>
      <c r="D57" s="56">
        <v>1</v>
      </c>
      <c r="E57" s="38"/>
      <c r="F57" s="38"/>
      <c r="G57" s="38"/>
      <c r="H57" s="43" t="s">
        <v>90</v>
      </c>
      <c r="I57" s="135">
        <f t="shared" ref="I57:Q57" si="21">SUM(I58:I58)</f>
        <v>16038023</v>
      </c>
      <c r="J57" s="135">
        <f t="shared" si="21"/>
        <v>48000</v>
      </c>
      <c r="K57" s="135">
        <f t="shared" si="21"/>
        <v>8335220</v>
      </c>
      <c r="L57" s="135">
        <f t="shared" si="21"/>
        <v>2548000</v>
      </c>
      <c r="M57" s="135">
        <f t="shared" si="21"/>
        <v>3731418</v>
      </c>
      <c r="N57" s="135">
        <f t="shared" si="21"/>
        <v>48000</v>
      </c>
      <c r="O57" s="135">
        <f t="shared" si="21"/>
        <v>1048000</v>
      </c>
      <c r="P57" s="135">
        <f t="shared" si="21"/>
        <v>48000</v>
      </c>
      <c r="Q57" s="135">
        <f t="shared" si="21"/>
        <v>1048000</v>
      </c>
      <c r="R57" s="136">
        <f t="shared" si="2"/>
        <v>0.23266072133703761</v>
      </c>
      <c r="S57" s="137">
        <f t="shared" si="3"/>
        <v>6.5344712375085129E-2</v>
      </c>
      <c r="T57" s="59"/>
      <c r="Y57" s="36">
        <v>2</v>
      </c>
      <c r="Z57" s="37">
        <v>0</v>
      </c>
      <c r="AA57" s="37">
        <v>4</v>
      </c>
      <c r="AB57" s="56">
        <v>1</v>
      </c>
      <c r="AC57" s="38"/>
      <c r="AD57" s="38"/>
      <c r="AE57" s="38"/>
      <c r="AF57" s="44" t="s">
        <v>90</v>
      </c>
      <c r="AG57" s="40">
        <v>16038023</v>
      </c>
      <c r="AH57" s="40">
        <v>2500000</v>
      </c>
      <c r="AI57" s="40">
        <v>8287220</v>
      </c>
      <c r="AJ57" s="40">
        <v>0</v>
      </c>
      <c r="AK57" s="40">
        <v>1183418</v>
      </c>
      <c r="AL57" s="40">
        <v>0</v>
      </c>
      <c r="AM57" s="40">
        <v>1000000</v>
      </c>
      <c r="AN57" s="40">
        <v>0</v>
      </c>
      <c r="AO57" s="40">
        <v>1000000</v>
      </c>
      <c r="AP57" s="70">
        <v>7.3788271783872608E-2</v>
      </c>
      <c r="AQ57" s="60">
        <v>6.2351824785386575E-2</v>
      </c>
    </row>
    <row r="58" spans="1:43" s="51" customFormat="1" ht="36" x14ac:dyDescent="0.2">
      <c r="A58" s="45">
        <v>2</v>
      </c>
      <c r="B58" s="46">
        <v>0</v>
      </c>
      <c r="C58" s="46">
        <v>4</v>
      </c>
      <c r="D58" s="1">
        <v>1</v>
      </c>
      <c r="E58" s="1">
        <v>25</v>
      </c>
      <c r="F58" s="1">
        <v>20</v>
      </c>
      <c r="G58" s="1" t="s">
        <v>186</v>
      </c>
      <c r="H58" s="48" t="s">
        <v>91</v>
      </c>
      <c r="I58" s="138">
        <v>16038023</v>
      </c>
      <c r="J58" s="138">
        <v>48000</v>
      </c>
      <c r="K58" s="138">
        <v>8335220</v>
      </c>
      <c r="L58" s="138">
        <v>2548000</v>
      </c>
      <c r="M58" s="138">
        <v>3731418</v>
      </c>
      <c r="N58" s="138">
        <v>48000</v>
      </c>
      <c r="O58" s="138">
        <v>1048000</v>
      </c>
      <c r="P58" s="138">
        <v>48000</v>
      </c>
      <c r="Q58" s="138">
        <v>1048000</v>
      </c>
      <c r="R58" s="139">
        <f t="shared" si="2"/>
        <v>0.23266072133703761</v>
      </c>
      <c r="S58" s="143">
        <f t="shared" si="3"/>
        <v>6.5344712375085129E-2</v>
      </c>
      <c r="T58" s="50"/>
      <c r="Y58" s="45">
        <v>2</v>
      </c>
      <c r="Z58" s="46">
        <v>0</v>
      </c>
      <c r="AA58" s="46">
        <v>4</v>
      </c>
      <c r="AB58" s="1">
        <v>1</v>
      </c>
      <c r="AC58" s="1">
        <v>25</v>
      </c>
      <c r="AD58" s="1">
        <v>20</v>
      </c>
      <c r="AE58" s="1" t="s">
        <v>186</v>
      </c>
      <c r="AF58" s="52" t="s">
        <v>91</v>
      </c>
      <c r="AG58" s="53">
        <v>16038023</v>
      </c>
      <c r="AH58" s="53">
        <v>2500000</v>
      </c>
      <c r="AI58" s="53">
        <v>8287220</v>
      </c>
      <c r="AJ58" s="53">
        <v>0</v>
      </c>
      <c r="AK58" s="53">
        <v>1183418</v>
      </c>
      <c r="AL58" s="53">
        <v>0</v>
      </c>
      <c r="AM58" s="53">
        <v>1000000</v>
      </c>
      <c r="AN58" s="53">
        <v>0</v>
      </c>
      <c r="AO58" s="53">
        <v>1000000</v>
      </c>
      <c r="AP58" s="54">
        <v>7.3788271783872608E-2</v>
      </c>
      <c r="AQ58" s="65">
        <v>6.2351824785386575E-2</v>
      </c>
    </row>
    <row r="59" spans="1:43" s="39" customFormat="1" ht="36" x14ac:dyDescent="0.2">
      <c r="A59" s="36">
        <v>2</v>
      </c>
      <c r="B59" s="37">
        <v>0</v>
      </c>
      <c r="C59" s="37">
        <v>4</v>
      </c>
      <c r="D59" s="56">
        <v>2</v>
      </c>
      <c r="E59" s="38"/>
      <c r="F59" s="38"/>
      <c r="G59" s="38"/>
      <c r="H59" s="43" t="s">
        <v>92</v>
      </c>
      <c r="I59" s="135">
        <f>SUM(I60:I60)</f>
        <v>154951752</v>
      </c>
      <c r="J59" s="135">
        <f t="shared" ref="J59:Q59" si="22">SUM(J60:J60)</f>
        <v>1011080</v>
      </c>
      <c r="K59" s="135">
        <f t="shared" si="22"/>
        <v>41377205</v>
      </c>
      <c r="L59" s="135">
        <f t="shared" si="22"/>
        <v>1011080</v>
      </c>
      <c r="M59" s="135">
        <f t="shared" si="22"/>
        <v>30982030</v>
      </c>
      <c r="N59" s="135">
        <f t="shared" si="22"/>
        <v>30567880</v>
      </c>
      <c r="O59" s="135">
        <f t="shared" si="22"/>
        <v>30567880</v>
      </c>
      <c r="P59" s="135">
        <f t="shared" si="22"/>
        <v>0</v>
      </c>
      <c r="Q59" s="135">
        <f t="shared" si="22"/>
        <v>0</v>
      </c>
      <c r="R59" s="136">
        <f t="shared" si="2"/>
        <v>0.19994630328542526</v>
      </c>
      <c r="S59" s="137">
        <f t="shared" si="3"/>
        <v>0.19727353582939805</v>
      </c>
      <c r="T59" s="59"/>
      <c r="Y59" s="36">
        <v>2</v>
      </c>
      <c r="Z59" s="37">
        <v>0</v>
      </c>
      <c r="AA59" s="37">
        <v>4</v>
      </c>
      <c r="AB59" s="56">
        <v>2</v>
      </c>
      <c r="AC59" s="38"/>
      <c r="AD59" s="38"/>
      <c r="AE59" s="38"/>
      <c r="AF59" s="44" t="s">
        <v>92</v>
      </c>
      <c r="AG59" s="40">
        <v>154951752</v>
      </c>
      <c r="AH59" s="40">
        <v>-15567200</v>
      </c>
      <c r="AI59" s="40">
        <v>40366125</v>
      </c>
      <c r="AJ59" s="40">
        <v>29556800</v>
      </c>
      <c r="AK59" s="40">
        <v>29970950</v>
      </c>
      <c r="AL59" s="40">
        <v>0</v>
      </c>
      <c r="AM59" s="40">
        <v>0</v>
      </c>
      <c r="AN59" s="40">
        <v>0</v>
      </c>
      <c r="AO59" s="40">
        <v>0</v>
      </c>
      <c r="AP59" s="70">
        <v>0.1934211753862583</v>
      </c>
      <c r="AQ59" s="60">
        <v>0</v>
      </c>
    </row>
    <row r="60" spans="1:43" s="51" customFormat="1" ht="24" x14ac:dyDescent="0.2">
      <c r="A60" s="45">
        <v>2</v>
      </c>
      <c r="B60" s="46">
        <v>0</v>
      </c>
      <c r="C60" s="46">
        <v>4</v>
      </c>
      <c r="D60" s="1">
        <v>2</v>
      </c>
      <c r="E60" s="1">
        <v>2</v>
      </c>
      <c r="F60" s="1">
        <v>20</v>
      </c>
      <c r="G60" s="1" t="s">
        <v>192</v>
      </c>
      <c r="H60" s="48" t="s">
        <v>93</v>
      </c>
      <c r="I60" s="138">
        <v>154951752</v>
      </c>
      <c r="J60" s="138">
        <v>1011080</v>
      </c>
      <c r="K60" s="138">
        <v>41377205</v>
      </c>
      <c r="L60" s="138">
        <v>1011080</v>
      </c>
      <c r="M60" s="138">
        <v>30982030</v>
      </c>
      <c r="N60" s="138">
        <v>30567880</v>
      </c>
      <c r="O60" s="138">
        <v>30567880</v>
      </c>
      <c r="P60" s="138">
        <v>0</v>
      </c>
      <c r="Q60" s="138">
        <v>0</v>
      </c>
      <c r="R60" s="139">
        <f t="shared" si="2"/>
        <v>0.19994630328542526</v>
      </c>
      <c r="S60" s="140">
        <f t="shared" si="3"/>
        <v>0.19727353582939805</v>
      </c>
      <c r="T60" s="50"/>
      <c r="Y60" s="45">
        <v>2</v>
      </c>
      <c r="Z60" s="46">
        <v>0</v>
      </c>
      <c r="AA60" s="46">
        <v>4</v>
      </c>
      <c r="AB60" s="1">
        <v>2</v>
      </c>
      <c r="AC60" s="1">
        <v>2</v>
      </c>
      <c r="AD60" s="1">
        <v>20</v>
      </c>
      <c r="AE60" s="1" t="s">
        <v>192</v>
      </c>
      <c r="AF60" s="52" t="s">
        <v>93</v>
      </c>
      <c r="AG60" s="53">
        <v>154951752</v>
      </c>
      <c r="AH60" s="53">
        <v>-15567200</v>
      </c>
      <c r="AI60" s="53">
        <v>40366125</v>
      </c>
      <c r="AJ60" s="53">
        <v>29556800</v>
      </c>
      <c r="AK60" s="53">
        <v>29970950</v>
      </c>
      <c r="AL60" s="53">
        <v>0</v>
      </c>
      <c r="AM60" s="53">
        <v>0</v>
      </c>
      <c r="AN60" s="53">
        <v>0</v>
      </c>
      <c r="AO60" s="53">
        <v>0</v>
      </c>
      <c r="AP60" s="54">
        <v>0.1934211753862583</v>
      </c>
      <c r="AQ60" s="55">
        <v>0</v>
      </c>
    </row>
    <row r="61" spans="1:43" s="39" customFormat="1" ht="24" x14ac:dyDescent="0.2">
      <c r="A61" s="36">
        <v>2</v>
      </c>
      <c r="B61" s="37">
        <v>0</v>
      </c>
      <c r="C61" s="37">
        <v>4</v>
      </c>
      <c r="D61" s="56">
        <v>4</v>
      </c>
      <c r="E61" s="38"/>
      <c r="F61" s="38"/>
      <c r="G61" s="38"/>
      <c r="H61" s="43" t="s">
        <v>94</v>
      </c>
      <c r="I61" s="135">
        <f>SUM(I62:I66)</f>
        <v>420918121</v>
      </c>
      <c r="J61" s="135">
        <f t="shared" ref="J61:Q61" si="23">SUM(J62:J66)</f>
        <v>1975500</v>
      </c>
      <c r="K61" s="135">
        <f t="shared" si="23"/>
        <v>201297412</v>
      </c>
      <c r="L61" s="135">
        <f t="shared" si="23"/>
        <v>1975500</v>
      </c>
      <c r="M61" s="135">
        <f t="shared" si="23"/>
        <v>127555599</v>
      </c>
      <c r="N61" s="135">
        <f t="shared" si="23"/>
        <v>4236734</v>
      </c>
      <c r="O61" s="135">
        <f t="shared" si="23"/>
        <v>15349986</v>
      </c>
      <c r="P61" s="135">
        <f t="shared" si="23"/>
        <v>4236734</v>
      </c>
      <c r="Q61" s="135">
        <f t="shared" si="23"/>
        <v>15349986</v>
      </c>
      <c r="R61" s="136">
        <f t="shared" si="2"/>
        <v>0.30304135801271431</v>
      </c>
      <c r="S61" s="137">
        <f t="shared" si="3"/>
        <v>3.6467866870478594E-2</v>
      </c>
      <c r="T61" s="59"/>
      <c r="Y61" s="36">
        <v>2</v>
      </c>
      <c r="Z61" s="37">
        <v>0</v>
      </c>
      <c r="AA61" s="37">
        <v>4</v>
      </c>
      <c r="AB61" s="56">
        <v>4</v>
      </c>
      <c r="AC61" s="38"/>
      <c r="AD61" s="38"/>
      <c r="AE61" s="38"/>
      <c r="AF61" s="44" t="s">
        <v>94</v>
      </c>
      <c r="AG61" s="40">
        <v>420918121</v>
      </c>
      <c r="AH61" s="40">
        <v>1179230</v>
      </c>
      <c r="AI61" s="40">
        <v>199321912</v>
      </c>
      <c r="AJ61" s="40">
        <v>1179230</v>
      </c>
      <c r="AK61" s="40">
        <v>125580099</v>
      </c>
      <c r="AL61" s="40">
        <v>2484814</v>
      </c>
      <c r="AM61" s="40">
        <v>11113252</v>
      </c>
      <c r="AN61" s="40">
        <v>3850415</v>
      </c>
      <c r="AO61" s="40">
        <v>11113252</v>
      </c>
      <c r="AP61" s="70">
        <v>0.29834804617499466</v>
      </c>
      <c r="AQ61" s="60">
        <v>2.6402408082592387E-2</v>
      </c>
    </row>
    <row r="62" spans="1:43" s="51" customFormat="1" ht="36" x14ac:dyDescent="0.2">
      <c r="A62" s="45">
        <v>2</v>
      </c>
      <c r="B62" s="46">
        <v>0</v>
      </c>
      <c r="C62" s="46">
        <v>4</v>
      </c>
      <c r="D62" s="1">
        <v>4</v>
      </c>
      <c r="E62" s="1">
        <v>1</v>
      </c>
      <c r="F62" s="1">
        <v>20</v>
      </c>
      <c r="G62" s="1" t="s">
        <v>196</v>
      </c>
      <c r="H62" s="48" t="s">
        <v>95</v>
      </c>
      <c r="I62" s="138">
        <v>46353034</v>
      </c>
      <c r="J62" s="138">
        <v>300000</v>
      </c>
      <c r="K62" s="138">
        <v>40513881</v>
      </c>
      <c r="L62" s="138">
        <v>300000</v>
      </c>
      <c r="M62" s="138">
        <v>26008578</v>
      </c>
      <c r="N62" s="138">
        <v>2548851</v>
      </c>
      <c r="O62" s="138">
        <v>8282873</v>
      </c>
      <c r="P62" s="138">
        <v>2548851</v>
      </c>
      <c r="Q62" s="138">
        <v>8282873</v>
      </c>
      <c r="R62" s="139">
        <f t="shared" si="2"/>
        <v>0.56109764034000453</v>
      </c>
      <c r="S62" s="140">
        <f t="shared" si="3"/>
        <v>0.17869106475317237</v>
      </c>
      <c r="T62" s="50"/>
      <c r="Y62" s="45">
        <v>2</v>
      </c>
      <c r="Z62" s="46">
        <v>0</v>
      </c>
      <c r="AA62" s="46">
        <v>4</v>
      </c>
      <c r="AB62" s="1">
        <v>4</v>
      </c>
      <c r="AC62" s="1">
        <v>1</v>
      </c>
      <c r="AD62" s="1">
        <v>20</v>
      </c>
      <c r="AE62" s="1" t="s">
        <v>196</v>
      </c>
      <c r="AF62" s="52" t="s">
        <v>95</v>
      </c>
      <c r="AG62" s="53">
        <v>46353034</v>
      </c>
      <c r="AH62" s="53">
        <v>0</v>
      </c>
      <c r="AI62" s="53">
        <v>40213881</v>
      </c>
      <c r="AJ62" s="53">
        <v>0</v>
      </c>
      <c r="AK62" s="53">
        <v>25708578</v>
      </c>
      <c r="AL62" s="53">
        <v>1305584</v>
      </c>
      <c r="AM62" s="53">
        <v>5734022</v>
      </c>
      <c r="AN62" s="53">
        <v>2671185</v>
      </c>
      <c r="AO62" s="53">
        <v>5734022</v>
      </c>
      <c r="AP62" s="54">
        <v>0.55462557208229346</v>
      </c>
      <c r="AQ62" s="55">
        <v>0.12370327258405567</v>
      </c>
    </row>
    <row r="63" spans="1:43" s="51" customFormat="1" ht="48" x14ac:dyDescent="0.2">
      <c r="A63" s="45">
        <v>2</v>
      </c>
      <c r="B63" s="46">
        <v>0</v>
      </c>
      <c r="C63" s="46">
        <v>4</v>
      </c>
      <c r="D63" s="1">
        <v>4</v>
      </c>
      <c r="E63" s="1">
        <v>15</v>
      </c>
      <c r="F63" s="1">
        <v>20</v>
      </c>
      <c r="G63" s="1" t="s">
        <v>197</v>
      </c>
      <c r="H63" s="48" t="s">
        <v>96</v>
      </c>
      <c r="I63" s="138">
        <v>121993695</v>
      </c>
      <c r="J63" s="138">
        <v>0</v>
      </c>
      <c r="K63" s="138">
        <v>72273488</v>
      </c>
      <c r="L63" s="138">
        <v>0</v>
      </c>
      <c r="M63" s="138">
        <v>26294118</v>
      </c>
      <c r="N63" s="138">
        <v>12383</v>
      </c>
      <c r="O63" s="138">
        <v>342383</v>
      </c>
      <c r="P63" s="138">
        <v>12383</v>
      </c>
      <c r="Q63" s="138">
        <v>342383</v>
      </c>
      <c r="R63" s="139">
        <f t="shared" si="2"/>
        <v>0.21553669638418607</v>
      </c>
      <c r="S63" s="140">
        <f t="shared" si="3"/>
        <v>2.8065630768868833E-3</v>
      </c>
      <c r="T63" s="50"/>
      <c r="Y63" s="45">
        <v>2</v>
      </c>
      <c r="Z63" s="46">
        <v>0</v>
      </c>
      <c r="AA63" s="46">
        <v>4</v>
      </c>
      <c r="AB63" s="1">
        <v>4</v>
      </c>
      <c r="AC63" s="1">
        <v>15</v>
      </c>
      <c r="AD63" s="1">
        <v>20</v>
      </c>
      <c r="AE63" s="1" t="s">
        <v>197</v>
      </c>
      <c r="AF63" s="52" t="s">
        <v>96</v>
      </c>
      <c r="AG63" s="53">
        <v>241993695</v>
      </c>
      <c r="AH63" s="53">
        <v>30000</v>
      </c>
      <c r="AI63" s="53">
        <v>72273488</v>
      </c>
      <c r="AJ63" s="53">
        <v>30000</v>
      </c>
      <c r="AK63" s="53">
        <v>26294118</v>
      </c>
      <c r="AL63" s="53">
        <v>30000</v>
      </c>
      <c r="AM63" s="53">
        <v>330000</v>
      </c>
      <c r="AN63" s="53">
        <v>30000</v>
      </c>
      <c r="AO63" s="53">
        <v>330000</v>
      </c>
      <c r="AP63" s="54">
        <v>0.10865621106368081</v>
      </c>
      <c r="AQ63" s="55">
        <v>1.3636718923606666E-3</v>
      </c>
    </row>
    <row r="64" spans="1:43" s="51" customFormat="1" ht="36" x14ac:dyDescent="0.2">
      <c r="A64" s="45">
        <v>2</v>
      </c>
      <c r="B64" s="46">
        <v>0</v>
      </c>
      <c r="C64" s="46">
        <v>4</v>
      </c>
      <c r="D64" s="1">
        <v>4</v>
      </c>
      <c r="E64" s="1">
        <v>17</v>
      </c>
      <c r="F64" s="1">
        <v>20</v>
      </c>
      <c r="G64" s="1" t="s">
        <v>198</v>
      </c>
      <c r="H64" s="48" t="s">
        <v>97</v>
      </c>
      <c r="I64" s="138">
        <v>108131015</v>
      </c>
      <c r="J64" s="138">
        <v>0</v>
      </c>
      <c r="K64" s="138">
        <v>37554859</v>
      </c>
      <c r="L64" s="138">
        <v>0</v>
      </c>
      <c r="M64" s="138">
        <v>32741757</v>
      </c>
      <c r="N64" s="138">
        <v>0</v>
      </c>
      <c r="O64" s="138">
        <v>200000</v>
      </c>
      <c r="P64" s="138">
        <v>0</v>
      </c>
      <c r="Q64" s="138">
        <v>200000</v>
      </c>
      <c r="R64" s="139">
        <f t="shared" si="2"/>
        <v>0.30279709295247065</v>
      </c>
      <c r="S64" s="140">
        <f t="shared" si="3"/>
        <v>1.8496080888540628E-3</v>
      </c>
      <c r="T64" s="50"/>
      <c r="Y64" s="45">
        <v>2</v>
      </c>
      <c r="Z64" s="46">
        <v>0</v>
      </c>
      <c r="AA64" s="46">
        <v>4</v>
      </c>
      <c r="AB64" s="1">
        <v>4</v>
      </c>
      <c r="AC64" s="1">
        <v>17</v>
      </c>
      <c r="AD64" s="1">
        <v>20</v>
      </c>
      <c r="AE64" s="1" t="s">
        <v>198</v>
      </c>
      <c r="AF64" s="52" t="s">
        <v>97</v>
      </c>
      <c r="AG64" s="53">
        <v>48131015</v>
      </c>
      <c r="AH64" s="53">
        <v>0</v>
      </c>
      <c r="AI64" s="53">
        <v>37554859</v>
      </c>
      <c r="AJ64" s="53">
        <v>0</v>
      </c>
      <c r="AK64" s="53">
        <v>32741757</v>
      </c>
      <c r="AL64" s="53">
        <v>0</v>
      </c>
      <c r="AM64" s="53">
        <v>200000</v>
      </c>
      <c r="AN64" s="53">
        <v>0</v>
      </c>
      <c r="AO64" s="53">
        <v>200000</v>
      </c>
      <c r="AP64" s="54">
        <v>0.68026317334051656</v>
      </c>
      <c r="AQ64" s="55">
        <v>4.1553247942101371E-3</v>
      </c>
    </row>
    <row r="65" spans="1:43" s="51" customFormat="1" ht="36" x14ac:dyDescent="0.2">
      <c r="A65" s="45">
        <v>2</v>
      </c>
      <c r="B65" s="46">
        <v>0</v>
      </c>
      <c r="C65" s="46">
        <v>4</v>
      </c>
      <c r="D65" s="1">
        <v>4</v>
      </c>
      <c r="E65" s="1">
        <v>18</v>
      </c>
      <c r="F65" s="1">
        <v>20</v>
      </c>
      <c r="G65" s="1" t="s">
        <v>199</v>
      </c>
      <c r="H65" s="48" t="s">
        <v>98</v>
      </c>
      <c r="I65" s="138">
        <v>107286611</v>
      </c>
      <c r="J65" s="138">
        <v>0</v>
      </c>
      <c r="K65" s="138">
        <v>35767054</v>
      </c>
      <c r="L65" s="138">
        <v>0</v>
      </c>
      <c r="M65" s="138">
        <v>31038393</v>
      </c>
      <c r="N65" s="138">
        <v>0</v>
      </c>
      <c r="O65" s="138">
        <v>200000</v>
      </c>
      <c r="P65" s="138">
        <v>0</v>
      </c>
      <c r="Q65" s="138">
        <v>200000</v>
      </c>
      <c r="R65" s="139">
        <f t="shared" si="2"/>
        <v>0.28930350871088656</v>
      </c>
      <c r="S65" s="140">
        <f t="shared" si="3"/>
        <v>1.8641655108296786E-3</v>
      </c>
      <c r="T65" s="50"/>
      <c r="Y65" s="45">
        <v>2</v>
      </c>
      <c r="Z65" s="46">
        <v>0</v>
      </c>
      <c r="AA65" s="46">
        <v>4</v>
      </c>
      <c r="AB65" s="1">
        <v>4</v>
      </c>
      <c r="AC65" s="1">
        <v>18</v>
      </c>
      <c r="AD65" s="1">
        <v>20</v>
      </c>
      <c r="AE65" s="1" t="s">
        <v>199</v>
      </c>
      <c r="AF65" s="52" t="s">
        <v>98</v>
      </c>
      <c r="AG65" s="53">
        <v>47286611</v>
      </c>
      <c r="AH65" s="53">
        <v>0</v>
      </c>
      <c r="AI65" s="53">
        <v>35767054</v>
      </c>
      <c r="AJ65" s="53">
        <v>0</v>
      </c>
      <c r="AK65" s="53">
        <v>31038393</v>
      </c>
      <c r="AL65" s="53">
        <v>0</v>
      </c>
      <c r="AM65" s="53">
        <v>200000</v>
      </c>
      <c r="AN65" s="53">
        <v>0</v>
      </c>
      <c r="AO65" s="53">
        <v>200000</v>
      </c>
      <c r="AP65" s="54">
        <v>0.6563886128358829</v>
      </c>
      <c r="AQ65" s="55">
        <v>4.229527043077796E-3</v>
      </c>
    </row>
    <row r="66" spans="1:43" s="51" customFormat="1" ht="36" x14ac:dyDescent="0.2">
      <c r="A66" s="45">
        <v>2</v>
      </c>
      <c r="B66" s="46">
        <v>0</v>
      </c>
      <c r="C66" s="46">
        <v>4</v>
      </c>
      <c r="D66" s="1">
        <v>4</v>
      </c>
      <c r="E66" s="1">
        <v>23</v>
      </c>
      <c r="F66" s="1">
        <v>20</v>
      </c>
      <c r="G66" s="1" t="s">
        <v>200</v>
      </c>
      <c r="H66" s="48" t="s">
        <v>99</v>
      </c>
      <c r="I66" s="138">
        <v>37153766</v>
      </c>
      <c r="J66" s="138">
        <v>1675500</v>
      </c>
      <c r="K66" s="138">
        <v>15188130</v>
      </c>
      <c r="L66" s="138">
        <v>1675500</v>
      </c>
      <c r="M66" s="138">
        <v>11472753</v>
      </c>
      <c r="N66" s="138">
        <v>1675500</v>
      </c>
      <c r="O66" s="138">
        <v>6324730</v>
      </c>
      <c r="P66" s="138">
        <v>1675500</v>
      </c>
      <c r="Q66" s="138">
        <v>6324730</v>
      </c>
      <c r="R66" s="139">
        <f t="shared" si="2"/>
        <v>0.30879111958663896</v>
      </c>
      <c r="S66" s="140">
        <f t="shared" si="3"/>
        <v>0.17023119540560169</v>
      </c>
      <c r="T66" s="50"/>
      <c r="Y66" s="45">
        <v>2</v>
      </c>
      <c r="Z66" s="46">
        <v>0</v>
      </c>
      <c r="AA66" s="46">
        <v>4</v>
      </c>
      <c r="AB66" s="1">
        <v>4</v>
      </c>
      <c r="AC66" s="1">
        <v>23</v>
      </c>
      <c r="AD66" s="1">
        <v>20</v>
      </c>
      <c r="AE66" s="1" t="s">
        <v>200</v>
      </c>
      <c r="AF66" s="52" t="s">
        <v>99</v>
      </c>
      <c r="AG66" s="53">
        <v>37153766</v>
      </c>
      <c r="AH66" s="53">
        <v>1149230</v>
      </c>
      <c r="AI66" s="53">
        <v>13512630</v>
      </c>
      <c r="AJ66" s="53">
        <v>1149230</v>
      </c>
      <c r="AK66" s="53">
        <v>9797253</v>
      </c>
      <c r="AL66" s="53">
        <v>1149230</v>
      </c>
      <c r="AM66" s="53">
        <v>4649230</v>
      </c>
      <c r="AN66" s="53">
        <v>1149230</v>
      </c>
      <c r="AO66" s="53">
        <v>4649230</v>
      </c>
      <c r="AP66" s="54">
        <v>0.2636947490060631</v>
      </c>
      <c r="AQ66" s="55">
        <v>0.1251348248250258</v>
      </c>
    </row>
    <row r="67" spans="1:43" s="39" customFormat="1" ht="24" x14ac:dyDescent="0.2">
      <c r="A67" s="36">
        <v>2</v>
      </c>
      <c r="B67" s="37">
        <v>0</v>
      </c>
      <c r="C67" s="37">
        <v>4</v>
      </c>
      <c r="D67" s="56">
        <v>5</v>
      </c>
      <c r="E67" s="38"/>
      <c r="F67" s="38"/>
      <c r="G67" s="38"/>
      <c r="H67" s="43" t="s">
        <v>100</v>
      </c>
      <c r="I67" s="135">
        <f t="shared" ref="I67:Q67" si="24">SUM(I68:I75)</f>
        <v>2008693204</v>
      </c>
      <c r="J67" s="135">
        <f t="shared" si="24"/>
        <v>30294999</v>
      </c>
      <c r="K67" s="135">
        <f t="shared" si="24"/>
        <v>1359037789.74</v>
      </c>
      <c r="L67" s="135">
        <f t="shared" si="24"/>
        <v>72571147</v>
      </c>
      <c r="M67" s="135">
        <f t="shared" si="24"/>
        <v>1087513742.74</v>
      </c>
      <c r="N67" s="135">
        <f t="shared" si="24"/>
        <v>378297162</v>
      </c>
      <c r="O67" s="135">
        <f t="shared" si="24"/>
        <v>542208652</v>
      </c>
      <c r="P67" s="135">
        <f t="shared" si="24"/>
        <v>374425363</v>
      </c>
      <c r="Q67" s="135">
        <f t="shared" si="24"/>
        <v>538336853</v>
      </c>
      <c r="R67" s="136">
        <f t="shared" si="2"/>
        <v>0.54140360537606524</v>
      </c>
      <c r="S67" s="137">
        <f t="shared" si="3"/>
        <v>0.26993104318781774</v>
      </c>
      <c r="T67" s="59"/>
      <c r="Y67" s="36">
        <v>2</v>
      </c>
      <c r="Z67" s="37">
        <v>0</v>
      </c>
      <c r="AA67" s="37">
        <v>4</v>
      </c>
      <c r="AB67" s="56">
        <v>5</v>
      </c>
      <c r="AC67" s="38"/>
      <c r="AD67" s="38"/>
      <c r="AE67" s="38"/>
      <c r="AF67" s="44" t="s">
        <v>100</v>
      </c>
      <c r="AG67" s="40">
        <v>2008693204</v>
      </c>
      <c r="AH67" s="40">
        <v>105202785</v>
      </c>
      <c r="AI67" s="40">
        <v>1328742790.74</v>
      </c>
      <c r="AJ67" s="40">
        <v>59033494</v>
      </c>
      <c r="AK67" s="40">
        <v>1014942595.74</v>
      </c>
      <c r="AL67" s="40">
        <v>92603324</v>
      </c>
      <c r="AM67" s="40">
        <v>163911490</v>
      </c>
      <c r="AN67" s="40">
        <v>116226032</v>
      </c>
      <c r="AO67" s="40">
        <v>163911490</v>
      </c>
      <c r="AP67" s="70">
        <v>0.50527506824780399</v>
      </c>
      <c r="AQ67" s="60">
        <v>8.160105767948822E-2</v>
      </c>
    </row>
    <row r="68" spans="1:43" s="51" customFormat="1" ht="36" x14ac:dyDescent="0.2">
      <c r="A68" s="45">
        <v>2</v>
      </c>
      <c r="B68" s="46">
        <v>0</v>
      </c>
      <c r="C68" s="46">
        <v>4</v>
      </c>
      <c r="D68" s="1">
        <v>5</v>
      </c>
      <c r="E68" s="1">
        <v>1</v>
      </c>
      <c r="F68" s="1">
        <v>20</v>
      </c>
      <c r="G68" s="1" t="s">
        <v>203</v>
      </c>
      <c r="H68" s="48" t="s">
        <v>101</v>
      </c>
      <c r="I68" s="138">
        <v>946539356</v>
      </c>
      <c r="J68" s="138">
        <v>25000000</v>
      </c>
      <c r="K68" s="138">
        <v>666659980</v>
      </c>
      <c r="L68" s="138">
        <v>19234285</v>
      </c>
      <c r="M68" s="138">
        <v>530957522</v>
      </c>
      <c r="N68" s="138">
        <v>337413524</v>
      </c>
      <c r="O68" s="138">
        <v>420184686</v>
      </c>
      <c r="P68" s="138">
        <v>337413524</v>
      </c>
      <c r="Q68" s="138">
        <v>420184686</v>
      </c>
      <c r="R68" s="139">
        <f t="shared" si="2"/>
        <v>0.56094605959522303</v>
      </c>
      <c r="S68" s="140">
        <f t="shared" si="3"/>
        <v>0.44391676197772384</v>
      </c>
      <c r="T68" s="50"/>
      <c r="Y68" s="45">
        <v>2</v>
      </c>
      <c r="Z68" s="46">
        <v>0</v>
      </c>
      <c r="AA68" s="46">
        <v>4</v>
      </c>
      <c r="AB68" s="1">
        <v>5</v>
      </c>
      <c r="AC68" s="1">
        <v>1</v>
      </c>
      <c r="AD68" s="1">
        <v>20</v>
      </c>
      <c r="AE68" s="1" t="s">
        <v>203</v>
      </c>
      <c r="AF68" s="52" t="s">
        <v>101</v>
      </c>
      <c r="AG68" s="53">
        <v>946539356</v>
      </c>
      <c r="AH68" s="53">
        <v>35315801</v>
      </c>
      <c r="AI68" s="53">
        <v>641659980</v>
      </c>
      <c r="AJ68" s="53">
        <v>0</v>
      </c>
      <c r="AK68" s="53">
        <v>511723237</v>
      </c>
      <c r="AL68" s="53">
        <v>41085720</v>
      </c>
      <c r="AM68" s="53">
        <v>82771162</v>
      </c>
      <c r="AN68" s="53">
        <v>41085720</v>
      </c>
      <c r="AO68" s="53">
        <v>82771162</v>
      </c>
      <c r="AP68" s="54">
        <v>0.54062542012252046</v>
      </c>
      <c r="AQ68" s="55">
        <v>8.7446086076953367E-2</v>
      </c>
    </row>
    <row r="69" spans="1:43" s="51" customFormat="1" ht="36" x14ac:dyDescent="0.2">
      <c r="A69" s="45">
        <v>2</v>
      </c>
      <c r="B69" s="46">
        <v>0</v>
      </c>
      <c r="C69" s="46">
        <v>4</v>
      </c>
      <c r="D69" s="1">
        <v>5</v>
      </c>
      <c r="E69" s="1">
        <v>2</v>
      </c>
      <c r="F69" s="1">
        <v>20</v>
      </c>
      <c r="G69" s="1" t="s">
        <v>204</v>
      </c>
      <c r="H69" s="48" t="s">
        <v>102</v>
      </c>
      <c r="I69" s="138">
        <v>320977346</v>
      </c>
      <c r="J69" s="138">
        <v>5000000</v>
      </c>
      <c r="K69" s="138">
        <v>132535235</v>
      </c>
      <c r="L69" s="138">
        <v>20726790</v>
      </c>
      <c r="M69" s="138">
        <v>80864290</v>
      </c>
      <c r="N69" s="138">
        <v>4352774</v>
      </c>
      <c r="O69" s="138">
        <v>5385254</v>
      </c>
      <c r="P69" s="138">
        <v>480975</v>
      </c>
      <c r="Q69" s="138">
        <v>1513455</v>
      </c>
      <c r="R69" s="139">
        <f t="shared" si="2"/>
        <v>0.25193145562366259</v>
      </c>
      <c r="S69" s="140">
        <f t="shared" si="3"/>
        <v>1.6777676266287029E-2</v>
      </c>
      <c r="T69" s="50"/>
      <c r="Y69" s="45">
        <v>2</v>
      </c>
      <c r="Z69" s="46">
        <v>0</v>
      </c>
      <c r="AA69" s="46">
        <v>4</v>
      </c>
      <c r="AB69" s="1">
        <v>5</v>
      </c>
      <c r="AC69" s="1">
        <v>2</v>
      </c>
      <c r="AD69" s="1">
        <v>20</v>
      </c>
      <c r="AE69" s="1" t="s">
        <v>204</v>
      </c>
      <c r="AF69" s="52" t="s">
        <v>102</v>
      </c>
      <c r="AG69" s="53">
        <v>320977346</v>
      </c>
      <c r="AH69" s="53">
        <v>30613460</v>
      </c>
      <c r="AI69" s="53">
        <v>127535235</v>
      </c>
      <c r="AJ69" s="53">
        <v>52075043</v>
      </c>
      <c r="AK69" s="53">
        <v>60137500</v>
      </c>
      <c r="AL69" s="53">
        <v>32480</v>
      </c>
      <c r="AM69" s="53">
        <v>1032480</v>
      </c>
      <c r="AN69" s="53">
        <v>32480</v>
      </c>
      <c r="AO69" s="53">
        <v>1032480</v>
      </c>
      <c r="AP69" s="54">
        <v>0.18735745917719687</v>
      </c>
      <c r="AQ69" s="55">
        <v>3.2166756092500059E-3</v>
      </c>
    </row>
    <row r="70" spans="1:43" s="51" customFormat="1" ht="60" x14ac:dyDescent="0.2">
      <c r="A70" s="45">
        <v>2</v>
      </c>
      <c r="B70" s="46">
        <v>0</v>
      </c>
      <c r="C70" s="46">
        <v>4</v>
      </c>
      <c r="D70" s="1">
        <v>5</v>
      </c>
      <c r="E70" s="1">
        <v>5</v>
      </c>
      <c r="F70" s="1">
        <v>20</v>
      </c>
      <c r="G70" s="1" t="s">
        <v>205</v>
      </c>
      <c r="H70" s="48" t="s">
        <v>103</v>
      </c>
      <c r="I70" s="138">
        <v>39533211</v>
      </c>
      <c r="J70" s="138">
        <v>0</v>
      </c>
      <c r="K70" s="138">
        <v>4110824</v>
      </c>
      <c r="L70" s="138">
        <v>0</v>
      </c>
      <c r="M70" s="138">
        <v>157503</v>
      </c>
      <c r="N70" s="138">
        <v>0</v>
      </c>
      <c r="O70" s="138">
        <v>0</v>
      </c>
      <c r="P70" s="138">
        <v>0</v>
      </c>
      <c r="Q70" s="138">
        <v>0</v>
      </c>
      <c r="R70" s="139">
        <f t="shared" si="2"/>
        <v>3.9840679776808417E-3</v>
      </c>
      <c r="S70" s="140">
        <f t="shared" si="3"/>
        <v>0</v>
      </c>
      <c r="T70" s="50"/>
      <c r="Y70" s="45">
        <v>2</v>
      </c>
      <c r="Z70" s="46">
        <v>0</v>
      </c>
      <c r="AA70" s="46">
        <v>4</v>
      </c>
      <c r="AB70" s="1">
        <v>5</v>
      </c>
      <c r="AC70" s="1">
        <v>5</v>
      </c>
      <c r="AD70" s="1">
        <v>20</v>
      </c>
      <c r="AE70" s="1" t="s">
        <v>205</v>
      </c>
      <c r="AF70" s="52" t="s">
        <v>103</v>
      </c>
      <c r="AG70" s="53">
        <v>39533211</v>
      </c>
      <c r="AH70" s="53">
        <v>0</v>
      </c>
      <c r="AI70" s="53">
        <v>4110824</v>
      </c>
      <c r="AJ70" s="53">
        <v>0</v>
      </c>
      <c r="AK70" s="53">
        <v>157503</v>
      </c>
      <c r="AL70" s="53">
        <v>0</v>
      </c>
      <c r="AM70" s="53">
        <v>0</v>
      </c>
      <c r="AN70" s="53">
        <v>0</v>
      </c>
      <c r="AO70" s="53">
        <v>0</v>
      </c>
      <c r="AP70" s="54">
        <v>3.9840679776808417E-3</v>
      </c>
      <c r="AQ70" s="55">
        <v>0</v>
      </c>
    </row>
    <row r="71" spans="1:43" s="51" customFormat="1" ht="48" x14ac:dyDescent="0.2">
      <c r="A71" s="45">
        <v>2</v>
      </c>
      <c r="B71" s="46">
        <v>0</v>
      </c>
      <c r="C71" s="46">
        <v>4</v>
      </c>
      <c r="D71" s="1">
        <v>5</v>
      </c>
      <c r="E71" s="1">
        <v>6</v>
      </c>
      <c r="F71" s="1">
        <v>20</v>
      </c>
      <c r="G71" s="1" t="s">
        <v>206</v>
      </c>
      <c r="H71" s="48" t="s">
        <v>104</v>
      </c>
      <c r="I71" s="138">
        <v>50664226</v>
      </c>
      <c r="J71" s="138">
        <v>195999</v>
      </c>
      <c r="K71" s="138">
        <v>46464272</v>
      </c>
      <c r="L71" s="138">
        <v>30195999</v>
      </c>
      <c r="M71" s="138">
        <v>31397849</v>
      </c>
      <c r="N71" s="138">
        <v>195999</v>
      </c>
      <c r="O71" s="138">
        <v>1195999</v>
      </c>
      <c r="P71" s="138">
        <v>195999</v>
      </c>
      <c r="Q71" s="138">
        <v>1195999</v>
      </c>
      <c r="R71" s="139">
        <f t="shared" si="2"/>
        <v>0.61972424092692147</v>
      </c>
      <c r="S71" s="140">
        <f t="shared" si="3"/>
        <v>2.3606380565253281E-2</v>
      </c>
      <c r="T71" s="50"/>
      <c r="Y71" s="45">
        <v>2</v>
      </c>
      <c r="Z71" s="46">
        <v>0</v>
      </c>
      <c r="AA71" s="46">
        <v>4</v>
      </c>
      <c r="AB71" s="1">
        <v>5</v>
      </c>
      <c r="AC71" s="1">
        <v>6</v>
      </c>
      <c r="AD71" s="1">
        <v>20</v>
      </c>
      <c r="AE71" s="1" t="s">
        <v>206</v>
      </c>
      <c r="AF71" s="52" t="s">
        <v>104</v>
      </c>
      <c r="AG71" s="53">
        <v>50664226</v>
      </c>
      <c r="AH71" s="53">
        <v>30000000</v>
      </c>
      <c r="AI71" s="53">
        <v>46268273</v>
      </c>
      <c r="AJ71" s="53">
        <v>0</v>
      </c>
      <c r="AK71" s="53">
        <v>1201850</v>
      </c>
      <c r="AL71" s="53">
        <v>0</v>
      </c>
      <c r="AM71" s="53">
        <v>1000000</v>
      </c>
      <c r="AN71" s="53">
        <v>0</v>
      </c>
      <c r="AO71" s="53">
        <v>1000000</v>
      </c>
      <c r="AP71" s="54">
        <v>2.3721866391484991E-2</v>
      </c>
      <c r="AQ71" s="55">
        <v>1.9737792895523559E-2</v>
      </c>
    </row>
    <row r="72" spans="1:43" s="51" customFormat="1" ht="24" x14ac:dyDescent="0.2">
      <c r="A72" s="45">
        <v>2</v>
      </c>
      <c r="B72" s="46">
        <v>0</v>
      </c>
      <c r="C72" s="46">
        <v>4</v>
      </c>
      <c r="D72" s="1">
        <v>5</v>
      </c>
      <c r="E72" s="1">
        <v>8</v>
      </c>
      <c r="F72" s="1">
        <v>20</v>
      </c>
      <c r="G72" s="1" t="s">
        <v>207</v>
      </c>
      <c r="H72" s="48" t="s">
        <v>105</v>
      </c>
      <c r="I72" s="138">
        <v>129148748</v>
      </c>
      <c r="J72" s="138">
        <v>0</v>
      </c>
      <c r="K72" s="138">
        <v>129092970</v>
      </c>
      <c r="L72" s="138">
        <v>525674</v>
      </c>
      <c r="M72" s="138">
        <v>116230663</v>
      </c>
      <c r="N72" s="138">
        <v>9748495</v>
      </c>
      <c r="O72" s="138">
        <v>29245487</v>
      </c>
      <c r="P72" s="138">
        <v>9748495</v>
      </c>
      <c r="Q72" s="138">
        <v>29245487</v>
      </c>
      <c r="R72" s="139">
        <f t="shared" si="2"/>
        <v>0.89997514339047247</v>
      </c>
      <c r="S72" s="140">
        <f t="shared" si="3"/>
        <v>0.22644808759586271</v>
      </c>
      <c r="T72" s="50"/>
      <c r="Y72" s="45">
        <v>2</v>
      </c>
      <c r="Z72" s="46">
        <v>0</v>
      </c>
      <c r="AA72" s="46">
        <v>4</v>
      </c>
      <c r="AB72" s="1">
        <v>5</v>
      </c>
      <c r="AC72" s="1">
        <v>8</v>
      </c>
      <c r="AD72" s="1">
        <v>20</v>
      </c>
      <c r="AE72" s="1" t="s">
        <v>207</v>
      </c>
      <c r="AF72" s="52" t="s">
        <v>105</v>
      </c>
      <c r="AG72" s="53">
        <v>129148748</v>
      </c>
      <c r="AH72" s="53">
        <v>525674</v>
      </c>
      <c r="AI72" s="53">
        <v>129092970</v>
      </c>
      <c r="AJ72" s="53">
        <v>0</v>
      </c>
      <c r="AK72" s="53">
        <v>115704989</v>
      </c>
      <c r="AL72" s="53">
        <v>19496992</v>
      </c>
      <c r="AM72" s="53">
        <v>19496992</v>
      </c>
      <c r="AN72" s="53">
        <v>19496992</v>
      </c>
      <c r="AO72" s="53">
        <v>19496992</v>
      </c>
      <c r="AP72" s="54">
        <v>0.89590484454406016</v>
      </c>
      <c r="AQ72" s="55">
        <v>0.15096539689258157</v>
      </c>
    </row>
    <row r="73" spans="1:43" s="51" customFormat="1" ht="24" x14ac:dyDescent="0.2">
      <c r="A73" s="45">
        <v>2</v>
      </c>
      <c r="B73" s="46">
        <v>0</v>
      </c>
      <c r="C73" s="46">
        <v>4</v>
      </c>
      <c r="D73" s="1">
        <v>5</v>
      </c>
      <c r="E73" s="1">
        <v>9</v>
      </c>
      <c r="F73" s="1">
        <v>20</v>
      </c>
      <c r="G73" s="1" t="s">
        <v>208</v>
      </c>
      <c r="H73" s="48" t="s">
        <v>106</v>
      </c>
      <c r="I73" s="138">
        <v>87918583</v>
      </c>
      <c r="J73" s="138">
        <v>0</v>
      </c>
      <c r="K73" s="138">
        <v>50568487</v>
      </c>
      <c r="L73" s="138">
        <v>1789399</v>
      </c>
      <c r="M73" s="138">
        <v>41955569</v>
      </c>
      <c r="N73" s="138">
        <v>2863828</v>
      </c>
      <c r="O73" s="138">
        <v>14574252</v>
      </c>
      <c r="P73" s="138">
        <v>2863828</v>
      </c>
      <c r="Q73" s="138">
        <v>14574252</v>
      </c>
      <c r="R73" s="139">
        <f t="shared" ref="R73:R143" si="25">IFERROR((M73/I73),0)</f>
        <v>0.47720934037346802</v>
      </c>
      <c r="S73" s="140">
        <f t="shared" ref="S73:S143" si="26">IFERROR((O73/I73),0)</f>
        <v>0.16576986915269096</v>
      </c>
      <c r="T73" s="50"/>
      <c r="Y73" s="45">
        <v>2</v>
      </c>
      <c r="Z73" s="46">
        <v>0</v>
      </c>
      <c r="AA73" s="46">
        <v>4</v>
      </c>
      <c r="AB73" s="1">
        <v>5</v>
      </c>
      <c r="AC73" s="1">
        <v>9</v>
      </c>
      <c r="AD73" s="1">
        <v>20</v>
      </c>
      <c r="AE73" s="1" t="s">
        <v>208</v>
      </c>
      <c r="AF73" s="52" t="s">
        <v>106</v>
      </c>
      <c r="AG73" s="53">
        <v>87918583</v>
      </c>
      <c r="AH73" s="53">
        <v>4272167</v>
      </c>
      <c r="AI73" s="53">
        <v>50568487</v>
      </c>
      <c r="AJ73" s="53">
        <v>2482768</v>
      </c>
      <c r="AK73" s="53">
        <v>40166170</v>
      </c>
      <c r="AL73" s="53">
        <v>8210424</v>
      </c>
      <c r="AM73" s="53">
        <v>11710424</v>
      </c>
      <c r="AN73" s="53">
        <v>8210424</v>
      </c>
      <c r="AO73" s="53">
        <v>11710424</v>
      </c>
      <c r="AP73" s="54">
        <v>0.45685643045452634</v>
      </c>
      <c r="AQ73" s="55">
        <v>0.13319623224591778</v>
      </c>
    </row>
    <row r="74" spans="1:43" s="51" customFormat="1" ht="36" x14ac:dyDescent="0.2">
      <c r="A74" s="45">
        <v>2</v>
      </c>
      <c r="B74" s="46">
        <v>0</v>
      </c>
      <c r="C74" s="46">
        <v>4</v>
      </c>
      <c r="D74" s="1">
        <v>5</v>
      </c>
      <c r="E74" s="1">
        <v>10</v>
      </c>
      <c r="F74" s="1">
        <v>20</v>
      </c>
      <c r="G74" s="1" t="s">
        <v>209</v>
      </c>
      <c r="H74" s="48" t="s">
        <v>107</v>
      </c>
      <c r="I74" s="138">
        <v>408579621</v>
      </c>
      <c r="J74" s="138">
        <v>0</v>
      </c>
      <c r="K74" s="138">
        <v>326217885.74000001</v>
      </c>
      <c r="L74" s="138">
        <v>0</v>
      </c>
      <c r="M74" s="138">
        <v>285095421.74000001</v>
      </c>
      <c r="N74" s="138">
        <v>23623542</v>
      </c>
      <c r="O74" s="138">
        <v>70868974</v>
      </c>
      <c r="P74" s="138">
        <v>23623542</v>
      </c>
      <c r="Q74" s="138">
        <v>70868974</v>
      </c>
      <c r="R74" s="139">
        <f t="shared" si="25"/>
        <v>0.69777200596110989</v>
      </c>
      <c r="S74" s="140">
        <f t="shared" si="26"/>
        <v>0.17345205281298159</v>
      </c>
      <c r="T74" s="50"/>
      <c r="Y74" s="45">
        <v>2</v>
      </c>
      <c r="Z74" s="46">
        <v>0</v>
      </c>
      <c r="AA74" s="46">
        <v>4</v>
      </c>
      <c r="AB74" s="1">
        <v>5</v>
      </c>
      <c r="AC74" s="1">
        <v>10</v>
      </c>
      <c r="AD74" s="1">
        <v>20</v>
      </c>
      <c r="AE74" s="1" t="s">
        <v>209</v>
      </c>
      <c r="AF74" s="52" t="s">
        <v>107</v>
      </c>
      <c r="AG74" s="53">
        <v>408579621</v>
      </c>
      <c r="AH74" s="53">
        <v>4320683</v>
      </c>
      <c r="AI74" s="53">
        <v>326217885.74000001</v>
      </c>
      <c r="AJ74" s="53">
        <v>4320683</v>
      </c>
      <c r="AK74" s="53">
        <v>285095421.74000001</v>
      </c>
      <c r="AL74" s="53">
        <v>23622708</v>
      </c>
      <c r="AM74" s="53">
        <v>47245432</v>
      </c>
      <c r="AN74" s="53">
        <v>47245416</v>
      </c>
      <c r="AO74" s="53">
        <v>47245432</v>
      </c>
      <c r="AP74" s="54">
        <v>0.69777200596110989</v>
      </c>
      <c r="AQ74" s="55">
        <v>0.11563335411679772</v>
      </c>
    </row>
    <row r="75" spans="1:43" s="51" customFormat="1" ht="36" x14ac:dyDescent="0.2">
      <c r="A75" s="45">
        <v>2</v>
      </c>
      <c r="B75" s="46">
        <v>0</v>
      </c>
      <c r="C75" s="46">
        <v>4</v>
      </c>
      <c r="D75" s="1">
        <v>5</v>
      </c>
      <c r="E75" s="1">
        <v>12</v>
      </c>
      <c r="F75" s="1">
        <v>20</v>
      </c>
      <c r="G75" s="1" t="s">
        <v>210</v>
      </c>
      <c r="H75" s="48" t="s">
        <v>108</v>
      </c>
      <c r="I75" s="138">
        <v>25332113</v>
      </c>
      <c r="J75" s="138">
        <v>99000</v>
      </c>
      <c r="K75" s="138">
        <v>3388136</v>
      </c>
      <c r="L75" s="138">
        <v>99000</v>
      </c>
      <c r="M75" s="138">
        <v>854925</v>
      </c>
      <c r="N75" s="138">
        <v>99000</v>
      </c>
      <c r="O75" s="138">
        <v>754000</v>
      </c>
      <c r="P75" s="138">
        <v>99000</v>
      </c>
      <c r="Q75" s="138">
        <v>754000</v>
      </c>
      <c r="R75" s="139">
        <f t="shared" si="25"/>
        <v>3.3748665182410958E-2</v>
      </c>
      <c r="S75" s="140">
        <f t="shared" si="26"/>
        <v>2.9764591686449529E-2</v>
      </c>
      <c r="T75" s="50"/>
      <c r="Y75" s="45">
        <v>2</v>
      </c>
      <c r="Z75" s="46">
        <v>0</v>
      </c>
      <c r="AA75" s="46">
        <v>4</v>
      </c>
      <c r="AB75" s="1">
        <v>5</v>
      </c>
      <c r="AC75" s="1">
        <v>12</v>
      </c>
      <c r="AD75" s="1">
        <v>20</v>
      </c>
      <c r="AE75" s="1" t="s">
        <v>210</v>
      </c>
      <c r="AF75" s="52" t="s">
        <v>108</v>
      </c>
      <c r="AG75" s="53">
        <v>25332113</v>
      </c>
      <c r="AH75" s="53">
        <v>155000</v>
      </c>
      <c r="AI75" s="53">
        <v>3289136</v>
      </c>
      <c r="AJ75" s="53">
        <v>155000</v>
      </c>
      <c r="AK75" s="53">
        <v>755925</v>
      </c>
      <c r="AL75" s="53">
        <v>155000</v>
      </c>
      <c r="AM75" s="53">
        <v>655000</v>
      </c>
      <c r="AN75" s="53">
        <v>155000</v>
      </c>
      <c r="AO75" s="53">
        <v>655000</v>
      </c>
      <c r="AP75" s="54">
        <v>2.9840582189097294E-2</v>
      </c>
      <c r="AQ75" s="55">
        <v>2.5856508693135861E-2</v>
      </c>
    </row>
    <row r="76" spans="1:43" s="39" customFormat="1" ht="36" x14ac:dyDescent="0.2">
      <c r="A76" s="36">
        <v>2</v>
      </c>
      <c r="B76" s="37">
        <v>0</v>
      </c>
      <c r="C76" s="37">
        <v>4</v>
      </c>
      <c r="D76" s="56">
        <v>6</v>
      </c>
      <c r="E76" s="38"/>
      <c r="F76" s="38"/>
      <c r="G76" s="38"/>
      <c r="H76" s="43" t="s">
        <v>109</v>
      </c>
      <c r="I76" s="135">
        <f t="shared" ref="I76:J76" si="27">SUM(I77:I81)</f>
        <v>435067209</v>
      </c>
      <c r="J76" s="135">
        <f t="shared" si="27"/>
        <v>2459580</v>
      </c>
      <c r="K76" s="135">
        <f t="shared" ref="K76:Q76" si="28">SUM(K77:K81)</f>
        <v>307167268</v>
      </c>
      <c r="L76" s="135">
        <f t="shared" si="28"/>
        <v>2459580</v>
      </c>
      <c r="M76" s="135">
        <f t="shared" si="28"/>
        <v>262160547</v>
      </c>
      <c r="N76" s="135">
        <f t="shared" si="28"/>
        <v>19909260</v>
      </c>
      <c r="O76" s="135">
        <f t="shared" si="28"/>
        <v>42291975</v>
      </c>
      <c r="P76" s="135">
        <f t="shared" si="28"/>
        <v>19909260</v>
      </c>
      <c r="Q76" s="135">
        <f t="shared" si="28"/>
        <v>42291975</v>
      </c>
      <c r="R76" s="136">
        <f t="shared" si="25"/>
        <v>0.60257482424974018</v>
      </c>
      <c r="S76" s="137">
        <f t="shared" si="26"/>
        <v>9.7207912076867187E-2</v>
      </c>
      <c r="T76" s="59"/>
      <c r="Y76" s="36">
        <v>2</v>
      </c>
      <c r="Z76" s="37">
        <v>0</v>
      </c>
      <c r="AA76" s="37">
        <v>4</v>
      </c>
      <c r="AB76" s="56">
        <v>6</v>
      </c>
      <c r="AC76" s="38"/>
      <c r="AD76" s="38"/>
      <c r="AE76" s="38"/>
      <c r="AF76" s="44" t="s">
        <v>109</v>
      </c>
      <c r="AG76" s="40">
        <v>435067209</v>
      </c>
      <c r="AH76" s="40">
        <v>254300</v>
      </c>
      <c r="AI76" s="40">
        <v>304707688</v>
      </c>
      <c r="AJ76" s="40">
        <v>254300</v>
      </c>
      <c r="AK76" s="40">
        <v>259700967</v>
      </c>
      <c r="AL76" s="40">
        <v>254300</v>
      </c>
      <c r="AM76" s="40">
        <v>22382715</v>
      </c>
      <c r="AN76" s="40">
        <v>19282715</v>
      </c>
      <c r="AO76" s="40">
        <v>22382715</v>
      </c>
      <c r="AP76" s="70">
        <v>0.59692149081269874</v>
      </c>
      <c r="AQ76" s="60">
        <v>5.1446568569133419E-2</v>
      </c>
    </row>
    <row r="77" spans="1:43" s="51" customFormat="1" ht="14.25" x14ac:dyDescent="0.2">
      <c r="A77" s="45">
        <v>2</v>
      </c>
      <c r="B77" s="46">
        <v>0</v>
      </c>
      <c r="C77" s="46">
        <v>4</v>
      </c>
      <c r="D77" s="1">
        <v>6</v>
      </c>
      <c r="E77" s="1">
        <v>2</v>
      </c>
      <c r="F77" s="1">
        <v>20</v>
      </c>
      <c r="G77" s="1" t="s">
        <v>211</v>
      </c>
      <c r="H77" s="48" t="s">
        <v>110</v>
      </c>
      <c r="I77" s="138">
        <v>398757847</v>
      </c>
      <c r="J77" s="138">
        <v>0</v>
      </c>
      <c r="K77" s="138">
        <v>298077793</v>
      </c>
      <c r="L77" s="138">
        <v>0</v>
      </c>
      <c r="M77" s="138">
        <v>256702008</v>
      </c>
      <c r="N77" s="138">
        <v>19181160</v>
      </c>
      <c r="O77" s="138">
        <v>38709575</v>
      </c>
      <c r="P77" s="138">
        <v>19181160</v>
      </c>
      <c r="Q77" s="138">
        <v>38709575</v>
      </c>
      <c r="R77" s="139">
        <f t="shared" si="25"/>
        <v>0.64375412278720623</v>
      </c>
      <c r="S77" s="140">
        <f t="shared" si="26"/>
        <v>9.7075393728866227E-2</v>
      </c>
      <c r="T77" s="50"/>
      <c r="Y77" s="45">
        <v>2</v>
      </c>
      <c r="Z77" s="46">
        <v>0</v>
      </c>
      <c r="AA77" s="46">
        <v>4</v>
      </c>
      <c r="AB77" s="1">
        <v>6</v>
      </c>
      <c r="AC77" s="1">
        <v>2</v>
      </c>
      <c r="AD77" s="1">
        <v>20</v>
      </c>
      <c r="AE77" s="1" t="s">
        <v>211</v>
      </c>
      <c r="AF77" s="52" t="s">
        <v>110</v>
      </c>
      <c r="AG77" s="53">
        <v>398757847</v>
      </c>
      <c r="AH77" s="53">
        <v>0</v>
      </c>
      <c r="AI77" s="53">
        <v>298077793</v>
      </c>
      <c r="AJ77" s="53">
        <v>0</v>
      </c>
      <c r="AK77" s="53">
        <v>256702008</v>
      </c>
      <c r="AL77" s="53">
        <v>0</v>
      </c>
      <c r="AM77" s="53">
        <v>19528415</v>
      </c>
      <c r="AN77" s="53">
        <v>19028415</v>
      </c>
      <c r="AO77" s="53">
        <v>19528415</v>
      </c>
      <c r="AP77" s="54">
        <v>0.64375412278720623</v>
      </c>
      <c r="AQ77" s="55">
        <v>4.8973117762871263E-2</v>
      </c>
    </row>
    <row r="78" spans="1:43" s="51" customFormat="1" ht="24" x14ac:dyDescent="0.2">
      <c r="A78" s="45">
        <v>2</v>
      </c>
      <c r="B78" s="46">
        <v>0</v>
      </c>
      <c r="C78" s="46">
        <v>4</v>
      </c>
      <c r="D78" s="1">
        <v>6</v>
      </c>
      <c r="E78" s="1">
        <v>3</v>
      </c>
      <c r="F78" s="1">
        <v>20</v>
      </c>
      <c r="G78" s="1" t="s">
        <v>212</v>
      </c>
      <c r="H78" s="48" t="s">
        <v>111</v>
      </c>
      <c r="I78" s="138">
        <v>4222019</v>
      </c>
      <c r="J78" s="138">
        <v>500000</v>
      </c>
      <c r="K78" s="138">
        <v>2139023</v>
      </c>
      <c r="L78" s="138">
        <v>500000</v>
      </c>
      <c r="M78" s="138">
        <v>1716821</v>
      </c>
      <c r="N78" s="138">
        <v>500000</v>
      </c>
      <c r="O78" s="138">
        <v>1700000</v>
      </c>
      <c r="P78" s="138">
        <v>500000</v>
      </c>
      <c r="Q78" s="138">
        <v>1700000</v>
      </c>
      <c r="R78" s="139">
        <f t="shared" si="25"/>
        <v>0.40663507198807014</v>
      </c>
      <c r="S78" s="140">
        <f t="shared" si="26"/>
        <v>0.40265095917379812</v>
      </c>
      <c r="T78" s="50"/>
      <c r="Y78" s="45">
        <v>2</v>
      </c>
      <c r="Z78" s="46">
        <v>0</v>
      </c>
      <c r="AA78" s="46">
        <v>4</v>
      </c>
      <c r="AB78" s="1">
        <v>6</v>
      </c>
      <c r="AC78" s="1">
        <v>3</v>
      </c>
      <c r="AD78" s="1">
        <v>20</v>
      </c>
      <c r="AE78" s="1" t="s">
        <v>212</v>
      </c>
      <c r="AF78" s="52" t="s">
        <v>111</v>
      </c>
      <c r="AG78" s="53">
        <v>4222019</v>
      </c>
      <c r="AH78" s="53">
        <v>0</v>
      </c>
      <c r="AI78" s="53">
        <v>1639023</v>
      </c>
      <c r="AJ78" s="53">
        <v>0</v>
      </c>
      <c r="AK78" s="53">
        <v>1216821</v>
      </c>
      <c r="AL78" s="53">
        <v>0</v>
      </c>
      <c r="AM78" s="53">
        <v>1200000</v>
      </c>
      <c r="AN78" s="53">
        <v>0</v>
      </c>
      <c r="AO78" s="53">
        <v>1200000</v>
      </c>
      <c r="AP78" s="54">
        <v>0.28820831928989427</v>
      </c>
      <c r="AQ78" s="55">
        <v>0.28422420647562219</v>
      </c>
    </row>
    <row r="79" spans="1:43" s="51" customFormat="1" ht="48" x14ac:dyDescent="0.2">
      <c r="A79" s="45">
        <v>2</v>
      </c>
      <c r="B79" s="46">
        <v>0</v>
      </c>
      <c r="C79" s="46">
        <v>4</v>
      </c>
      <c r="D79" s="1">
        <v>6</v>
      </c>
      <c r="E79" s="1">
        <v>5</v>
      </c>
      <c r="F79" s="1">
        <v>20</v>
      </c>
      <c r="G79" s="1" t="s">
        <v>213</v>
      </c>
      <c r="H79" s="48" t="s">
        <v>112</v>
      </c>
      <c r="I79" s="138">
        <v>2533211</v>
      </c>
      <c r="J79" s="138">
        <v>0</v>
      </c>
      <c r="K79" s="138">
        <v>463413</v>
      </c>
      <c r="L79" s="138">
        <v>0</v>
      </c>
      <c r="M79" s="138">
        <v>210092</v>
      </c>
      <c r="N79" s="138">
        <v>0</v>
      </c>
      <c r="O79" s="138">
        <v>200000</v>
      </c>
      <c r="P79" s="138">
        <v>0</v>
      </c>
      <c r="Q79" s="138">
        <v>200000</v>
      </c>
      <c r="R79" s="139">
        <f t="shared" si="25"/>
        <v>8.2935057521856648E-2</v>
      </c>
      <c r="S79" s="140">
        <f t="shared" si="26"/>
        <v>7.8951180932026591E-2</v>
      </c>
      <c r="T79" s="50"/>
      <c r="Y79" s="45">
        <v>2</v>
      </c>
      <c r="Z79" s="46">
        <v>0</v>
      </c>
      <c r="AA79" s="46">
        <v>4</v>
      </c>
      <c r="AB79" s="1">
        <v>6</v>
      </c>
      <c r="AC79" s="1">
        <v>5</v>
      </c>
      <c r="AD79" s="1">
        <v>20</v>
      </c>
      <c r="AE79" s="1" t="s">
        <v>213</v>
      </c>
      <c r="AF79" s="52" t="s">
        <v>112</v>
      </c>
      <c r="AG79" s="53">
        <v>2533211</v>
      </c>
      <c r="AH79" s="53">
        <v>0</v>
      </c>
      <c r="AI79" s="53">
        <v>463413</v>
      </c>
      <c r="AJ79" s="53">
        <v>0</v>
      </c>
      <c r="AK79" s="53">
        <v>210092</v>
      </c>
      <c r="AL79" s="53">
        <v>0</v>
      </c>
      <c r="AM79" s="53">
        <v>200000</v>
      </c>
      <c r="AN79" s="53">
        <v>0</v>
      </c>
      <c r="AO79" s="53">
        <v>200000</v>
      </c>
      <c r="AP79" s="54">
        <v>8.2935057521856648E-2</v>
      </c>
      <c r="AQ79" s="55">
        <v>7.8951180932026591E-2</v>
      </c>
    </row>
    <row r="80" spans="1:43" s="51" customFormat="1" ht="14.25" x14ac:dyDescent="0.2">
      <c r="A80" s="45">
        <v>2</v>
      </c>
      <c r="B80" s="46">
        <v>0</v>
      </c>
      <c r="C80" s="46">
        <v>4</v>
      </c>
      <c r="D80" s="1">
        <v>6</v>
      </c>
      <c r="E80" s="1">
        <v>7</v>
      </c>
      <c r="F80" s="1">
        <v>20</v>
      </c>
      <c r="G80" s="1" t="s">
        <v>214</v>
      </c>
      <c r="H80" s="48" t="s">
        <v>113</v>
      </c>
      <c r="I80" s="138">
        <v>25332113</v>
      </c>
      <c r="J80" s="138">
        <v>228100</v>
      </c>
      <c r="K80" s="138">
        <v>4316536</v>
      </c>
      <c r="L80" s="138">
        <v>228100</v>
      </c>
      <c r="M80" s="138">
        <v>1783325</v>
      </c>
      <c r="N80" s="138">
        <v>228100</v>
      </c>
      <c r="O80" s="138">
        <v>1682400</v>
      </c>
      <c r="P80" s="138">
        <v>228100</v>
      </c>
      <c r="Q80" s="138">
        <v>1682400</v>
      </c>
      <c r="R80" s="139">
        <f t="shared" si="25"/>
        <v>7.0397799030819108E-2</v>
      </c>
      <c r="S80" s="140">
        <f t="shared" si="26"/>
        <v>6.6413725534857679E-2</v>
      </c>
      <c r="T80" s="50"/>
      <c r="Y80" s="45">
        <v>2</v>
      </c>
      <c r="Z80" s="46">
        <v>0</v>
      </c>
      <c r="AA80" s="46">
        <v>4</v>
      </c>
      <c r="AB80" s="1">
        <v>6</v>
      </c>
      <c r="AC80" s="1">
        <v>7</v>
      </c>
      <c r="AD80" s="1">
        <v>20</v>
      </c>
      <c r="AE80" s="1" t="s">
        <v>214</v>
      </c>
      <c r="AF80" s="52" t="s">
        <v>113</v>
      </c>
      <c r="AG80" s="53">
        <v>25332113</v>
      </c>
      <c r="AH80" s="53">
        <v>254300</v>
      </c>
      <c r="AI80" s="53">
        <v>4088436</v>
      </c>
      <c r="AJ80" s="53">
        <v>254300</v>
      </c>
      <c r="AK80" s="53">
        <v>1555225</v>
      </c>
      <c r="AL80" s="53">
        <v>254300</v>
      </c>
      <c r="AM80" s="53">
        <v>1454300</v>
      </c>
      <c r="AN80" s="53">
        <v>254300</v>
      </c>
      <c r="AO80" s="53">
        <v>1454300</v>
      </c>
      <c r="AP80" s="54">
        <v>6.1393417911881257E-2</v>
      </c>
      <c r="AQ80" s="55">
        <v>5.7409344415919827E-2</v>
      </c>
    </row>
    <row r="81" spans="1:43" s="51" customFormat="1" ht="48" x14ac:dyDescent="0.2">
      <c r="A81" s="45">
        <v>2</v>
      </c>
      <c r="B81" s="46">
        <v>0</v>
      </c>
      <c r="C81" s="46">
        <v>4</v>
      </c>
      <c r="D81" s="1">
        <v>6</v>
      </c>
      <c r="E81" s="1">
        <v>8</v>
      </c>
      <c r="F81" s="1">
        <v>20</v>
      </c>
      <c r="G81" s="1" t="s">
        <v>215</v>
      </c>
      <c r="H81" s="48" t="s">
        <v>114</v>
      </c>
      <c r="I81" s="138">
        <v>4222019</v>
      </c>
      <c r="J81" s="138">
        <v>1731480</v>
      </c>
      <c r="K81" s="138">
        <v>2170503</v>
      </c>
      <c r="L81" s="138">
        <v>1731480</v>
      </c>
      <c r="M81" s="138">
        <v>1748301</v>
      </c>
      <c r="N81" s="138">
        <v>0</v>
      </c>
      <c r="O81" s="138">
        <v>0</v>
      </c>
      <c r="P81" s="138">
        <v>0</v>
      </c>
      <c r="Q81" s="138">
        <v>0</v>
      </c>
      <c r="R81" s="139">
        <f t="shared" si="25"/>
        <v>0.41409122033794732</v>
      </c>
      <c r="S81" s="140">
        <f t="shared" si="26"/>
        <v>0</v>
      </c>
      <c r="T81" s="50"/>
      <c r="Y81" s="45">
        <v>2</v>
      </c>
      <c r="Z81" s="46">
        <v>0</v>
      </c>
      <c r="AA81" s="46">
        <v>4</v>
      </c>
      <c r="AB81" s="1">
        <v>6</v>
      </c>
      <c r="AC81" s="1">
        <v>8</v>
      </c>
      <c r="AD81" s="1">
        <v>20</v>
      </c>
      <c r="AE81" s="1" t="s">
        <v>215</v>
      </c>
      <c r="AF81" s="52" t="s">
        <v>114</v>
      </c>
      <c r="AG81" s="53">
        <v>4222019</v>
      </c>
      <c r="AH81" s="53">
        <v>0</v>
      </c>
      <c r="AI81" s="53">
        <v>439023</v>
      </c>
      <c r="AJ81" s="53">
        <v>0</v>
      </c>
      <c r="AK81" s="53">
        <v>16821</v>
      </c>
      <c r="AL81" s="53">
        <v>0</v>
      </c>
      <c r="AM81" s="53">
        <v>0</v>
      </c>
      <c r="AN81" s="53">
        <v>0</v>
      </c>
      <c r="AO81" s="53">
        <v>0</v>
      </c>
      <c r="AP81" s="54">
        <v>3.9841128142720341E-3</v>
      </c>
      <c r="AQ81" s="55">
        <v>0</v>
      </c>
    </row>
    <row r="82" spans="1:43" s="39" customFormat="1" ht="36" x14ac:dyDescent="0.2">
      <c r="A82" s="36">
        <v>2</v>
      </c>
      <c r="B82" s="37">
        <v>0</v>
      </c>
      <c r="C82" s="37">
        <v>4</v>
      </c>
      <c r="D82" s="56">
        <v>7</v>
      </c>
      <c r="E82" s="38"/>
      <c r="F82" s="38"/>
      <c r="G82" s="38"/>
      <c r="H82" s="43" t="s">
        <v>115</v>
      </c>
      <c r="I82" s="135">
        <f>SUM(I83:I84)</f>
        <v>59038023</v>
      </c>
      <c r="J82" s="135">
        <f t="shared" ref="J82:Q82" si="29">SUM(J83:J84)</f>
        <v>0</v>
      </c>
      <c r="K82" s="135">
        <f t="shared" si="29"/>
        <v>39369013</v>
      </c>
      <c r="L82" s="135">
        <f t="shared" si="29"/>
        <v>0</v>
      </c>
      <c r="M82" s="135">
        <f t="shared" si="29"/>
        <v>16235211</v>
      </c>
      <c r="N82" s="135">
        <f t="shared" si="29"/>
        <v>0</v>
      </c>
      <c r="O82" s="135">
        <f t="shared" si="29"/>
        <v>1000000</v>
      </c>
      <c r="P82" s="135">
        <f t="shared" si="29"/>
        <v>0</v>
      </c>
      <c r="Q82" s="135">
        <f t="shared" si="29"/>
        <v>1000000</v>
      </c>
      <c r="R82" s="136">
        <f t="shared" si="25"/>
        <v>0.27499584462711429</v>
      </c>
      <c r="S82" s="137">
        <f t="shared" si="26"/>
        <v>1.6938236566627577E-2</v>
      </c>
      <c r="T82" s="59"/>
      <c r="Y82" s="36">
        <v>2</v>
      </c>
      <c r="Z82" s="37">
        <v>0</v>
      </c>
      <c r="AA82" s="37">
        <v>4</v>
      </c>
      <c r="AB82" s="56">
        <v>7</v>
      </c>
      <c r="AC82" s="38"/>
      <c r="AD82" s="38"/>
      <c r="AE82" s="38"/>
      <c r="AF82" s="44" t="s">
        <v>115</v>
      </c>
      <c r="AG82" s="40">
        <v>59038023</v>
      </c>
      <c r="AH82" s="40">
        <v>0</v>
      </c>
      <c r="AI82" s="40">
        <v>39369013</v>
      </c>
      <c r="AJ82" s="40">
        <v>0</v>
      </c>
      <c r="AK82" s="40">
        <v>16235211</v>
      </c>
      <c r="AL82" s="40">
        <v>0</v>
      </c>
      <c r="AM82" s="40">
        <v>1000000</v>
      </c>
      <c r="AN82" s="40">
        <v>0</v>
      </c>
      <c r="AO82" s="40">
        <v>1000000</v>
      </c>
      <c r="AP82" s="70">
        <v>0.27499584462711429</v>
      </c>
      <c r="AQ82" s="60">
        <v>1.6938236566627577E-2</v>
      </c>
    </row>
    <row r="83" spans="1:43" s="51" customFormat="1" ht="24" x14ac:dyDescent="0.2">
      <c r="A83" s="45">
        <v>2</v>
      </c>
      <c r="B83" s="46">
        <v>0</v>
      </c>
      <c r="C83" s="46">
        <v>4</v>
      </c>
      <c r="D83" s="1">
        <v>7</v>
      </c>
      <c r="E83" s="1">
        <v>5</v>
      </c>
      <c r="F83" s="1">
        <v>20</v>
      </c>
      <c r="G83" s="1" t="s">
        <v>216</v>
      </c>
      <c r="H83" s="48" t="s">
        <v>116</v>
      </c>
      <c r="I83" s="138">
        <v>16261872</v>
      </c>
      <c r="J83" s="138">
        <v>0</v>
      </c>
      <c r="K83" s="138">
        <v>10450975</v>
      </c>
      <c r="L83" s="138">
        <v>0</v>
      </c>
      <c r="M83" s="138">
        <v>64788</v>
      </c>
      <c r="N83" s="138">
        <v>0</v>
      </c>
      <c r="O83" s="138">
        <v>0</v>
      </c>
      <c r="P83" s="138">
        <v>0</v>
      </c>
      <c r="Q83" s="138">
        <v>0</v>
      </c>
      <c r="R83" s="139">
        <f t="shared" si="25"/>
        <v>3.9840431655100966E-3</v>
      </c>
      <c r="S83" s="140">
        <f t="shared" si="26"/>
        <v>0</v>
      </c>
      <c r="T83" s="50"/>
      <c r="Y83" s="45">
        <v>2</v>
      </c>
      <c r="Z83" s="46">
        <v>0</v>
      </c>
      <c r="AA83" s="46">
        <v>4</v>
      </c>
      <c r="AB83" s="1">
        <v>7</v>
      </c>
      <c r="AC83" s="1">
        <v>5</v>
      </c>
      <c r="AD83" s="1">
        <v>20</v>
      </c>
      <c r="AE83" s="1" t="s">
        <v>216</v>
      </c>
      <c r="AF83" s="52" t="s">
        <v>116</v>
      </c>
      <c r="AG83" s="53">
        <v>16261872</v>
      </c>
      <c r="AH83" s="53">
        <v>0</v>
      </c>
      <c r="AI83" s="53">
        <v>10450975</v>
      </c>
      <c r="AJ83" s="53">
        <v>0</v>
      </c>
      <c r="AK83" s="53">
        <v>64788</v>
      </c>
      <c r="AL83" s="53">
        <v>0</v>
      </c>
      <c r="AM83" s="53">
        <v>0</v>
      </c>
      <c r="AN83" s="53">
        <v>0</v>
      </c>
      <c r="AO83" s="53">
        <v>0</v>
      </c>
      <c r="AP83" s="54">
        <v>3.9840431655100966E-3</v>
      </c>
      <c r="AQ83" s="55">
        <v>0</v>
      </c>
    </row>
    <row r="84" spans="1:43" s="51" customFormat="1" ht="60" x14ac:dyDescent="0.2">
      <c r="A84" s="45">
        <v>2</v>
      </c>
      <c r="B84" s="46">
        <v>0</v>
      </c>
      <c r="C84" s="46">
        <v>4</v>
      </c>
      <c r="D84" s="1">
        <v>7</v>
      </c>
      <c r="E84" s="1">
        <v>6</v>
      </c>
      <c r="F84" s="1">
        <v>20</v>
      </c>
      <c r="G84" s="1" t="s">
        <v>217</v>
      </c>
      <c r="H84" s="48" t="s">
        <v>117</v>
      </c>
      <c r="I84" s="138">
        <v>42776151</v>
      </c>
      <c r="J84" s="138">
        <v>0</v>
      </c>
      <c r="K84" s="138">
        <v>28918038</v>
      </c>
      <c r="L84" s="138">
        <v>0</v>
      </c>
      <c r="M84" s="138">
        <v>16170423</v>
      </c>
      <c r="N84" s="138">
        <v>0</v>
      </c>
      <c r="O84" s="138">
        <v>1000000</v>
      </c>
      <c r="P84" s="138">
        <v>0</v>
      </c>
      <c r="Q84" s="138">
        <v>1000000</v>
      </c>
      <c r="R84" s="139">
        <f t="shared" si="25"/>
        <v>0.37802426403441486</v>
      </c>
      <c r="S84" s="140">
        <f t="shared" si="26"/>
        <v>2.3377512390023125E-2</v>
      </c>
      <c r="T84" s="50"/>
      <c r="Y84" s="45">
        <v>2</v>
      </c>
      <c r="Z84" s="46">
        <v>0</v>
      </c>
      <c r="AA84" s="46">
        <v>4</v>
      </c>
      <c r="AB84" s="1">
        <v>7</v>
      </c>
      <c r="AC84" s="1">
        <v>6</v>
      </c>
      <c r="AD84" s="1">
        <v>20</v>
      </c>
      <c r="AE84" s="1" t="s">
        <v>217</v>
      </c>
      <c r="AF84" s="52" t="s">
        <v>117</v>
      </c>
      <c r="AG84" s="53">
        <v>42776151</v>
      </c>
      <c r="AH84" s="53">
        <v>0</v>
      </c>
      <c r="AI84" s="53">
        <v>28918038</v>
      </c>
      <c r="AJ84" s="53">
        <v>0</v>
      </c>
      <c r="AK84" s="53">
        <v>16170423</v>
      </c>
      <c r="AL84" s="53">
        <v>0</v>
      </c>
      <c r="AM84" s="53">
        <v>1000000</v>
      </c>
      <c r="AN84" s="53">
        <v>0</v>
      </c>
      <c r="AO84" s="53">
        <v>1000000</v>
      </c>
      <c r="AP84" s="54">
        <v>0.37802426403441486</v>
      </c>
      <c r="AQ84" s="55">
        <v>2.3377512390023125E-2</v>
      </c>
    </row>
    <row r="85" spans="1:43" s="39" customFormat="1" ht="24" x14ac:dyDescent="0.2">
      <c r="A85" s="36">
        <v>2</v>
      </c>
      <c r="B85" s="37">
        <v>0</v>
      </c>
      <c r="C85" s="37">
        <v>4</v>
      </c>
      <c r="D85" s="56">
        <v>8</v>
      </c>
      <c r="E85" s="38"/>
      <c r="F85" s="38"/>
      <c r="G85" s="38"/>
      <c r="H85" s="43" t="s">
        <v>118</v>
      </c>
      <c r="I85" s="135">
        <f t="shared" ref="I85:Q85" si="30">SUM(I86:I90)</f>
        <v>622587089</v>
      </c>
      <c r="J85" s="135">
        <f t="shared" si="30"/>
        <v>0</v>
      </c>
      <c r="K85" s="135">
        <f t="shared" si="30"/>
        <v>608892193</v>
      </c>
      <c r="L85" s="135">
        <f t="shared" si="30"/>
        <v>0</v>
      </c>
      <c r="M85" s="135">
        <f t="shared" si="30"/>
        <v>518618484</v>
      </c>
      <c r="N85" s="135">
        <f t="shared" si="30"/>
        <v>36490403.549999997</v>
      </c>
      <c r="O85" s="135">
        <f t="shared" si="30"/>
        <v>136460347.34</v>
      </c>
      <c r="P85" s="135">
        <f t="shared" si="30"/>
        <v>36490403.549999997</v>
      </c>
      <c r="Q85" s="135">
        <f t="shared" si="30"/>
        <v>136460347.34</v>
      </c>
      <c r="R85" s="136">
        <f t="shared" si="25"/>
        <v>0.83300552350516222</v>
      </c>
      <c r="S85" s="137">
        <f t="shared" si="26"/>
        <v>0.2191827452753361</v>
      </c>
      <c r="T85" s="59"/>
      <c r="Y85" s="36">
        <v>2</v>
      </c>
      <c r="Z85" s="37">
        <v>0</v>
      </c>
      <c r="AA85" s="37">
        <v>4</v>
      </c>
      <c r="AB85" s="56">
        <v>8</v>
      </c>
      <c r="AC85" s="38"/>
      <c r="AD85" s="38"/>
      <c r="AE85" s="38"/>
      <c r="AF85" s="44" t="s">
        <v>118</v>
      </c>
      <c r="AG85" s="40">
        <v>622587089</v>
      </c>
      <c r="AH85" s="40">
        <v>0</v>
      </c>
      <c r="AI85" s="40">
        <v>608892193</v>
      </c>
      <c r="AJ85" s="40">
        <v>0</v>
      </c>
      <c r="AK85" s="40">
        <v>518618484</v>
      </c>
      <c r="AL85" s="40">
        <v>32975910.399999999</v>
      </c>
      <c r="AM85" s="40">
        <v>99969943.789999992</v>
      </c>
      <c r="AN85" s="40">
        <v>32975910.399999999</v>
      </c>
      <c r="AO85" s="40">
        <v>99969943.789999992</v>
      </c>
      <c r="AP85" s="70">
        <v>0.83300552350516222</v>
      </c>
      <c r="AQ85" s="60">
        <v>0.16057182289239535</v>
      </c>
    </row>
    <row r="86" spans="1:43" s="51" customFormat="1" ht="36" x14ac:dyDescent="0.2">
      <c r="A86" s="45">
        <v>2</v>
      </c>
      <c r="B86" s="46">
        <v>0</v>
      </c>
      <c r="C86" s="46">
        <v>4</v>
      </c>
      <c r="D86" s="1">
        <v>8</v>
      </c>
      <c r="E86" s="1">
        <v>1</v>
      </c>
      <c r="F86" s="1">
        <v>20</v>
      </c>
      <c r="G86" s="1" t="s">
        <v>218</v>
      </c>
      <c r="H86" s="48" t="s">
        <v>119</v>
      </c>
      <c r="I86" s="138">
        <v>55730649</v>
      </c>
      <c r="J86" s="138">
        <v>0</v>
      </c>
      <c r="K86" s="138">
        <v>48330099</v>
      </c>
      <c r="L86" s="138">
        <v>0</v>
      </c>
      <c r="M86" s="138">
        <v>40222034</v>
      </c>
      <c r="N86" s="138">
        <v>1544693</v>
      </c>
      <c r="O86" s="138">
        <v>6179359</v>
      </c>
      <c r="P86" s="138">
        <v>1544693</v>
      </c>
      <c r="Q86" s="138">
        <v>6179359</v>
      </c>
      <c r="R86" s="139">
        <f t="shared" si="25"/>
        <v>0.72172197384602499</v>
      </c>
      <c r="S86" s="140">
        <f t="shared" si="26"/>
        <v>0.11087900663062437</v>
      </c>
      <c r="T86" s="50"/>
      <c r="Y86" s="45">
        <v>2</v>
      </c>
      <c r="Z86" s="46">
        <v>0</v>
      </c>
      <c r="AA86" s="46">
        <v>4</v>
      </c>
      <c r="AB86" s="1">
        <v>8</v>
      </c>
      <c r="AC86" s="1">
        <v>1</v>
      </c>
      <c r="AD86" s="1">
        <v>20</v>
      </c>
      <c r="AE86" s="1" t="s">
        <v>218</v>
      </c>
      <c r="AF86" s="52" t="s">
        <v>119</v>
      </c>
      <c r="AG86" s="53">
        <v>55730649</v>
      </c>
      <c r="AH86" s="53">
        <v>0</v>
      </c>
      <c r="AI86" s="53">
        <v>48330099</v>
      </c>
      <c r="AJ86" s="53">
        <v>0</v>
      </c>
      <c r="AK86" s="53">
        <v>40222034</v>
      </c>
      <c r="AL86" s="53">
        <v>1273679</v>
      </c>
      <c r="AM86" s="53">
        <v>4634666</v>
      </c>
      <c r="AN86" s="53">
        <v>1273679</v>
      </c>
      <c r="AO86" s="53">
        <v>4634666</v>
      </c>
      <c r="AP86" s="54">
        <v>0.72172197384602499</v>
      </c>
      <c r="AQ86" s="55">
        <v>8.3161888173956131E-2</v>
      </c>
    </row>
    <row r="87" spans="1:43" s="51" customFormat="1" ht="14.25" x14ac:dyDescent="0.2">
      <c r="A87" s="45">
        <v>2</v>
      </c>
      <c r="B87" s="46">
        <v>0</v>
      </c>
      <c r="C87" s="46">
        <v>4</v>
      </c>
      <c r="D87" s="1">
        <v>8</v>
      </c>
      <c r="E87" s="1">
        <v>2</v>
      </c>
      <c r="F87" s="1">
        <v>20</v>
      </c>
      <c r="G87" s="1" t="s">
        <v>219</v>
      </c>
      <c r="H87" s="48" t="s">
        <v>120</v>
      </c>
      <c r="I87" s="138">
        <v>413751634</v>
      </c>
      <c r="J87" s="138">
        <v>0</v>
      </c>
      <c r="K87" s="138">
        <v>413751634</v>
      </c>
      <c r="L87" s="138">
        <v>0</v>
      </c>
      <c r="M87" s="138">
        <v>353786471</v>
      </c>
      <c r="N87" s="138">
        <v>26625250</v>
      </c>
      <c r="O87" s="138">
        <v>103441630</v>
      </c>
      <c r="P87" s="138">
        <v>26625250</v>
      </c>
      <c r="Q87" s="138">
        <v>103441630</v>
      </c>
      <c r="R87" s="139">
        <f t="shared" si="25"/>
        <v>0.85506966481248992</v>
      </c>
      <c r="S87" s="140">
        <f t="shared" si="26"/>
        <v>0.25000899452641195</v>
      </c>
      <c r="T87" s="50"/>
      <c r="Y87" s="45">
        <v>2</v>
      </c>
      <c r="Z87" s="46">
        <v>0</v>
      </c>
      <c r="AA87" s="46">
        <v>4</v>
      </c>
      <c r="AB87" s="1">
        <v>8</v>
      </c>
      <c r="AC87" s="1">
        <v>2</v>
      </c>
      <c r="AD87" s="1">
        <v>20</v>
      </c>
      <c r="AE87" s="1" t="s">
        <v>219</v>
      </c>
      <c r="AF87" s="52" t="s">
        <v>120</v>
      </c>
      <c r="AG87" s="53">
        <v>413751634</v>
      </c>
      <c r="AH87" s="53">
        <v>0</v>
      </c>
      <c r="AI87" s="53">
        <v>413751634</v>
      </c>
      <c r="AJ87" s="53">
        <v>0</v>
      </c>
      <c r="AK87" s="53">
        <v>353786471</v>
      </c>
      <c r="AL87" s="53">
        <v>26879930</v>
      </c>
      <c r="AM87" s="53">
        <v>76816380</v>
      </c>
      <c r="AN87" s="53">
        <v>26879930</v>
      </c>
      <c r="AO87" s="53">
        <v>76816380</v>
      </c>
      <c r="AP87" s="54">
        <v>0.85506966481248992</v>
      </c>
      <c r="AQ87" s="55">
        <v>0.18565819126166883</v>
      </c>
    </row>
    <row r="88" spans="1:43" s="51" customFormat="1" ht="14.25" x14ac:dyDescent="0.2">
      <c r="A88" s="45">
        <v>2</v>
      </c>
      <c r="B88" s="46">
        <v>0</v>
      </c>
      <c r="C88" s="46">
        <v>4</v>
      </c>
      <c r="D88" s="1">
        <v>8</v>
      </c>
      <c r="E88" s="1">
        <v>3</v>
      </c>
      <c r="F88" s="1">
        <v>20</v>
      </c>
      <c r="G88" s="1"/>
      <c r="H88" s="48" t="s">
        <v>121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9">
        <f t="shared" si="25"/>
        <v>0</v>
      </c>
      <c r="S88" s="140">
        <f t="shared" si="26"/>
        <v>0</v>
      </c>
      <c r="T88" s="50"/>
      <c r="Y88" s="45">
        <v>2</v>
      </c>
      <c r="Z88" s="46">
        <v>0</v>
      </c>
      <c r="AA88" s="46">
        <v>4</v>
      </c>
      <c r="AB88" s="1">
        <v>8</v>
      </c>
      <c r="AC88" s="1">
        <v>3</v>
      </c>
      <c r="AD88" s="1">
        <v>20</v>
      </c>
      <c r="AE88" s="1"/>
      <c r="AF88" s="52" t="s">
        <v>121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4">
        <v>0</v>
      </c>
      <c r="AQ88" s="55">
        <v>0</v>
      </c>
    </row>
    <row r="89" spans="1:43" s="51" customFormat="1" ht="24" x14ac:dyDescent="0.2">
      <c r="A89" s="45">
        <v>2</v>
      </c>
      <c r="B89" s="46">
        <v>0</v>
      </c>
      <c r="C89" s="46">
        <v>4</v>
      </c>
      <c r="D89" s="1">
        <v>8</v>
      </c>
      <c r="E89" s="1">
        <v>5</v>
      </c>
      <c r="F89" s="1">
        <v>20</v>
      </c>
      <c r="G89" s="1" t="s">
        <v>220</v>
      </c>
      <c r="H89" s="48" t="s">
        <v>122</v>
      </c>
      <c r="I89" s="138">
        <v>82885431</v>
      </c>
      <c r="J89" s="138">
        <v>0</v>
      </c>
      <c r="K89" s="138">
        <v>77508764</v>
      </c>
      <c r="L89" s="138">
        <v>0</v>
      </c>
      <c r="M89" s="138">
        <v>62330221</v>
      </c>
      <c r="N89" s="138">
        <v>4410511.5500000007</v>
      </c>
      <c r="O89" s="138">
        <v>15460071.34</v>
      </c>
      <c r="P89" s="138">
        <v>4410511.5500000007</v>
      </c>
      <c r="Q89" s="138">
        <v>15460071.34</v>
      </c>
      <c r="R89" s="139">
        <f t="shared" si="25"/>
        <v>0.75200454709585818</v>
      </c>
      <c r="S89" s="140">
        <f t="shared" si="26"/>
        <v>0.18652338720419998</v>
      </c>
      <c r="T89" s="50"/>
      <c r="Y89" s="45">
        <v>2</v>
      </c>
      <c r="Z89" s="46">
        <v>0</v>
      </c>
      <c r="AA89" s="46">
        <v>4</v>
      </c>
      <c r="AB89" s="1">
        <v>8</v>
      </c>
      <c r="AC89" s="1">
        <v>5</v>
      </c>
      <c r="AD89" s="1">
        <v>20</v>
      </c>
      <c r="AE89" s="1" t="s">
        <v>220</v>
      </c>
      <c r="AF89" s="52" t="s">
        <v>122</v>
      </c>
      <c r="AG89" s="53">
        <v>82885431</v>
      </c>
      <c r="AH89" s="53">
        <v>0</v>
      </c>
      <c r="AI89" s="53">
        <v>77508764</v>
      </c>
      <c r="AJ89" s="53">
        <v>0</v>
      </c>
      <c r="AK89" s="53">
        <v>62330221</v>
      </c>
      <c r="AL89" s="53">
        <v>4284296.3999999994</v>
      </c>
      <c r="AM89" s="53">
        <v>11049559.789999999</v>
      </c>
      <c r="AN89" s="53">
        <v>4284296.3999999994</v>
      </c>
      <c r="AO89" s="53">
        <v>11049559.789999999</v>
      </c>
      <c r="AP89" s="54">
        <v>0.75200454709585818</v>
      </c>
      <c r="AQ89" s="55">
        <v>0.13331124247878978</v>
      </c>
    </row>
    <row r="90" spans="1:43" s="51" customFormat="1" ht="24" x14ac:dyDescent="0.2">
      <c r="A90" s="45">
        <v>2</v>
      </c>
      <c r="B90" s="46">
        <v>0</v>
      </c>
      <c r="C90" s="46">
        <v>4</v>
      </c>
      <c r="D90" s="1">
        <v>8</v>
      </c>
      <c r="E90" s="1">
        <v>6</v>
      </c>
      <c r="F90" s="1">
        <v>20</v>
      </c>
      <c r="G90" s="1" t="s">
        <v>221</v>
      </c>
      <c r="H90" s="48" t="s">
        <v>123</v>
      </c>
      <c r="I90" s="138">
        <v>70219375</v>
      </c>
      <c r="J90" s="138">
        <v>0</v>
      </c>
      <c r="K90" s="138">
        <v>69301696</v>
      </c>
      <c r="L90" s="138">
        <v>0</v>
      </c>
      <c r="M90" s="138">
        <v>62279758</v>
      </c>
      <c r="N90" s="138">
        <v>3909949</v>
      </c>
      <c r="O90" s="138">
        <v>11379287</v>
      </c>
      <c r="P90" s="138">
        <v>3909949</v>
      </c>
      <c r="Q90" s="138">
        <v>11379287</v>
      </c>
      <c r="R90" s="139">
        <f t="shared" si="25"/>
        <v>0.88693124938807844</v>
      </c>
      <c r="S90" s="140">
        <f t="shared" si="26"/>
        <v>0.16205337914215273</v>
      </c>
      <c r="T90" s="50"/>
      <c r="Y90" s="45">
        <v>2</v>
      </c>
      <c r="Z90" s="46">
        <v>0</v>
      </c>
      <c r="AA90" s="46">
        <v>4</v>
      </c>
      <c r="AB90" s="1">
        <v>8</v>
      </c>
      <c r="AC90" s="1">
        <v>6</v>
      </c>
      <c r="AD90" s="1">
        <v>20</v>
      </c>
      <c r="AE90" s="1" t="s">
        <v>221</v>
      </c>
      <c r="AF90" s="52" t="s">
        <v>123</v>
      </c>
      <c r="AG90" s="53">
        <v>70219375</v>
      </c>
      <c r="AH90" s="53">
        <v>0</v>
      </c>
      <c r="AI90" s="53">
        <v>69301696</v>
      </c>
      <c r="AJ90" s="53">
        <v>0</v>
      </c>
      <c r="AK90" s="53">
        <v>62279758</v>
      </c>
      <c r="AL90" s="53">
        <v>538005</v>
      </c>
      <c r="AM90" s="53">
        <v>7469338</v>
      </c>
      <c r="AN90" s="53">
        <v>538005</v>
      </c>
      <c r="AO90" s="53">
        <v>7469338</v>
      </c>
      <c r="AP90" s="54">
        <v>0.88693124938807844</v>
      </c>
      <c r="AQ90" s="55">
        <v>0.10637146798871394</v>
      </c>
    </row>
    <row r="91" spans="1:43" s="39" customFormat="1" ht="14.25" x14ac:dyDescent="0.2">
      <c r="A91" s="36">
        <v>2</v>
      </c>
      <c r="B91" s="37">
        <v>0</v>
      </c>
      <c r="C91" s="37">
        <v>4</v>
      </c>
      <c r="D91" s="56">
        <v>9</v>
      </c>
      <c r="E91" s="38"/>
      <c r="F91" s="38"/>
      <c r="G91" s="38"/>
      <c r="H91" s="43" t="s">
        <v>124</v>
      </c>
      <c r="I91" s="135">
        <f t="shared" ref="I91:Q91" si="31">SUM(I92:I93)</f>
        <v>669612189</v>
      </c>
      <c r="J91" s="135">
        <f t="shared" si="31"/>
        <v>15152887</v>
      </c>
      <c r="K91" s="135">
        <f t="shared" si="31"/>
        <v>92255742</v>
      </c>
      <c r="L91" s="135">
        <f t="shared" si="31"/>
        <v>4023266</v>
      </c>
      <c r="M91" s="135">
        <f t="shared" si="31"/>
        <v>10141639</v>
      </c>
      <c r="N91" s="135">
        <f t="shared" si="31"/>
        <v>4023266</v>
      </c>
      <c r="O91" s="135">
        <f t="shared" si="31"/>
        <v>7473861</v>
      </c>
      <c r="P91" s="135">
        <f t="shared" si="31"/>
        <v>4023266</v>
      </c>
      <c r="Q91" s="135">
        <f t="shared" si="31"/>
        <v>7473861</v>
      </c>
      <c r="R91" s="136">
        <f t="shared" si="25"/>
        <v>1.514554120519452E-2</v>
      </c>
      <c r="S91" s="137">
        <f t="shared" si="26"/>
        <v>1.1161476930641715E-2</v>
      </c>
      <c r="T91" s="50"/>
      <c r="Y91" s="36">
        <v>2</v>
      </c>
      <c r="Z91" s="37">
        <v>0</v>
      </c>
      <c r="AA91" s="37">
        <v>4</v>
      </c>
      <c r="AB91" s="56">
        <v>9</v>
      </c>
      <c r="AC91" s="38"/>
      <c r="AD91" s="38"/>
      <c r="AE91" s="38"/>
      <c r="AF91" s="44" t="s">
        <v>124</v>
      </c>
      <c r="AG91" s="40">
        <v>669612189</v>
      </c>
      <c r="AH91" s="40">
        <v>4023266</v>
      </c>
      <c r="AI91" s="40">
        <v>77102855</v>
      </c>
      <c r="AJ91" s="40">
        <v>0</v>
      </c>
      <c r="AK91" s="40">
        <v>6118373</v>
      </c>
      <c r="AL91" s="40">
        <v>1450595</v>
      </c>
      <c r="AM91" s="40">
        <v>3450595</v>
      </c>
      <c r="AN91" s="40">
        <v>1450595</v>
      </c>
      <c r="AO91" s="40">
        <v>3450595</v>
      </c>
      <c r="AP91" s="70">
        <v>9.1371888094468369E-3</v>
      </c>
      <c r="AQ91" s="60">
        <v>5.1531245348940321E-3</v>
      </c>
    </row>
    <row r="92" spans="1:43" s="51" customFormat="1" ht="36" x14ac:dyDescent="0.2">
      <c r="A92" s="45">
        <v>2</v>
      </c>
      <c r="B92" s="46">
        <v>0</v>
      </c>
      <c r="C92" s="46">
        <v>4</v>
      </c>
      <c r="D92" s="1">
        <v>9</v>
      </c>
      <c r="E92" s="1">
        <v>5</v>
      </c>
      <c r="F92" s="1">
        <v>20</v>
      </c>
      <c r="G92" s="1" t="s">
        <v>222</v>
      </c>
      <c r="H92" s="48" t="s">
        <v>125</v>
      </c>
      <c r="I92" s="138">
        <v>211100943</v>
      </c>
      <c r="J92" s="138">
        <v>0</v>
      </c>
      <c r="K92" s="138">
        <v>21951131</v>
      </c>
      <c r="L92" s="138">
        <v>0</v>
      </c>
      <c r="M92" s="138">
        <v>841040</v>
      </c>
      <c r="N92" s="138">
        <v>0</v>
      </c>
      <c r="O92" s="138">
        <v>0</v>
      </c>
      <c r="P92" s="138">
        <v>0</v>
      </c>
      <c r="Q92" s="138">
        <v>0</v>
      </c>
      <c r="R92" s="139">
        <f t="shared" si="25"/>
        <v>3.9840655756805407E-3</v>
      </c>
      <c r="S92" s="140">
        <f t="shared" si="26"/>
        <v>0</v>
      </c>
      <c r="T92" s="50"/>
      <c r="Y92" s="45">
        <v>2</v>
      </c>
      <c r="Z92" s="46">
        <v>0</v>
      </c>
      <c r="AA92" s="46">
        <v>4</v>
      </c>
      <c r="AB92" s="1">
        <v>9</v>
      </c>
      <c r="AC92" s="1">
        <v>5</v>
      </c>
      <c r="AD92" s="1">
        <v>20</v>
      </c>
      <c r="AE92" s="1" t="s">
        <v>222</v>
      </c>
      <c r="AF92" s="52" t="s">
        <v>125</v>
      </c>
      <c r="AG92" s="53">
        <v>211100943</v>
      </c>
      <c r="AH92" s="53">
        <v>0</v>
      </c>
      <c r="AI92" s="53">
        <v>21951131</v>
      </c>
      <c r="AJ92" s="53">
        <v>0</v>
      </c>
      <c r="AK92" s="53">
        <v>841040</v>
      </c>
      <c r="AL92" s="53">
        <v>0</v>
      </c>
      <c r="AM92" s="53">
        <v>0</v>
      </c>
      <c r="AN92" s="53">
        <v>0</v>
      </c>
      <c r="AO92" s="53">
        <v>0</v>
      </c>
      <c r="AP92" s="54">
        <v>3.9840655756805407E-3</v>
      </c>
      <c r="AQ92" s="55">
        <v>0</v>
      </c>
    </row>
    <row r="93" spans="1:43" s="51" customFormat="1" ht="24" x14ac:dyDescent="0.2">
      <c r="A93" s="45">
        <v>2</v>
      </c>
      <c r="B93" s="46">
        <v>0</v>
      </c>
      <c r="C93" s="46">
        <v>4</v>
      </c>
      <c r="D93" s="1">
        <v>9</v>
      </c>
      <c r="E93" s="1">
        <v>13</v>
      </c>
      <c r="F93" s="1">
        <v>20</v>
      </c>
      <c r="G93" s="1" t="s">
        <v>223</v>
      </c>
      <c r="H93" s="48" t="s">
        <v>126</v>
      </c>
      <c r="I93" s="138">
        <v>458511246</v>
      </c>
      <c r="J93" s="138">
        <v>15152887</v>
      </c>
      <c r="K93" s="138">
        <v>70304611</v>
      </c>
      <c r="L93" s="138">
        <v>4023266</v>
      </c>
      <c r="M93" s="138">
        <v>9300599</v>
      </c>
      <c r="N93" s="138">
        <v>4023266</v>
      </c>
      <c r="O93" s="138">
        <v>7473861</v>
      </c>
      <c r="P93" s="138">
        <v>4023266</v>
      </c>
      <c r="Q93" s="138">
        <v>7473861</v>
      </c>
      <c r="R93" s="139">
        <f t="shared" si="25"/>
        <v>2.0284342164205063E-2</v>
      </c>
      <c r="S93" s="140">
        <f t="shared" si="26"/>
        <v>1.6300278488698181E-2</v>
      </c>
      <c r="T93" s="50"/>
      <c r="Y93" s="45">
        <v>2</v>
      </c>
      <c r="Z93" s="46">
        <v>0</v>
      </c>
      <c r="AA93" s="46">
        <v>4</v>
      </c>
      <c r="AB93" s="1">
        <v>9</v>
      </c>
      <c r="AC93" s="1">
        <v>13</v>
      </c>
      <c r="AD93" s="1">
        <v>20</v>
      </c>
      <c r="AE93" s="1" t="s">
        <v>223</v>
      </c>
      <c r="AF93" s="52" t="s">
        <v>126</v>
      </c>
      <c r="AG93" s="53">
        <v>458511246</v>
      </c>
      <c r="AH93" s="53">
        <v>4023266</v>
      </c>
      <c r="AI93" s="53">
        <v>55151724</v>
      </c>
      <c r="AJ93" s="53">
        <v>0</v>
      </c>
      <c r="AK93" s="53">
        <v>5277333</v>
      </c>
      <c r="AL93" s="53">
        <v>1450595</v>
      </c>
      <c r="AM93" s="53">
        <v>3450595</v>
      </c>
      <c r="AN93" s="53">
        <v>1450595</v>
      </c>
      <c r="AO93" s="53">
        <v>3450595</v>
      </c>
      <c r="AP93" s="54">
        <v>1.1509713329910342E-2</v>
      </c>
      <c r="AQ93" s="55">
        <v>7.5256496544034599E-3</v>
      </c>
    </row>
    <row r="94" spans="1:43" s="39" customFormat="1" ht="24" x14ac:dyDescent="0.2">
      <c r="A94" s="36">
        <v>2</v>
      </c>
      <c r="B94" s="37">
        <v>0</v>
      </c>
      <c r="C94" s="37">
        <v>4</v>
      </c>
      <c r="D94" s="56">
        <v>10</v>
      </c>
      <c r="E94" s="38"/>
      <c r="F94" s="38"/>
      <c r="G94" s="38"/>
      <c r="H94" s="43" t="s">
        <v>127</v>
      </c>
      <c r="I94" s="135">
        <f t="shared" ref="I94:Q94" si="32">SUM(I95:I96)</f>
        <v>16888076</v>
      </c>
      <c r="J94" s="135">
        <f t="shared" si="32"/>
        <v>0</v>
      </c>
      <c r="K94" s="135">
        <f t="shared" si="32"/>
        <v>7106519</v>
      </c>
      <c r="L94" s="135">
        <f t="shared" si="32"/>
        <v>0</v>
      </c>
      <c r="M94" s="135">
        <f t="shared" si="32"/>
        <v>5417711</v>
      </c>
      <c r="N94" s="135">
        <f t="shared" si="32"/>
        <v>587345</v>
      </c>
      <c r="O94" s="135">
        <f t="shared" si="32"/>
        <v>587345</v>
      </c>
      <c r="P94" s="135">
        <f t="shared" si="32"/>
        <v>587345</v>
      </c>
      <c r="Q94" s="135">
        <f t="shared" si="32"/>
        <v>587345</v>
      </c>
      <c r="R94" s="136">
        <f t="shared" si="25"/>
        <v>0.32080096039359368</v>
      </c>
      <c r="S94" s="137">
        <f t="shared" si="26"/>
        <v>3.477868053175507E-2</v>
      </c>
      <c r="T94" s="59"/>
      <c r="Y94" s="36">
        <v>2</v>
      </c>
      <c r="Z94" s="37">
        <v>0</v>
      </c>
      <c r="AA94" s="37">
        <v>4</v>
      </c>
      <c r="AB94" s="56">
        <v>10</v>
      </c>
      <c r="AC94" s="38"/>
      <c r="AD94" s="38"/>
      <c r="AE94" s="38"/>
      <c r="AF94" s="44" t="s">
        <v>127</v>
      </c>
      <c r="AG94" s="40">
        <v>16888076</v>
      </c>
      <c r="AH94" s="40">
        <v>0</v>
      </c>
      <c r="AI94" s="40">
        <v>7106519</v>
      </c>
      <c r="AJ94" s="40">
        <v>0</v>
      </c>
      <c r="AK94" s="40">
        <v>5417711</v>
      </c>
      <c r="AL94" s="40">
        <v>0</v>
      </c>
      <c r="AM94" s="40">
        <v>0</v>
      </c>
      <c r="AN94" s="40">
        <v>0</v>
      </c>
      <c r="AO94" s="40">
        <v>0</v>
      </c>
      <c r="AP94" s="70">
        <v>0.32080096039359368</v>
      </c>
      <c r="AQ94" s="60">
        <v>0</v>
      </c>
    </row>
    <row r="95" spans="1:43" s="51" customFormat="1" ht="48" x14ac:dyDescent="0.2">
      <c r="A95" s="45">
        <v>2</v>
      </c>
      <c r="B95" s="46">
        <v>0</v>
      </c>
      <c r="C95" s="46">
        <v>4</v>
      </c>
      <c r="D95" s="1">
        <v>10</v>
      </c>
      <c r="E95" s="1">
        <v>1</v>
      </c>
      <c r="F95" s="1">
        <v>20</v>
      </c>
      <c r="G95" s="1" t="s">
        <v>187</v>
      </c>
      <c r="H95" s="48" t="s">
        <v>128</v>
      </c>
      <c r="I95" s="138">
        <v>12666057</v>
      </c>
      <c r="J95" s="138">
        <v>0</v>
      </c>
      <c r="K95" s="138">
        <v>6667496</v>
      </c>
      <c r="L95" s="138">
        <v>0</v>
      </c>
      <c r="M95" s="138">
        <v>5400890</v>
      </c>
      <c r="N95" s="138">
        <v>587345</v>
      </c>
      <c r="O95" s="138">
        <v>587345</v>
      </c>
      <c r="P95" s="138">
        <v>587345</v>
      </c>
      <c r="Q95" s="138">
        <v>587345</v>
      </c>
      <c r="R95" s="139">
        <f t="shared" si="25"/>
        <v>0.42640657625336759</v>
      </c>
      <c r="S95" s="140">
        <f t="shared" si="26"/>
        <v>4.6371574042340089E-2</v>
      </c>
      <c r="T95" s="50"/>
      <c r="Y95" s="45">
        <v>2</v>
      </c>
      <c r="Z95" s="46">
        <v>0</v>
      </c>
      <c r="AA95" s="46">
        <v>4</v>
      </c>
      <c r="AB95" s="1">
        <v>10</v>
      </c>
      <c r="AC95" s="1">
        <v>1</v>
      </c>
      <c r="AD95" s="1">
        <v>20</v>
      </c>
      <c r="AE95" s="1" t="s">
        <v>187</v>
      </c>
      <c r="AF95" s="52" t="s">
        <v>128</v>
      </c>
      <c r="AG95" s="53">
        <v>12666057</v>
      </c>
      <c r="AH95" s="53">
        <v>0</v>
      </c>
      <c r="AI95" s="53">
        <v>6667496</v>
      </c>
      <c r="AJ95" s="53">
        <v>0</v>
      </c>
      <c r="AK95" s="53">
        <v>5400890</v>
      </c>
      <c r="AL95" s="53">
        <v>0</v>
      </c>
      <c r="AM95" s="53">
        <v>0</v>
      </c>
      <c r="AN95" s="53">
        <v>0</v>
      </c>
      <c r="AO95" s="53">
        <v>0</v>
      </c>
      <c r="AP95" s="54">
        <v>0.42640657625336759</v>
      </c>
      <c r="AQ95" s="55">
        <v>0</v>
      </c>
    </row>
    <row r="96" spans="1:43" s="51" customFormat="1" ht="48" x14ac:dyDescent="0.2">
      <c r="A96" s="45">
        <v>2</v>
      </c>
      <c r="B96" s="46">
        <v>0</v>
      </c>
      <c r="C96" s="46">
        <v>4</v>
      </c>
      <c r="D96" s="1">
        <v>10</v>
      </c>
      <c r="E96" s="1">
        <v>2</v>
      </c>
      <c r="F96" s="1">
        <v>20</v>
      </c>
      <c r="G96" s="1" t="s">
        <v>188</v>
      </c>
      <c r="H96" s="48" t="s">
        <v>129</v>
      </c>
      <c r="I96" s="138">
        <v>4222019</v>
      </c>
      <c r="J96" s="138">
        <v>0</v>
      </c>
      <c r="K96" s="138">
        <v>439023</v>
      </c>
      <c r="L96" s="138">
        <v>0</v>
      </c>
      <c r="M96" s="138">
        <v>16821</v>
      </c>
      <c r="N96" s="138">
        <v>0</v>
      </c>
      <c r="O96" s="138">
        <v>0</v>
      </c>
      <c r="P96" s="138">
        <v>0</v>
      </c>
      <c r="Q96" s="138">
        <v>0</v>
      </c>
      <c r="R96" s="139">
        <f t="shared" si="25"/>
        <v>3.9841128142720341E-3</v>
      </c>
      <c r="S96" s="140">
        <f t="shared" si="26"/>
        <v>0</v>
      </c>
      <c r="T96" s="50"/>
      <c r="Y96" s="45">
        <v>2</v>
      </c>
      <c r="Z96" s="46">
        <v>0</v>
      </c>
      <c r="AA96" s="46">
        <v>4</v>
      </c>
      <c r="AB96" s="1">
        <v>10</v>
      </c>
      <c r="AC96" s="1">
        <v>2</v>
      </c>
      <c r="AD96" s="1">
        <v>20</v>
      </c>
      <c r="AE96" s="1" t="s">
        <v>188</v>
      </c>
      <c r="AF96" s="52" t="s">
        <v>129</v>
      </c>
      <c r="AG96" s="53">
        <v>4222019</v>
      </c>
      <c r="AH96" s="53">
        <v>0</v>
      </c>
      <c r="AI96" s="53">
        <v>439023</v>
      </c>
      <c r="AJ96" s="53">
        <v>0</v>
      </c>
      <c r="AK96" s="53">
        <v>16821</v>
      </c>
      <c r="AL96" s="53">
        <v>0</v>
      </c>
      <c r="AM96" s="53">
        <v>0</v>
      </c>
      <c r="AN96" s="53">
        <v>0</v>
      </c>
      <c r="AO96" s="53">
        <v>0</v>
      </c>
      <c r="AP96" s="54">
        <v>3.9841128142720341E-3</v>
      </c>
      <c r="AQ96" s="55">
        <v>0</v>
      </c>
    </row>
    <row r="97" spans="1:43" s="39" customFormat="1" ht="36" x14ac:dyDescent="0.2">
      <c r="A97" s="36">
        <v>2</v>
      </c>
      <c r="B97" s="37">
        <v>0</v>
      </c>
      <c r="C97" s="37">
        <v>4</v>
      </c>
      <c r="D97" s="56">
        <v>11</v>
      </c>
      <c r="E97" s="38"/>
      <c r="F97" s="38"/>
      <c r="G97" s="38"/>
      <c r="H97" s="43" t="s">
        <v>130</v>
      </c>
      <c r="I97" s="135">
        <f>SUM(I98:I98)</f>
        <v>101328452</v>
      </c>
      <c r="J97" s="135">
        <f t="shared" ref="J97:Q97" si="33">SUM(J98:J98)</f>
        <v>0</v>
      </c>
      <c r="K97" s="135">
        <f t="shared" si="33"/>
        <v>101186544</v>
      </c>
      <c r="L97" s="135">
        <f t="shared" si="33"/>
        <v>29226923</v>
      </c>
      <c r="M97" s="135">
        <f t="shared" si="33"/>
        <v>59564039</v>
      </c>
      <c r="N97" s="135">
        <f t="shared" si="33"/>
        <v>7386478</v>
      </c>
      <c r="O97" s="135">
        <f t="shared" si="33"/>
        <v>17936712</v>
      </c>
      <c r="P97" s="135">
        <f t="shared" si="33"/>
        <v>7931828</v>
      </c>
      <c r="Q97" s="135">
        <f t="shared" si="33"/>
        <v>17528576</v>
      </c>
      <c r="R97" s="136">
        <f t="shared" si="25"/>
        <v>0.58783133290144407</v>
      </c>
      <c r="S97" s="137">
        <f t="shared" si="26"/>
        <v>0.1770155533413261</v>
      </c>
      <c r="T97" s="59"/>
      <c r="Y97" s="36">
        <v>2</v>
      </c>
      <c r="Z97" s="37">
        <v>0</v>
      </c>
      <c r="AA97" s="37">
        <v>4</v>
      </c>
      <c r="AB97" s="56">
        <v>11</v>
      </c>
      <c r="AC97" s="38"/>
      <c r="AD97" s="38"/>
      <c r="AE97" s="38"/>
      <c r="AF97" s="44" t="s">
        <v>130</v>
      </c>
      <c r="AG97" s="40">
        <v>101328452</v>
      </c>
      <c r="AH97" s="40">
        <v>0</v>
      </c>
      <c r="AI97" s="40">
        <v>101186544</v>
      </c>
      <c r="AJ97" s="40">
        <v>1554890</v>
      </c>
      <c r="AK97" s="40">
        <v>30337116</v>
      </c>
      <c r="AL97" s="40">
        <v>5141884</v>
      </c>
      <c r="AM97" s="40">
        <v>10550234</v>
      </c>
      <c r="AN97" s="40">
        <v>4874502</v>
      </c>
      <c r="AO97" s="40">
        <v>9596748</v>
      </c>
      <c r="AP97" s="70">
        <v>0.29939385632773707</v>
      </c>
      <c r="AQ97" s="60">
        <v>0.10411916684565556</v>
      </c>
    </row>
    <row r="98" spans="1:43" s="51" customFormat="1" ht="48" x14ac:dyDescent="0.2">
      <c r="A98" s="45">
        <v>2</v>
      </c>
      <c r="B98" s="46">
        <v>0</v>
      </c>
      <c r="C98" s="46">
        <v>4</v>
      </c>
      <c r="D98" s="1">
        <v>11</v>
      </c>
      <c r="E98" s="1">
        <v>2</v>
      </c>
      <c r="F98" s="1">
        <v>20</v>
      </c>
      <c r="G98" s="1" t="s">
        <v>189</v>
      </c>
      <c r="H98" s="48" t="s">
        <v>131</v>
      </c>
      <c r="I98" s="138">
        <v>101328452</v>
      </c>
      <c r="J98" s="138">
        <v>0</v>
      </c>
      <c r="K98" s="138">
        <v>101186544</v>
      </c>
      <c r="L98" s="138">
        <v>29226923</v>
      </c>
      <c r="M98" s="138">
        <v>59564039</v>
      </c>
      <c r="N98" s="138">
        <v>7386478</v>
      </c>
      <c r="O98" s="138">
        <v>17936712</v>
      </c>
      <c r="P98" s="138">
        <v>7931828</v>
      </c>
      <c r="Q98" s="138">
        <v>17528576</v>
      </c>
      <c r="R98" s="139">
        <f t="shared" si="25"/>
        <v>0.58783133290144407</v>
      </c>
      <c r="S98" s="140">
        <f t="shared" si="26"/>
        <v>0.1770155533413261</v>
      </c>
      <c r="T98" s="50"/>
      <c r="Y98" s="45">
        <v>2</v>
      </c>
      <c r="Z98" s="46">
        <v>0</v>
      </c>
      <c r="AA98" s="46">
        <v>4</v>
      </c>
      <c r="AB98" s="1">
        <v>11</v>
      </c>
      <c r="AC98" s="1">
        <v>2</v>
      </c>
      <c r="AD98" s="1">
        <v>20</v>
      </c>
      <c r="AE98" s="1" t="s">
        <v>189</v>
      </c>
      <c r="AF98" s="52" t="s">
        <v>131</v>
      </c>
      <c r="AG98" s="53">
        <v>101328452</v>
      </c>
      <c r="AH98" s="53">
        <v>0</v>
      </c>
      <c r="AI98" s="53">
        <v>101186544</v>
      </c>
      <c r="AJ98" s="53">
        <v>1554890</v>
      </c>
      <c r="AK98" s="53">
        <v>30337116</v>
      </c>
      <c r="AL98" s="53">
        <v>5141884</v>
      </c>
      <c r="AM98" s="53">
        <v>10550234</v>
      </c>
      <c r="AN98" s="53">
        <v>4874502</v>
      </c>
      <c r="AO98" s="53">
        <v>9596748</v>
      </c>
      <c r="AP98" s="54">
        <v>0.29939385632773707</v>
      </c>
      <c r="AQ98" s="55">
        <v>0.10411916684565556</v>
      </c>
    </row>
    <row r="99" spans="1:43" s="39" customFormat="1" ht="24" x14ac:dyDescent="0.2">
      <c r="A99" s="36">
        <v>2</v>
      </c>
      <c r="B99" s="37">
        <v>0</v>
      </c>
      <c r="C99" s="37">
        <v>4</v>
      </c>
      <c r="D99" s="56">
        <v>14</v>
      </c>
      <c r="E99" s="56"/>
      <c r="F99" s="56">
        <v>20</v>
      </c>
      <c r="G99" s="56"/>
      <c r="H99" s="43" t="s">
        <v>132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9">
        <f t="shared" si="25"/>
        <v>0</v>
      </c>
      <c r="S99" s="140">
        <f t="shared" si="26"/>
        <v>0</v>
      </c>
      <c r="T99" s="50"/>
      <c r="Y99" s="36">
        <v>2</v>
      </c>
      <c r="Z99" s="37">
        <v>0</v>
      </c>
      <c r="AA99" s="37">
        <v>4</v>
      </c>
      <c r="AB99" s="56">
        <v>14</v>
      </c>
      <c r="AC99" s="56"/>
      <c r="AD99" s="56">
        <v>20</v>
      </c>
      <c r="AE99" s="56"/>
      <c r="AF99" s="44" t="s">
        <v>132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54">
        <v>0</v>
      </c>
      <c r="AQ99" s="55">
        <v>0</v>
      </c>
    </row>
    <row r="100" spans="1:43" s="39" customFormat="1" ht="24" x14ac:dyDescent="0.2">
      <c r="A100" s="36">
        <v>2</v>
      </c>
      <c r="B100" s="37">
        <v>0</v>
      </c>
      <c r="C100" s="37">
        <v>4</v>
      </c>
      <c r="D100" s="56">
        <v>17</v>
      </c>
      <c r="E100" s="38"/>
      <c r="F100" s="38"/>
      <c r="G100" s="38"/>
      <c r="H100" s="43" t="s">
        <v>133</v>
      </c>
      <c r="I100" s="135">
        <f t="shared" ref="I100:S100" si="34">SUM(I101:I102)</f>
        <v>16888076</v>
      </c>
      <c r="J100" s="135">
        <f t="shared" si="34"/>
        <v>0</v>
      </c>
      <c r="K100" s="135">
        <f t="shared" ref="K100:Q100" si="35">SUM(K101:K102)</f>
        <v>1756092</v>
      </c>
      <c r="L100" s="135">
        <f t="shared" si="35"/>
        <v>0</v>
      </c>
      <c r="M100" s="135">
        <f t="shared" si="35"/>
        <v>67284</v>
      </c>
      <c r="N100" s="135">
        <f t="shared" si="35"/>
        <v>0</v>
      </c>
      <c r="O100" s="135">
        <f t="shared" si="35"/>
        <v>0</v>
      </c>
      <c r="P100" s="135">
        <f t="shared" si="35"/>
        <v>0</v>
      </c>
      <c r="Q100" s="135">
        <f t="shared" si="35"/>
        <v>0</v>
      </c>
      <c r="R100" s="144">
        <f t="shared" si="34"/>
        <v>7.9682256285440681E-3</v>
      </c>
      <c r="S100" s="144">
        <f t="shared" si="34"/>
        <v>0</v>
      </c>
      <c r="T100" s="50"/>
      <c r="Y100" s="36">
        <v>2</v>
      </c>
      <c r="Z100" s="37">
        <v>0</v>
      </c>
      <c r="AA100" s="37">
        <v>4</v>
      </c>
      <c r="AB100" s="56">
        <v>17</v>
      </c>
      <c r="AC100" s="38"/>
      <c r="AD100" s="38"/>
      <c r="AE100" s="38"/>
      <c r="AF100" s="44" t="s">
        <v>133</v>
      </c>
      <c r="AG100" s="40">
        <v>16888076</v>
      </c>
      <c r="AH100" s="40">
        <v>0</v>
      </c>
      <c r="AI100" s="40">
        <v>1756092</v>
      </c>
      <c r="AJ100" s="40">
        <v>0</v>
      </c>
      <c r="AK100" s="40">
        <v>67284</v>
      </c>
      <c r="AL100" s="40">
        <v>0</v>
      </c>
      <c r="AM100" s="40">
        <v>0</v>
      </c>
      <c r="AN100" s="40">
        <v>0</v>
      </c>
      <c r="AO100" s="40">
        <v>0</v>
      </c>
      <c r="AP100" s="71">
        <v>7.9682256285440681E-3</v>
      </c>
      <c r="AQ100" s="71">
        <v>0</v>
      </c>
    </row>
    <row r="101" spans="1:43" s="51" customFormat="1" ht="36" x14ac:dyDescent="0.2">
      <c r="A101" s="45">
        <v>2</v>
      </c>
      <c r="B101" s="46">
        <v>0</v>
      </c>
      <c r="C101" s="46">
        <v>4</v>
      </c>
      <c r="D101" s="1">
        <v>17</v>
      </c>
      <c r="E101" s="1">
        <v>1</v>
      </c>
      <c r="F101" s="1">
        <v>20</v>
      </c>
      <c r="G101" s="1" t="s">
        <v>190</v>
      </c>
      <c r="H101" s="48" t="s">
        <v>134</v>
      </c>
      <c r="I101" s="138">
        <v>8444038</v>
      </c>
      <c r="J101" s="138">
        <v>0</v>
      </c>
      <c r="K101" s="138">
        <v>878046</v>
      </c>
      <c r="L101" s="138">
        <v>0</v>
      </c>
      <c r="M101" s="138">
        <v>33642</v>
      </c>
      <c r="N101" s="138">
        <v>0</v>
      </c>
      <c r="O101" s="138">
        <v>0</v>
      </c>
      <c r="P101" s="138">
        <v>0</v>
      </c>
      <c r="Q101" s="138">
        <v>0</v>
      </c>
      <c r="R101" s="139">
        <f t="shared" si="25"/>
        <v>3.9841128142720341E-3</v>
      </c>
      <c r="S101" s="140">
        <f t="shared" si="26"/>
        <v>0</v>
      </c>
      <c r="T101" s="50"/>
      <c r="Y101" s="45">
        <v>2</v>
      </c>
      <c r="Z101" s="46">
        <v>0</v>
      </c>
      <c r="AA101" s="46">
        <v>4</v>
      </c>
      <c r="AB101" s="1">
        <v>17</v>
      </c>
      <c r="AC101" s="1">
        <v>1</v>
      </c>
      <c r="AD101" s="1">
        <v>20</v>
      </c>
      <c r="AE101" s="1" t="s">
        <v>190</v>
      </c>
      <c r="AF101" s="52" t="s">
        <v>134</v>
      </c>
      <c r="AG101" s="53">
        <v>8444038</v>
      </c>
      <c r="AH101" s="53">
        <v>0</v>
      </c>
      <c r="AI101" s="53">
        <v>878046</v>
      </c>
      <c r="AJ101" s="53">
        <v>0</v>
      </c>
      <c r="AK101" s="53">
        <v>33642</v>
      </c>
      <c r="AL101" s="53">
        <v>0</v>
      </c>
      <c r="AM101" s="53">
        <v>0</v>
      </c>
      <c r="AN101" s="53">
        <v>0</v>
      </c>
      <c r="AO101" s="53">
        <v>0</v>
      </c>
      <c r="AP101" s="54">
        <v>3.9841128142720341E-3</v>
      </c>
      <c r="AQ101" s="55">
        <v>0</v>
      </c>
    </row>
    <row r="102" spans="1:43" s="51" customFormat="1" ht="36" x14ac:dyDescent="0.2">
      <c r="A102" s="45">
        <v>2</v>
      </c>
      <c r="B102" s="46">
        <v>0</v>
      </c>
      <c r="C102" s="46">
        <v>4</v>
      </c>
      <c r="D102" s="1">
        <v>17</v>
      </c>
      <c r="E102" s="1">
        <v>2</v>
      </c>
      <c r="F102" s="1">
        <v>20</v>
      </c>
      <c r="G102" s="1" t="s">
        <v>191</v>
      </c>
      <c r="H102" s="48" t="s">
        <v>135</v>
      </c>
      <c r="I102" s="138">
        <v>8444038</v>
      </c>
      <c r="J102" s="138">
        <v>0</v>
      </c>
      <c r="K102" s="138">
        <v>878046</v>
      </c>
      <c r="L102" s="138">
        <v>0</v>
      </c>
      <c r="M102" s="138">
        <v>33642</v>
      </c>
      <c r="N102" s="138">
        <v>0</v>
      </c>
      <c r="O102" s="138">
        <v>0</v>
      </c>
      <c r="P102" s="138">
        <v>0</v>
      </c>
      <c r="Q102" s="138">
        <v>0</v>
      </c>
      <c r="R102" s="139">
        <f t="shared" si="25"/>
        <v>3.9841128142720341E-3</v>
      </c>
      <c r="S102" s="140">
        <f t="shared" si="26"/>
        <v>0</v>
      </c>
      <c r="T102" s="50"/>
      <c r="Y102" s="45">
        <v>2</v>
      </c>
      <c r="Z102" s="46">
        <v>0</v>
      </c>
      <c r="AA102" s="46">
        <v>4</v>
      </c>
      <c r="AB102" s="1">
        <v>17</v>
      </c>
      <c r="AC102" s="1">
        <v>2</v>
      </c>
      <c r="AD102" s="1">
        <v>20</v>
      </c>
      <c r="AE102" s="1" t="s">
        <v>191</v>
      </c>
      <c r="AF102" s="52" t="s">
        <v>135</v>
      </c>
      <c r="AG102" s="53">
        <v>8444038</v>
      </c>
      <c r="AH102" s="53">
        <v>0</v>
      </c>
      <c r="AI102" s="53">
        <v>878046</v>
      </c>
      <c r="AJ102" s="53">
        <v>0</v>
      </c>
      <c r="AK102" s="53">
        <v>33642</v>
      </c>
      <c r="AL102" s="53">
        <v>0</v>
      </c>
      <c r="AM102" s="53">
        <v>0</v>
      </c>
      <c r="AN102" s="53">
        <v>0</v>
      </c>
      <c r="AO102" s="53">
        <v>0</v>
      </c>
      <c r="AP102" s="54">
        <v>3.9841128142720341E-3</v>
      </c>
      <c r="AQ102" s="55">
        <v>0</v>
      </c>
    </row>
    <row r="103" spans="1:43" s="39" customFormat="1" ht="48" x14ac:dyDescent="0.2">
      <c r="A103" s="36">
        <v>2</v>
      </c>
      <c r="B103" s="37">
        <v>0</v>
      </c>
      <c r="C103" s="37">
        <v>4</v>
      </c>
      <c r="D103" s="56">
        <v>21</v>
      </c>
      <c r="E103" s="38"/>
      <c r="F103" s="38"/>
      <c r="G103" s="38"/>
      <c r="H103" s="43" t="s">
        <v>136</v>
      </c>
      <c r="I103" s="135">
        <f>SUM(I104:I107)</f>
        <v>1148817491</v>
      </c>
      <c r="J103" s="135">
        <f t="shared" ref="J103:Q103" si="36">SUM(J104:J107)</f>
        <v>1740000</v>
      </c>
      <c r="K103" s="135">
        <f t="shared" si="36"/>
        <v>766535714</v>
      </c>
      <c r="L103" s="135">
        <f t="shared" si="36"/>
        <v>1740000</v>
      </c>
      <c r="M103" s="135">
        <f t="shared" si="36"/>
        <v>595853964</v>
      </c>
      <c r="N103" s="135">
        <f t="shared" si="36"/>
        <v>120900000</v>
      </c>
      <c r="O103" s="135">
        <f t="shared" si="36"/>
        <v>120900000</v>
      </c>
      <c r="P103" s="135">
        <f t="shared" si="36"/>
        <v>120900000</v>
      </c>
      <c r="Q103" s="135">
        <f t="shared" si="36"/>
        <v>120900000</v>
      </c>
      <c r="R103" s="136">
        <f t="shared" si="25"/>
        <v>0.51866721099565849</v>
      </c>
      <c r="S103" s="137">
        <f t="shared" si="26"/>
        <v>0.10523864839032121</v>
      </c>
      <c r="T103" s="59"/>
      <c r="Y103" s="36">
        <v>2</v>
      </c>
      <c r="Z103" s="37">
        <v>0</v>
      </c>
      <c r="AA103" s="37">
        <v>4</v>
      </c>
      <c r="AB103" s="56">
        <v>21</v>
      </c>
      <c r="AC103" s="38"/>
      <c r="AD103" s="38"/>
      <c r="AE103" s="38"/>
      <c r="AF103" s="44" t="s">
        <v>136</v>
      </c>
      <c r="AG103" s="40">
        <v>1148817491</v>
      </c>
      <c r="AH103" s="40">
        <v>589537002</v>
      </c>
      <c r="AI103" s="40">
        <v>764795714</v>
      </c>
      <c r="AJ103" s="40">
        <v>589537002</v>
      </c>
      <c r="AK103" s="40">
        <v>594113964</v>
      </c>
      <c r="AL103" s="40">
        <v>0</v>
      </c>
      <c r="AM103" s="40">
        <v>0</v>
      </c>
      <c r="AN103" s="40">
        <v>0</v>
      </c>
      <c r="AO103" s="40">
        <v>0</v>
      </c>
      <c r="AP103" s="70">
        <v>0.5171526101007109</v>
      </c>
      <c r="AQ103" s="60">
        <v>0</v>
      </c>
    </row>
    <row r="104" spans="1:43" s="51" customFormat="1" ht="48" x14ac:dyDescent="0.2">
      <c r="A104" s="45">
        <v>2</v>
      </c>
      <c r="B104" s="46">
        <v>0</v>
      </c>
      <c r="C104" s="46">
        <v>4</v>
      </c>
      <c r="D104" s="1">
        <v>21</v>
      </c>
      <c r="E104" s="1">
        <v>1</v>
      </c>
      <c r="F104" s="1">
        <v>20</v>
      </c>
      <c r="G104" s="1" t="s">
        <v>193</v>
      </c>
      <c r="H104" s="48" t="s">
        <v>137</v>
      </c>
      <c r="I104" s="138">
        <v>18566667</v>
      </c>
      <c r="J104" s="138">
        <v>0</v>
      </c>
      <c r="K104" s="138">
        <v>4010319</v>
      </c>
      <c r="L104" s="138">
        <v>0</v>
      </c>
      <c r="M104" s="138">
        <v>153652</v>
      </c>
      <c r="N104" s="138">
        <v>0</v>
      </c>
      <c r="O104" s="138">
        <v>0</v>
      </c>
      <c r="P104" s="138">
        <v>0</v>
      </c>
      <c r="Q104" s="138">
        <v>0</v>
      </c>
      <c r="R104" s="139">
        <f t="shared" si="25"/>
        <v>8.2756910542963903E-3</v>
      </c>
      <c r="S104" s="140">
        <f t="shared" si="26"/>
        <v>0</v>
      </c>
      <c r="T104" s="50"/>
      <c r="Y104" s="45">
        <v>2</v>
      </c>
      <c r="Z104" s="46">
        <v>0</v>
      </c>
      <c r="AA104" s="46">
        <v>4</v>
      </c>
      <c r="AB104" s="1">
        <v>21</v>
      </c>
      <c r="AC104" s="1">
        <v>1</v>
      </c>
      <c r="AD104" s="1">
        <v>20</v>
      </c>
      <c r="AE104" s="1" t="s">
        <v>193</v>
      </c>
      <c r="AF104" s="52" t="s">
        <v>137</v>
      </c>
      <c r="AG104" s="53">
        <v>38566667</v>
      </c>
      <c r="AH104" s="53">
        <v>0</v>
      </c>
      <c r="AI104" s="53">
        <v>4010319</v>
      </c>
      <c r="AJ104" s="53">
        <v>0</v>
      </c>
      <c r="AK104" s="53">
        <v>153652</v>
      </c>
      <c r="AL104" s="53">
        <v>0</v>
      </c>
      <c r="AM104" s="53">
        <v>0</v>
      </c>
      <c r="AN104" s="53">
        <v>0</v>
      </c>
      <c r="AO104" s="53">
        <v>0</v>
      </c>
      <c r="AP104" s="54">
        <v>3.9840621954705079E-3</v>
      </c>
      <c r="AQ104" s="55">
        <v>0</v>
      </c>
    </row>
    <row r="105" spans="1:43" s="51" customFormat="1" ht="48" x14ac:dyDescent="0.2">
      <c r="A105" s="45">
        <v>2</v>
      </c>
      <c r="B105" s="46">
        <v>0</v>
      </c>
      <c r="C105" s="46">
        <v>4</v>
      </c>
      <c r="D105" s="1">
        <v>21</v>
      </c>
      <c r="E105" s="1">
        <v>4</v>
      </c>
      <c r="F105" s="1">
        <v>20</v>
      </c>
      <c r="G105" s="1" t="s">
        <v>194</v>
      </c>
      <c r="H105" s="48" t="s">
        <v>138</v>
      </c>
      <c r="I105" s="138">
        <v>564461935</v>
      </c>
      <c r="J105" s="138">
        <v>0</v>
      </c>
      <c r="K105" s="138">
        <v>451000226</v>
      </c>
      <c r="L105" s="138">
        <v>0</v>
      </c>
      <c r="M105" s="138">
        <v>401954032</v>
      </c>
      <c r="N105" s="138">
        <v>0</v>
      </c>
      <c r="O105" s="138">
        <v>0</v>
      </c>
      <c r="P105" s="138">
        <v>0</v>
      </c>
      <c r="Q105" s="138">
        <v>0</v>
      </c>
      <c r="R105" s="139">
        <f t="shared" si="25"/>
        <v>0.71210121901311196</v>
      </c>
      <c r="S105" s="140">
        <f t="shared" si="26"/>
        <v>0</v>
      </c>
      <c r="T105" s="50"/>
      <c r="Y105" s="45">
        <v>2</v>
      </c>
      <c r="Z105" s="46">
        <v>0</v>
      </c>
      <c r="AA105" s="46">
        <v>4</v>
      </c>
      <c r="AB105" s="1">
        <v>21</v>
      </c>
      <c r="AC105" s="1">
        <v>4</v>
      </c>
      <c r="AD105" s="1">
        <v>20</v>
      </c>
      <c r="AE105" s="1" t="s">
        <v>194</v>
      </c>
      <c r="AF105" s="52" t="s">
        <v>138</v>
      </c>
      <c r="AG105" s="53">
        <v>490461935</v>
      </c>
      <c r="AH105" s="53">
        <v>400000000</v>
      </c>
      <c r="AI105" s="53">
        <v>451000226</v>
      </c>
      <c r="AJ105" s="53">
        <v>400000000</v>
      </c>
      <c r="AK105" s="53">
        <v>401954032</v>
      </c>
      <c r="AL105" s="53">
        <v>0</v>
      </c>
      <c r="AM105" s="53">
        <v>0</v>
      </c>
      <c r="AN105" s="53">
        <v>0</v>
      </c>
      <c r="AO105" s="53">
        <v>0</v>
      </c>
      <c r="AP105" s="54">
        <v>0.81954174894326914</v>
      </c>
      <c r="AQ105" s="55">
        <v>0</v>
      </c>
    </row>
    <row r="106" spans="1:43" s="51" customFormat="1" ht="36" x14ac:dyDescent="0.2">
      <c r="A106" s="45">
        <v>2</v>
      </c>
      <c r="B106" s="46">
        <v>0</v>
      </c>
      <c r="C106" s="46">
        <v>4</v>
      </c>
      <c r="D106" s="1">
        <v>21</v>
      </c>
      <c r="E106" s="1">
        <v>5</v>
      </c>
      <c r="F106" s="1">
        <v>20</v>
      </c>
      <c r="G106" s="1" t="s">
        <v>195</v>
      </c>
      <c r="H106" s="48" t="s">
        <v>139</v>
      </c>
      <c r="I106" s="138">
        <v>565788889</v>
      </c>
      <c r="J106" s="138">
        <v>1740000</v>
      </c>
      <c r="K106" s="138">
        <v>311525169</v>
      </c>
      <c r="L106" s="138">
        <v>1740000</v>
      </c>
      <c r="M106" s="138">
        <v>193746280</v>
      </c>
      <c r="N106" s="138">
        <v>120900000</v>
      </c>
      <c r="O106" s="138">
        <v>120900000</v>
      </c>
      <c r="P106" s="138">
        <v>120900000</v>
      </c>
      <c r="Q106" s="138">
        <v>120900000</v>
      </c>
      <c r="R106" s="139">
        <f t="shared" si="25"/>
        <v>0.34243563945279243</v>
      </c>
      <c r="S106" s="140">
        <f t="shared" si="26"/>
        <v>0.21368394175022409</v>
      </c>
      <c r="T106" s="50"/>
      <c r="Y106" s="45">
        <v>2</v>
      </c>
      <c r="Z106" s="46">
        <v>0</v>
      </c>
      <c r="AA106" s="46">
        <v>4</v>
      </c>
      <c r="AB106" s="1">
        <v>21</v>
      </c>
      <c r="AC106" s="1">
        <v>5</v>
      </c>
      <c r="AD106" s="1">
        <v>20</v>
      </c>
      <c r="AE106" s="1" t="s">
        <v>195</v>
      </c>
      <c r="AF106" s="52" t="s">
        <v>139</v>
      </c>
      <c r="AG106" s="53">
        <v>619788889</v>
      </c>
      <c r="AH106" s="53">
        <v>189537002</v>
      </c>
      <c r="AI106" s="53">
        <v>309785169</v>
      </c>
      <c r="AJ106" s="53">
        <v>189537002</v>
      </c>
      <c r="AK106" s="53">
        <v>192006280</v>
      </c>
      <c r="AL106" s="53">
        <v>0</v>
      </c>
      <c r="AM106" s="53">
        <v>0</v>
      </c>
      <c r="AN106" s="53">
        <v>0</v>
      </c>
      <c r="AO106" s="53">
        <v>0</v>
      </c>
      <c r="AP106" s="54">
        <v>0.30979303341464065</v>
      </c>
      <c r="AQ106" s="55">
        <v>0</v>
      </c>
    </row>
    <row r="107" spans="1:43" s="51" customFormat="1" ht="48" x14ac:dyDescent="0.2">
      <c r="A107" s="45">
        <v>2</v>
      </c>
      <c r="B107" s="46">
        <v>0</v>
      </c>
      <c r="C107" s="46">
        <v>4</v>
      </c>
      <c r="D107" s="1">
        <v>21</v>
      </c>
      <c r="E107" s="1">
        <v>11</v>
      </c>
      <c r="F107" s="1">
        <v>20</v>
      </c>
      <c r="G107" s="1"/>
      <c r="H107" s="48" t="s">
        <v>140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9">
        <f t="shared" si="25"/>
        <v>0</v>
      </c>
      <c r="S107" s="140">
        <f t="shared" si="26"/>
        <v>0</v>
      </c>
      <c r="T107" s="50"/>
      <c r="Y107" s="45">
        <v>2</v>
      </c>
      <c r="Z107" s="46">
        <v>0</v>
      </c>
      <c r="AA107" s="46">
        <v>4</v>
      </c>
      <c r="AB107" s="1">
        <v>21</v>
      </c>
      <c r="AC107" s="1">
        <v>11</v>
      </c>
      <c r="AD107" s="1">
        <v>20</v>
      </c>
      <c r="AE107" s="1"/>
      <c r="AF107" s="52" t="s">
        <v>140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4">
        <v>0</v>
      </c>
      <c r="AQ107" s="55">
        <v>0</v>
      </c>
    </row>
    <row r="108" spans="1:43" s="39" customFormat="1" ht="48" x14ac:dyDescent="0.2">
      <c r="A108" s="36">
        <v>2</v>
      </c>
      <c r="B108" s="37">
        <v>0</v>
      </c>
      <c r="C108" s="37">
        <v>4</v>
      </c>
      <c r="D108" s="56">
        <v>40</v>
      </c>
      <c r="E108" s="38"/>
      <c r="F108" s="56">
        <v>20</v>
      </c>
      <c r="G108" s="56" t="s">
        <v>201</v>
      </c>
      <c r="H108" s="43" t="s">
        <v>141</v>
      </c>
      <c r="I108" s="145">
        <f>+I109</f>
        <v>17394718</v>
      </c>
      <c r="J108" s="145">
        <f t="shared" ref="J108:Q108" si="37">+J109</f>
        <v>189800</v>
      </c>
      <c r="K108" s="145">
        <f t="shared" si="37"/>
        <v>3998574</v>
      </c>
      <c r="L108" s="145">
        <f t="shared" si="37"/>
        <v>189800</v>
      </c>
      <c r="M108" s="145">
        <f t="shared" si="37"/>
        <v>2259102</v>
      </c>
      <c r="N108" s="145">
        <f t="shared" si="37"/>
        <v>189800</v>
      </c>
      <c r="O108" s="145">
        <f t="shared" si="37"/>
        <v>2189800</v>
      </c>
      <c r="P108" s="145">
        <f t="shared" si="37"/>
        <v>189800</v>
      </c>
      <c r="Q108" s="145">
        <f t="shared" si="37"/>
        <v>2189800</v>
      </c>
      <c r="R108" s="139">
        <f t="shared" si="25"/>
        <v>0.1298728729031422</v>
      </c>
      <c r="S108" s="142">
        <f t="shared" si="26"/>
        <v>0.12588878991887079</v>
      </c>
      <c r="T108" s="72"/>
      <c r="Y108" s="36">
        <v>2</v>
      </c>
      <c r="Z108" s="37">
        <v>0</v>
      </c>
      <c r="AA108" s="37">
        <v>4</v>
      </c>
      <c r="AB108" s="56">
        <v>40</v>
      </c>
      <c r="AC108" s="38"/>
      <c r="AD108" s="56">
        <v>20</v>
      </c>
      <c r="AE108" s="56" t="s">
        <v>201</v>
      </c>
      <c r="AF108" s="44" t="s">
        <v>141</v>
      </c>
      <c r="AG108" s="73">
        <v>17394718</v>
      </c>
      <c r="AH108" s="73">
        <v>0</v>
      </c>
      <c r="AI108" s="73">
        <v>3808774</v>
      </c>
      <c r="AJ108" s="73">
        <v>0</v>
      </c>
      <c r="AK108" s="73">
        <v>2069302</v>
      </c>
      <c r="AL108" s="73">
        <v>0</v>
      </c>
      <c r="AM108" s="73">
        <v>2000000</v>
      </c>
      <c r="AN108" s="73">
        <v>0</v>
      </c>
      <c r="AO108" s="73">
        <v>2000000</v>
      </c>
      <c r="AP108" s="54">
        <v>0.11896151463909907</v>
      </c>
      <c r="AQ108" s="74">
        <v>0.11497743165482763</v>
      </c>
    </row>
    <row r="109" spans="1:43" s="51" customFormat="1" ht="48" x14ac:dyDescent="0.2">
      <c r="A109" s="45">
        <v>2</v>
      </c>
      <c r="B109" s="46">
        <v>0</v>
      </c>
      <c r="C109" s="46">
        <v>4</v>
      </c>
      <c r="D109" s="1">
        <v>40</v>
      </c>
      <c r="E109" s="47" t="s">
        <v>239</v>
      </c>
      <c r="F109" s="1">
        <v>20</v>
      </c>
      <c r="G109" s="1" t="s">
        <v>240</v>
      </c>
      <c r="H109" s="48" t="s">
        <v>141</v>
      </c>
      <c r="I109" s="138">
        <v>17394718</v>
      </c>
      <c r="J109" s="138">
        <v>189800</v>
      </c>
      <c r="K109" s="138">
        <v>3998574</v>
      </c>
      <c r="L109" s="138">
        <v>189800</v>
      </c>
      <c r="M109" s="138">
        <v>2259102</v>
      </c>
      <c r="N109" s="138">
        <v>189800</v>
      </c>
      <c r="O109" s="138">
        <v>2189800</v>
      </c>
      <c r="P109" s="138">
        <v>189800</v>
      </c>
      <c r="Q109" s="138">
        <v>2189800</v>
      </c>
      <c r="R109" s="139">
        <f t="shared" si="25"/>
        <v>0.1298728729031422</v>
      </c>
      <c r="S109" s="143">
        <f t="shared" si="26"/>
        <v>0.12588878991887079</v>
      </c>
      <c r="T109" s="50"/>
      <c r="Y109" s="45">
        <v>2</v>
      </c>
      <c r="Z109" s="46">
        <v>0</v>
      </c>
      <c r="AA109" s="46">
        <v>4</v>
      </c>
      <c r="AB109" s="1">
        <v>40</v>
      </c>
      <c r="AC109" s="47" t="s">
        <v>239</v>
      </c>
      <c r="AD109" s="1">
        <v>20</v>
      </c>
      <c r="AE109" s="1" t="s">
        <v>240</v>
      </c>
      <c r="AF109" s="52" t="s">
        <v>141</v>
      </c>
      <c r="AG109" s="53">
        <v>17394718</v>
      </c>
      <c r="AH109" s="53">
        <v>0</v>
      </c>
      <c r="AI109" s="53">
        <v>3808774</v>
      </c>
      <c r="AJ109" s="53">
        <v>0</v>
      </c>
      <c r="AK109" s="53">
        <v>2069302</v>
      </c>
      <c r="AL109" s="53">
        <v>0</v>
      </c>
      <c r="AM109" s="53">
        <v>2000000</v>
      </c>
      <c r="AN109" s="53">
        <v>0</v>
      </c>
      <c r="AO109" s="53">
        <v>2000000</v>
      </c>
      <c r="AP109" s="54">
        <v>0.11896151463909907</v>
      </c>
      <c r="AQ109" s="65">
        <v>0.11497743165482763</v>
      </c>
    </row>
    <row r="110" spans="1:43" s="39" customFormat="1" ht="48" x14ac:dyDescent="0.2">
      <c r="A110" s="36">
        <v>2</v>
      </c>
      <c r="B110" s="37">
        <v>0</v>
      </c>
      <c r="C110" s="37">
        <v>4</v>
      </c>
      <c r="D110" s="56">
        <v>41</v>
      </c>
      <c r="E110" s="38"/>
      <c r="F110" s="38"/>
      <c r="G110" s="38"/>
      <c r="H110" s="43" t="s">
        <v>142</v>
      </c>
      <c r="I110" s="135">
        <f t="shared" ref="I110:Q110" si="38">+I111</f>
        <v>3505327577</v>
      </c>
      <c r="J110" s="135">
        <f t="shared" si="38"/>
        <v>149000</v>
      </c>
      <c r="K110" s="135">
        <f t="shared" si="38"/>
        <v>3463359725</v>
      </c>
      <c r="L110" s="135">
        <f t="shared" si="38"/>
        <v>149000</v>
      </c>
      <c r="M110" s="135">
        <f t="shared" si="38"/>
        <v>3084238967</v>
      </c>
      <c r="N110" s="135">
        <f t="shared" si="38"/>
        <v>195310111</v>
      </c>
      <c r="O110" s="135">
        <f t="shared" si="38"/>
        <v>665645957</v>
      </c>
      <c r="P110" s="135">
        <f t="shared" si="38"/>
        <v>195310111</v>
      </c>
      <c r="Q110" s="135">
        <f t="shared" si="38"/>
        <v>665645957</v>
      </c>
      <c r="R110" s="136">
        <f t="shared" si="25"/>
        <v>0.87987182346011028</v>
      </c>
      <c r="S110" s="137">
        <f t="shared" si="26"/>
        <v>0.18989550687576154</v>
      </c>
      <c r="T110" s="59"/>
      <c r="Y110" s="36">
        <v>2</v>
      </c>
      <c r="Z110" s="37">
        <v>0</v>
      </c>
      <c r="AA110" s="37">
        <v>4</v>
      </c>
      <c r="AB110" s="56">
        <v>41</v>
      </c>
      <c r="AC110" s="38"/>
      <c r="AD110" s="38"/>
      <c r="AE110" s="38"/>
      <c r="AF110" s="44" t="s">
        <v>142</v>
      </c>
      <c r="AG110" s="40">
        <v>3505327577</v>
      </c>
      <c r="AH110" s="40">
        <v>-2982000</v>
      </c>
      <c r="AI110" s="40">
        <v>3463210725</v>
      </c>
      <c r="AJ110" s="40">
        <v>18000</v>
      </c>
      <c r="AK110" s="40">
        <v>3084089967</v>
      </c>
      <c r="AL110" s="40">
        <v>241358078</v>
      </c>
      <c r="AM110" s="40">
        <v>470335846</v>
      </c>
      <c r="AN110" s="40">
        <v>272764872</v>
      </c>
      <c r="AO110" s="40">
        <v>470335846</v>
      </c>
      <c r="AP110" s="70">
        <v>0.87982931673378384</v>
      </c>
      <c r="AQ110" s="60">
        <v>0.1341774301169685</v>
      </c>
    </row>
    <row r="111" spans="1:43" s="51" customFormat="1" ht="48" x14ac:dyDescent="0.2">
      <c r="A111" s="45">
        <v>2</v>
      </c>
      <c r="B111" s="46">
        <v>0</v>
      </c>
      <c r="C111" s="46">
        <v>4</v>
      </c>
      <c r="D111" s="1">
        <v>41</v>
      </c>
      <c r="E111" s="1">
        <v>13</v>
      </c>
      <c r="F111" s="1">
        <v>20</v>
      </c>
      <c r="G111" s="1" t="s">
        <v>202</v>
      </c>
      <c r="H111" s="48" t="s">
        <v>142</v>
      </c>
      <c r="I111" s="138">
        <v>3505327577</v>
      </c>
      <c r="J111" s="138">
        <v>149000</v>
      </c>
      <c r="K111" s="138">
        <v>3463359725</v>
      </c>
      <c r="L111" s="138">
        <v>149000</v>
      </c>
      <c r="M111" s="138">
        <v>3084238967</v>
      </c>
      <c r="N111" s="138">
        <v>195310111</v>
      </c>
      <c r="O111" s="138">
        <v>665645957</v>
      </c>
      <c r="P111" s="138">
        <v>195310111</v>
      </c>
      <c r="Q111" s="138">
        <v>665645957</v>
      </c>
      <c r="R111" s="139">
        <f t="shared" si="25"/>
        <v>0.87987182346011028</v>
      </c>
      <c r="S111" s="143">
        <f t="shared" si="26"/>
        <v>0.18989550687576154</v>
      </c>
      <c r="T111" s="50"/>
      <c r="Y111" s="45">
        <v>2</v>
      </c>
      <c r="Z111" s="46">
        <v>0</v>
      </c>
      <c r="AA111" s="46">
        <v>4</v>
      </c>
      <c r="AB111" s="1">
        <v>41</v>
      </c>
      <c r="AC111" s="1">
        <v>13</v>
      </c>
      <c r="AD111" s="1">
        <v>20</v>
      </c>
      <c r="AE111" s="1" t="s">
        <v>202</v>
      </c>
      <c r="AF111" s="52" t="s">
        <v>142</v>
      </c>
      <c r="AG111" s="53">
        <v>3505327577</v>
      </c>
      <c r="AH111" s="53">
        <v>-2982000</v>
      </c>
      <c r="AI111" s="53">
        <v>3463210725</v>
      </c>
      <c r="AJ111" s="53">
        <v>18000</v>
      </c>
      <c r="AK111" s="53">
        <v>3084089967</v>
      </c>
      <c r="AL111" s="53">
        <v>241358078</v>
      </c>
      <c r="AM111" s="53">
        <v>470335846</v>
      </c>
      <c r="AN111" s="53">
        <v>272764872</v>
      </c>
      <c r="AO111" s="53">
        <v>470335846</v>
      </c>
      <c r="AP111" s="54">
        <v>0.87982931673378384</v>
      </c>
      <c r="AQ111" s="65">
        <v>0.1341774301169685</v>
      </c>
    </row>
    <row r="112" spans="1:43" s="39" customFormat="1" ht="36" x14ac:dyDescent="0.2">
      <c r="A112" s="36">
        <v>3</v>
      </c>
      <c r="B112" s="37"/>
      <c r="C112" s="37"/>
      <c r="D112" s="38"/>
      <c r="E112" s="38"/>
      <c r="F112" s="56">
        <v>20</v>
      </c>
      <c r="G112" s="56"/>
      <c r="H112" s="43" t="s">
        <v>143</v>
      </c>
      <c r="I112" s="135">
        <f>+I114+I120</f>
        <v>5555985000</v>
      </c>
      <c r="J112" s="135">
        <f t="shared" ref="J112:Q112" si="39">+J114+J120</f>
        <v>0</v>
      </c>
      <c r="K112" s="135">
        <f t="shared" si="39"/>
        <v>1181370458</v>
      </c>
      <c r="L112" s="135">
        <f t="shared" si="39"/>
        <v>0</v>
      </c>
      <c r="M112" s="135">
        <f t="shared" si="39"/>
        <v>717370458</v>
      </c>
      <c r="N112" s="135">
        <f t="shared" si="39"/>
        <v>0</v>
      </c>
      <c r="O112" s="135">
        <f t="shared" si="39"/>
        <v>0</v>
      </c>
      <c r="P112" s="135">
        <f t="shared" si="39"/>
        <v>0</v>
      </c>
      <c r="Q112" s="135">
        <f t="shared" si="39"/>
        <v>0</v>
      </c>
      <c r="R112" s="136">
        <f t="shared" si="25"/>
        <v>0.12911670171895712</v>
      </c>
      <c r="S112" s="137">
        <f t="shared" si="26"/>
        <v>0</v>
      </c>
      <c r="T112" s="59"/>
      <c r="Y112" s="36">
        <v>3</v>
      </c>
      <c r="Z112" s="37"/>
      <c r="AA112" s="37"/>
      <c r="AB112" s="38"/>
      <c r="AC112" s="38"/>
      <c r="AD112" s="56">
        <v>20</v>
      </c>
      <c r="AE112" s="56"/>
      <c r="AF112" s="44" t="s">
        <v>143</v>
      </c>
      <c r="AG112" s="40">
        <v>5555985000</v>
      </c>
      <c r="AH112" s="40">
        <v>0</v>
      </c>
      <c r="AI112" s="40">
        <v>1181370458</v>
      </c>
      <c r="AJ112" s="40">
        <v>696000000</v>
      </c>
      <c r="AK112" s="40">
        <v>717370458</v>
      </c>
      <c r="AL112" s="40">
        <v>0</v>
      </c>
      <c r="AM112" s="40">
        <v>0</v>
      </c>
      <c r="AN112" s="40">
        <v>0</v>
      </c>
      <c r="AO112" s="40">
        <v>0</v>
      </c>
      <c r="AP112" s="70">
        <v>0.12911670171895712</v>
      </c>
      <c r="AQ112" s="60">
        <v>0</v>
      </c>
    </row>
    <row r="113" spans="1:43" s="39" customFormat="1" ht="36" x14ac:dyDescent="0.2">
      <c r="A113" s="36">
        <v>3</v>
      </c>
      <c r="B113" s="37"/>
      <c r="C113" s="37"/>
      <c r="D113" s="38"/>
      <c r="E113" s="38"/>
      <c r="F113" s="56">
        <v>21</v>
      </c>
      <c r="G113" s="56"/>
      <c r="H113" s="43" t="s">
        <v>143</v>
      </c>
      <c r="I113" s="135">
        <f>+I115</f>
        <v>477042347000</v>
      </c>
      <c r="J113" s="135">
        <f t="shared" ref="J113:Q117" si="40">+J115</f>
        <v>0</v>
      </c>
      <c r="K113" s="135">
        <f t="shared" si="40"/>
        <v>267219000000</v>
      </c>
      <c r="L113" s="135">
        <f t="shared" si="40"/>
        <v>0</v>
      </c>
      <c r="M113" s="135">
        <f t="shared" si="40"/>
        <v>267219000000</v>
      </c>
      <c r="N113" s="135">
        <f t="shared" si="40"/>
        <v>0</v>
      </c>
      <c r="O113" s="135">
        <f t="shared" si="40"/>
        <v>267219000000</v>
      </c>
      <c r="P113" s="135">
        <f t="shared" si="40"/>
        <v>0</v>
      </c>
      <c r="Q113" s="135">
        <f t="shared" si="40"/>
        <v>267219000000</v>
      </c>
      <c r="R113" s="136">
        <f t="shared" si="25"/>
        <v>0.56015781760355965</v>
      </c>
      <c r="S113" s="137">
        <f t="shared" si="26"/>
        <v>0.56015781760355965</v>
      </c>
      <c r="T113" s="59"/>
      <c r="Y113" s="36">
        <v>3</v>
      </c>
      <c r="Z113" s="37"/>
      <c r="AA113" s="37"/>
      <c r="AB113" s="38"/>
      <c r="AC113" s="38"/>
      <c r="AD113" s="56">
        <v>21</v>
      </c>
      <c r="AE113" s="56"/>
      <c r="AF113" s="44" t="s">
        <v>143</v>
      </c>
      <c r="AG113" s="40">
        <v>477042347000</v>
      </c>
      <c r="AH113" s="40">
        <v>0</v>
      </c>
      <c r="AI113" s="40">
        <v>267219000000</v>
      </c>
      <c r="AJ113" s="40">
        <v>0</v>
      </c>
      <c r="AK113" s="40">
        <v>267219000000</v>
      </c>
      <c r="AL113" s="40">
        <v>0</v>
      </c>
      <c r="AM113" s="40">
        <v>267219000000</v>
      </c>
      <c r="AN113" s="40">
        <v>0</v>
      </c>
      <c r="AO113" s="40">
        <v>267219000000</v>
      </c>
      <c r="AP113" s="70">
        <v>0.56015781760355965</v>
      </c>
      <c r="AQ113" s="60">
        <v>0.56015781760355965</v>
      </c>
    </row>
    <row r="114" spans="1:43" s="39" customFormat="1" ht="48" x14ac:dyDescent="0.2">
      <c r="A114" s="36">
        <v>3</v>
      </c>
      <c r="B114" s="37">
        <v>2</v>
      </c>
      <c r="C114" s="37"/>
      <c r="D114" s="38"/>
      <c r="E114" s="38"/>
      <c r="F114" s="6">
        <v>20</v>
      </c>
      <c r="G114" s="6"/>
      <c r="H114" s="43" t="s">
        <v>144</v>
      </c>
      <c r="I114" s="135">
        <f>+I116</f>
        <v>2336102000</v>
      </c>
      <c r="J114" s="135">
        <f t="shared" si="40"/>
        <v>0</v>
      </c>
      <c r="K114" s="135">
        <f t="shared" si="40"/>
        <v>9307179</v>
      </c>
      <c r="L114" s="135">
        <f t="shared" si="40"/>
        <v>0</v>
      </c>
      <c r="M114" s="135">
        <f t="shared" si="40"/>
        <v>9307179</v>
      </c>
      <c r="N114" s="135">
        <f t="shared" si="40"/>
        <v>0</v>
      </c>
      <c r="O114" s="135">
        <f t="shared" si="40"/>
        <v>0</v>
      </c>
      <c r="P114" s="135">
        <f t="shared" si="40"/>
        <v>0</v>
      </c>
      <c r="Q114" s="135">
        <f t="shared" si="40"/>
        <v>0</v>
      </c>
      <c r="R114" s="136">
        <f t="shared" si="25"/>
        <v>3.9840636239342293E-3</v>
      </c>
      <c r="S114" s="137">
        <f t="shared" si="26"/>
        <v>0</v>
      </c>
      <c r="T114" s="59"/>
      <c r="Y114" s="36">
        <v>3</v>
      </c>
      <c r="Z114" s="37">
        <v>2</v>
      </c>
      <c r="AA114" s="37"/>
      <c r="AB114" s="38"/>
      <c r="AC114" s="38"/>
      <c r="AD114" s="6">
        <v>20</v>
      </c>
      <c r="AE114" s="6"/>
      <c r="AF114" s="44" t="s">
        <v>144</v>
      </c>
      <c r="AG114" s="40">
        <v>2336102000</v>
      </c>
      <c r="AH114" s="40">
        <v>0</v>
      </c>
      <c r="AI114" s="40">
        <v>9307179</v>
      </c>
      <c r="AJ114" s="40">
        <v>0</v>
      </c>
      <c r="AK114" s="40">
        <v>9307179</v>
      </c>
      <c r="AL114" s="40">
        <v>0</v>
      </c>
      <c r="AM114" s="40">
        <v>0</v>
      </c>
      <c r="AN114" s="40">
        <v>0</v>
      </c>
      <c r="AO114" s="40">
        <v>0</v>
      </c>
      <c r="AP114" s="70">
        <v>3.9840636239342293E-3</v>
      </c>
      <c r="AQ114" s="60">
        <v>0</v>
      </c>
    </row>
    <row r="115" spans="1:43" s="39" customFormat="1" ht="48" x14ac:dyDescent="0.2">
      <c r="A115" s="36">
        <v>3</v>
      </c>
      <c r="B115" s="37">
        <v>2</v>
      </c>
      <c r="C115" s="37"/>
      <c r="D115" s="38"/>
      <c r="E115" s="38"/>
      <c r="F115" s="6">
        <v>21</v>
      </c>
      <c r="G115" s="6"/>
      <c r="H115" s="43" t="s">
        <v>144</v>
      </c>
      <c r="I115" s="135">
        <f>+I117</f>
        <v>477042347000</v>
      </c>
      <c r="J115" s="135">
        <f t="shared" si="40"/>
        <v>0</v>
      </c>
      <c r="K115" s="135">
        <f t="shared" si="40"/>
        <v>267219000000</v>
      </c>
      <c r="L115" s="135">
        <f t="shared" si="40"/>
        <v>0</v>
      </c>
      <c r="M115" s="135">
        <f t="shared" si="40"/>
        <v>267219000000</v>
      </c>
      <c r="N115" s="135">
        <f t="shared" si="40"/>
        <v>0</v>
      </c>
      <c r="O115" s="135">
        <f t="shared" si="40"/>
        <v>267219000000</v>
      </c>
      <c r="P115" s="135">
        <f t="shared" si="40"/>
        <v>0</v>
      </c>
      <c r="Q115" s="135">
        <f t="shared" si="40"/>
        <v>267219000000</v>
      </c>
      <c r="R115" s="136">
        <f t="shared" si="25"/>
        <v>0.56015781760355965</v>
      </c>
      <c r="S115" s="137">
        <f t="shared" si="26"/>
        <v>0.56015781760355965</v>
      </c>
      <c r="T115" s="59"/>
      <c r="Y115" s="36">
        <v>3</v>
      </c>
      <c r="Z115" s="37">
        <v>2</v>
      </c>
      <c r="AA115" s="37"/>
      <c r="AB115" s="38"/>
      <c r="AC115" s="38"/>
      <c r="AD115" s="6">
        <v>21</v>
      </c>
      <c r="AE115" s="6"/>
      <c r="AF115" s="44" t="s">
        <v>144</v>
      </c>
      <c r="AG115" s="40">
        <v>477042347000</v>
      </c>
      <c r="AH115" s="40">
        <v>0</v>
      </c>
      <c r="AI115" s="40">
        <v>267219000000</v>
      </c>
      <c r="AJ115" s="40">
        <v>0</v>
      </c>
      <c r="AK115" s="40">
        <v>267219000000</v>
      </c>
      <c r="AL115" s="40">
        <v>0</v>
      </c>
      <c r="AM115" s="40">
        <v>267219000000</v>
      </c>
      <c r="AN115" s="40">
        <v>0</v>
      </c>
      <c r="AO115" s="40">
        <v>267219000000</v>
      </c>
      <c r="AP115" s="70">
        <v>0.56015781760355965</v>
      </c>
      <c r="AQ115" s="60">
        <v>0.56015781760355965</v>
      </c>
    </row>
    <row r="116" spans="1:43" s="39" customFormat="1" ht="24" x14ac:dyDescent="0.2">
      <c r="A116" s="36">
        <v>3</v>
      </c>
      <c r="B116" s="37">
        <v>2</v>
      </c>
      <c r="C116" s="37">
        <v>1</v>
      </c>
      <c r="D116" s="75"/>
      <c r="E116" s="75"/>
      <c r="F116" s="6">
        <v>20</v>
      </c>
      <c r="G116" s="6"/>
      <c r="H116" s="76" t="s">
        <v>145</v>
      </c>
      <c r="I116" s="135">
        <f>+I118</f>
        <v>2336102000</v>
      </c>
      <c r="J116" s="135">
        <f t="shared" si="40"/>
        <v>0</v>
      </c>
      <c r="K116" s="135">
        <f t="shared" si="40"/>
        <v>9307179</v>
      </c>
      <c r="L116" s="135">
        <f t="shared" si="40"/>
        <v>0</v>
      </c>
      <c r="M116" s="135">
        <f t="shared" si="40"/>
        <v>9307179</v>
      </c>
      <c r="N116" s="135">
        <f t="shared" si="40"/>
        <v>0</v>
      </c>
      <c r="O116" s="135">
        <f t="shared" si="40"/>
        <v>0</v>
      </c>
      <c r="P116" s="135">
        <f t="shared" si="40"/>
        <v>0</v>
      </c>
      <c r="Q116" s="135">
        <f t="shared" si="40"/>
        <v>0</v>
      </c>
      <c r="R116" s="136">
        <f t="shared" si="25"/>
        <v>3.9840636239342293E-3</v>
      </c>
      <c r="S116" s="137">
        <f t="shared" si="26"/>
        <v>0</v>
      </c>
      <c r="T116" s="59"/>
      <c r="Y116" s="36">
        <v>3</v>
      </c>
      <c r="Z116" s="37">
        <v>2</v>
      </c>
      <c r="AA116" s="37">
        <v>1</v>
      </c>
      <c r="AB116" s="75"/>
      <c r="AC116" s="75"/>
      <c r="AD116" s="6">
        <v>20</v>
      </c>
      <c r="AE116" s="6"/>
      <c r="AF116" s="77" t="s">
        <v>145</v>
      </c>
      <c r="AG116" s="78">
        <v>2336102000</v>
      </c>
      <c r="AH116" s="78">
        <v>0</v>
      </c>
      <c r="AI116" s="78">
        <v>9307179</v>
      </c>
      <c r="AJ116" s="78">
        <v>0</v>
      </c>
      <c r="AK116" s="78">
        <v>9307179</v>
      </c>
      <c r="AL116" s="78">
        <v>0</v>
      </c>
      <c r="AM116" s="78">
        <v>0</v>
      </c>
      <c r="AN116" s="78">
        <v>0</v>
      </c>
      <c r="AO116" s="78">
        <v>0</v>
      </c>
      <c r="AP116" s="41">
        <v>3.9840636239342293E-3</v>
      </c>
      <c r="AQ116" s="60">
        <v>0</v>
      </c>
    </row>
    <row r="117" spans="1:43" s="39" customFormat="1" ht="24" x14ac:dyDescent="0.2">
      <c r="A117" s="36">
        <v>3</v>
      </c>
      <c r="B117" s="37">
        <v>2</v>
      </c>
      <c r="C117" s="37">
        <v>1</v>
      </c>
      <c r="D117" s="75"/>
      <c r="E117" s="75"/>
      <c r="F117" s="6">
        <v>21</v>
      </c>
      <c r="G117" s="6"/>
      <c r="H117" s="76" t="s">
        <v>145</v>
      </c>
      <c r="I117" s="135">
        <f>+I119</f>
        <v>477042347000</v>
      </c>
      <c r="J117" s="135">
        <f t="shared" si="40"/>
        <v>0</v>
      </c>
      <c r="K117" s="135">
        <f t="shared" si="40"/>
        <v>267219000000</v>
      </c>
      <c r="L117" s="135">
        <f t="shared" si="40"/>
        <v>0</v>
      </c>
      <c r="M117" s="135">
        <f t="shared" si="40"/>
        <v>267219000000</v>
      </c>
      <c r="N117" s="135">
        <f t="shared" si="40"/>
        <v>0</v>
      </c>
      <c r="O117" s="135">
        <f t="shared" si="40"/>
        <v>267219000000</v>
      </c>
      <c r="P117" s="135">
        <f t="shared" si="40"/>
        <v>0</v>
      </c>
      <c r="Q117" s="135">
        <f t="shared" si="40"/>
        <v>267219000000</v>
      </c>
      <c r="R117" s="136">
        <f t="shared" si="25"/>
        <v>0.56015781760355965</v>
      </c>
      <c r="S117" s="137">
        <f t="shared" si="26"/>
        <v>0.56015781760355965</v>
      </c>
      <c r="T117" s="59"/>
      <c r="Y117" s="36">
        <v>3</v>
      </c>
      <c r="Z117" s="37">
        <v>2</v>
      </c>
      <c r="AA117" s="37">
        <v>1</v>
      </c>
      <c r="AB117" s="75"/>
      <c r="AC117" s="75"/>
      <c r="AD117" s="6">
        <v>21</v>
      </c>
      <c r="AE117" s="6"/>
      <c r="AF117" s="77" t="s">
        <v>145</v>
      </c>
      <c r="AG117" s="78">
        <v>477042347000</v>
      </c>
      <c r="AH117" s="78">
        <v>0</v>
      </c>
      <c r="AI117" s="78">
        <v>267219000000</v>
      </c>
      <c r="AJ117" s="78">
        <v>0</v>
      </c>
      <c r="AK117" s="78">
        <v>267219000000</v>
      </c>
      <c r="AL117" s="78">
        <v>0</v>
      </c>
      <c r="AM117" s="78">
        <v>267219000000</v>
      </c>
      <c r="AN117" s="78">
        <v>0</v>
      </c>
      <c r="AO117" s="78">
        <v>267219000000</v>
      </c>
      <c r="AP117" s="41">
        <v>0.56015781760355965</v>
      </c>
      <c r="AQ117" s="60">
        <v>0.56015781760355965</v>
      </c>
    </row>
    <row r="118" spans="1:43" s="51" customFormat="1" ht="36" x14ac:dyDescent="0.2">
      <c r="A118" s="2">
        <v>3</v>
      </c>
      <c r="B118" s="1">
        <v>2</v>
      </c>
      <c r="C118" s="1">
        <v>1</v>
      </c>
      <c r="D118" s="1">
        <v>1</v>
      </c>
      <c r="E118" s="3" t="s">
        <v>146</v>
      </c>
      <c r="F118" s="1">
        <v>20</v>
      </c>
      <c r="G118" s="1" t="s">
        <v>224</v>
      </c>
      <c r="H118" s="20" t="s">
        <v>147</v>
      </c>
      <c r="I118" s="138">
        <v>2336102000</v>
      </c>
      <c r="J118" s="138">
        <v>0</v>
      </c>
      <c r="K118" s="138">
        <v>9307179</v>
      </c>
      <c r="L118" s="138">
        <v>0</v>
      </c>
      <c r="M118" s="138">
        <v>9307179</v>
      </c>
      <c r="N118" s="138">
        <v>0</v>
      </c>
      <c r="O118" s="138">
        <v>0</v>
      </c>
      <c r="P118" s="138">
        <v>0</v>
      </c>
      <c r="Q118" s="138">
        <v>0</v>
      </c>
      <c r="R118" s="139">
        <f t="shared" si="25"/>
        <v>3.9840636239342293E-3</v>
      </c>
      <c r="S118" s="140">
        <f t="shared" si="26"/>
        <v>0</v>
      </c>
      <c r="T118" s="50"/>
      <c r="Y118" s="2">
        <v>3</v>
      </c>
      <c r="Z118" s="1">
        <v>2</v>
      </c>
      <c r="AA118" s="1">
        <v>1</v>
      </c>
      <c r="AB118" s="1">
        <v>1</v>
      </c>
      <c r="AC118" s="3" t="s">
        <v>146</v>
      </c>
      <c r="AD118" s="1">
        <v>20</v>
      </c>
      <c r="AE118" s="1" t="s">
        <v>224</v>
      </c>
      <c r="AF118" s="5" t="s">
        <v>147</v>
      </c>
      <c r="AG118" s="53">
        <v>2336102000</v>
      </c>
      <c r="AH118" s="53">
        <v>0</v>
      </c>
      <c r="AI118" s="53">
        <v>9307179</v>
      </c>
      <c r="AJ118" s="53">
        <v>0</v>
      </c>
      <c r="AK118" s="53">
        <v>9307179</v>
      </c>
      <c r="AL118" s="53">
        <v>0</v>
      </c>
      <c r="AM118" s="53">
        <v>0</v>
      </c>
      <c r="AN118" s="53">
        <v>0</v>
      </c>
      <c r="AO118" s="53">
        <v>0</v>
      </c>
      <c r="AP118" s="54">
        <v>3.9840636239342293E-3</v>
      </c>
      <c r="AQ118" s="55">
        <v>0</v>
      </c>
    </row>
    <row r="119" spans="1:43" s="51" customFormat="1" ht="24" x14ac:dyDescent="0.2">
      <c r="A119" s="2">
        <v>3</v>
      </c>
      <c r="B119" s="1">
        <v>2</v>
      </c>
      <c r="C119" s="1">
        <v>1</v>
      </c>
      <c r="D119" s="3">
        <v>17</v>
      </c>
      <c r="E119" s="3" t="s">
        <v>146</v>
      </c>
      <c r="F119" s="4">
        <v>21</v>
      </c>
      <c r="G119" s="4" t="s">
        <v>225</v>
      </c>
      <c r="H119" s="20" t="s">
        <v>148</v>
      </c>
      <c r="I119" s="138">
        <v>477042347000</v>
      </c>
      <c r="J119" s="138">
        <v>0</v>
      </c>
      <c r="K119" s="138">
        <v>267219000000</v>
      </c>
      <c r="L119" s="138">
        <v>0</v>
      </c>
      <c r="M119" s="138">
        <v>267219000000</v>
      </c>
      <c r="N119" s="138">
        <v>0</v>
      </c>
      <c r="O119" s="138">
        <v>267219000000</v>
      </c>
      <c r="P119" s="138">
        <v>0</v>
      </c>
      <c r="Q119" s="138">
        <v>267219000000</v>
      </c>
      <c r="R119" s="139">
        <f t="shared" si="25"/>
        <v>0.56015781760355965</v>
      </c>
      <c r="S119" s="140">
        <f t="shared" si="26"/>
        <v>0.56015781760355965</v>
      </c>
      <c r="T119" s="50"/>
      <c r="Y119" s="2">
        <v>3</v>
      </c>
      <c r="Z119" s="1">
        <v>2</v>
      </c>
      <c r="AA119" s="1">
        <v>1</v>
      </c>
      <c r="AB119" s="3">
        <v>17</v>
      </c>
      <c r="AC119" s="3" t="s">
        <v>146</v>
      </c>
      <c r="AD119" s="4">
        <v>21</v>
      </c>
      <c r="AE119" s="4" t="s">
        <v>225</v>
      </c>
      <c r="AF119" s="5" t="s">
        <v>148</v>
      </c>
      <c r="AG119" s="53">
        <v>477042347000</v>
      </c>
      <c r="AH119" s="53">
        <v>0</v>
      </c>
      <c r="AI119" s="53">
        <v>267219000000</v>
      </c>
      <c r="AJ119" s="53">
        <v>0</v>
      </c>
      <c r="AK119" s="53">
        <v>267219000000</v>
      </c>
      <c r="AL119" s="53">
        <v>0</v>
      </c>
      <c r="AM119" s="53">
        <v>267219000000</v>
      </c>
      <c r="AN119" s="53">
        <v>0</v>
      </c>
      <c r="AO119" s="53">
        <v>267219000000</v>
      </c>
      <c r="AP119" s="54">
        <v>0.56015781760355965</v>
      </c>
      <c r="AQ119" s="55">
        <v>0.56015781760355965</v>
      </c>
    </row>
    <row r="120" spans="1:43" s="39" customFormat="1" ht="36" x14ac:dyDescent="0.2">
      <c r="A120" s="79">
        <v>3</v>
      </c>
      <c r="B120" s="56">
        <v>6</v>
      </c>
      <c r="C120" s="37"/>
      <c r="D120" s="38"/>
      <c r="E120" s="38"/>
      <c r="F120" s="6">
        <v>20</v>
      </c>
      <c r="G120" s="6"/>
      <c r="H120" s="43" t="s">
        <v>149</v>
      </c>
      <c r="I120" s="135">
        <f>+I121</f>
        <v>3219883000</v>
      </c>
      <c r="J120" s="135">
        <f t="shared" ref="J120:Q120" si="41">+J121</f>
        <v>0</v>
      </c>
      <c r="K120" s="135">
        <f t="shared" si="41"/>
        <v>1172063279</v>
      </c>
      <c r="L120" s="135">
        <f t="shared" si="41"/>
        <v>0</v>
      </c>
      <c r="M120" s="135">
        <f t="shared" si="41"/>
        <v>708063279</v>
      </c>
      <c r="N120" s="135">
        <f t="shared" si="41"/>
        <v>0</v>
      </c>
      <c r="O120" s="135">
        <f t="shared" si="41"/>
        <v>0</v>
      </c>
      <c r="P120" s="135">
        <f t="shared" si="41"/>
        <v>0</v>
      </c>
      <c r="Q120" s="135">
        <f t="shared" si="41"/>
        <v>0</v>
      </c>
      <c r="R120" s="136">
        <f t="shared" si="25"/>
        <v>0.2199034185403631</v>
      </c>
      <c r="S120" s="137">
        <f t="shared" si="26"/>
        <v>0</v>
      </c>
      <c r="T120" s="59"/>
      <c r="Y120" s="79">
        <v>3</v>
      </c>
      <c r="Z120" s="56">
        <v>6</v>
      </c>
      <c r="AA120" s="37"/>
      <c r="AB120" s="38"/>
      <c r="AC120" s="38"/>
      <c r="AD120" s="6">
        <v>20</v>
      </c>
      <c r="AE120" s="6"/>
      <c r="AF120" s="44" t="s">
        <v>149</v>
      </c>
      <c r="AG120" s="40">
        <v>3219883000</v>
      </c>
      <c r="AH120" s="40">
        <v>0</v>
      </c>
      <c r="AI120" s="40">
        <v>1172063279</v>
      </c>
      <c r="AJ120" s="40">
        <v>696000000</v>
      </c>
      <c r="AK120" s="40">
        <v>708063279</v>
      </c>
      <c r="AL120" s="40">
        <v>0</v>
      </c>
      <c r="AM120" s="40">
        <v>0</v>
      </c>
      <c r="AN120" s="40">
        <v>0</v>
      </c>
      <c r="AO120" s="40">
        <v>0</v>
      </c>
      <c r="AP120" s="70">
        <v>0.2199034185403631</v>
      </c>
      <c r="AQ120" s="60">
        <v>0</v>
      </c>
    </row>
    <row r="121" spans="1:43" s="39" customFormat="1" ht="48" x14ac:dyDescent="0.2">
      <c r="A121" s="79">
        <v>3</v>
      </c>
      <c r="B121" s="56">
        <v>6</v>
      </c>
      <c r="C121" s="37">
        <v>1</v>
      </c>
      <c r="D121" s="38"/>
      <c r="E121" s="38"/>
      <c r="F121" s="6">
        <v>20</v>
      </c>
      <c r="G121" s="6"/>
      <c r="H121" s="43" t="s">
        <v>150</v>
      </c>
      <c r="I121" s="135">
        <f t="shared" ref="I121:Q121" si="42">+I123</f>
        <v>3219883000</v>
      </c>
      <c r="J121" s="135">
        <f t="shared" si="42"/>
        <v>0</v>
      </c>
      <c r="K121" s="135">
        <f t="shared" si="42"/>
        <v>1172063279</v>
      </c>
      <c r="L121" s="135">
        <f t="shared" si="42"/>
        <v>0</v>
      </c>
      <c r="M121" s="135">
        <f t="shared" si="42"/>
        <v>708063279</v>
      </c>
      <c r="N121" s="135">
        <f t="shared" si="42"/>
        <v>0</v>
      </c>
      <c r="O121" s="135">
        <f t="shared" si="42"/>
        <v>0</v>
      </c>
      <c r="P121" s="135">
        <f t="shared" si="42"/>
        <v>0</v>
      </c>
      <c r="Q121" s="135">
        <f t="shared" si="42"/>
        <v>0</v>
      </c>
      <c r="R121" s="136">
        <f t="shared" si="25"/>
        <v>0.2199034185403631</v>
      </c>
      <c r="S121" s="137">
        <f t="shared" si="26"/>
        <v>0</v>
      </c>
      <c r="T121" s="59"/>
      <c r="Y121" s="79">
        <v>3</v>
      </c>
      <c r="Z121" s="56">
        <v>6</v>
      </c>
      <c r="AA121" s="37">
        <v>1</v>
      </c>
      <c r="AB121" s="38"/>
      <c r="AC121" s="38"/>
      <c r="AD121" s="6">
        <v>20</v>
      </c>
      <c r="AE121" s="6"/>
      <c r="AF121" s="44" t="s">
        <v>150</v>
      </c>
      <c r="AG121" s="40">
        <v>3219883000</v>
      </c>
      <c r="AH121" s="40">
        <v>0</v>
      </c>
      <c r="AI121" s="40">
        <v>1172063279</v>
      </c>
      <c r="AJ121" s="40">
        <v>696000000</v>
      </c>
      <c r="AK121" s="40">
        <v>708063279</v>
      </c>
      <c r="AL121" s="40">
        <v>0</v>
      </c>
      <c r="AM121" s="40">
        <v>0</v>
      </c>
      <c r="AN121" s="40">
        <v>0</v>
      </c>
      <c r="AO121" s="40">
        <v>0</v>
      </c>
      <c r="AP121" s="70">
        <v>0.2199034185403631</v>
      </c>
      <c r="AQ121" s="60">
        <v>0</v>
      </c>
    </row>
    <row r="122" spans="1:43" s="39" customFormat="1" ht="48" x14ac:dyDescent="0.2">
      <c r="A122" s="79">
        <v>3</v>
      </c>
      <c r="B122" s="56">
        <v>6</v>
      </c>
      <c r="C122" s="37">
        <v>1</v>
      </c>
      <c r="D122" s="38"/>
      <c r="E122" s="38"/>
      <c r="F122" s="6">
        <v>21</v>
      </c>
      <c r="G122" s="6"/>
      <c r="H122" s="43" t="s">
        <v>150</v>
      </c>
      <c r="I122" s="135">
        <f t="shared" ref="I122:Q122" si="43">+I123</f>
        <v>3219883000</v>
      </c>
      <c r="J122" s="135">
        <f t="shared" si="43"/>
        <v>0</v>
      </c>
      <c r="K122" s="135">
        <f t="shared" si="43"/>
        <v>1172063279</v>
      </c>
      <c r="L122" s="135">
        <f t="shared" si="43"/>
        <v>0</v>
      </c>
      <c r="M122" s="135">
        <f t="shared" si="43"/>
        <v>708063279</v>
      </c>
      <c r="N122" s="135">
        <f t="shared" si="43"/>
        <v>0</v>
      </c>
      <c r="O122" s="135">
        <f t="shared" si="43"/>
        <v>0</v>
      </c>
      <c r="P122" s="135">
        <f t="shared" si="43"/>
        <v>0</v>
      </c>
      <c r="Q122" s="135">
        <f t="shared" si="43"/>
        <v>0</v>
      </c>
      <c r="R122" s="139">
        <f t="shared" si="25"/>
        <v>0.2199034185403631</v>
      </c>
      <c r="S122" s="140">
        <f t="shared" si="26"/>
        <v>0</v>
      </c>
      <c r="T122" s="50"/>
      <c r="Y122" s="79">
        <v>3</v>
      </c>
      <c r="Z122" s="56">
        <v>6</v>
      </c>
      <c r="AA122" s="37">
        <v>1</v>
      </c>
      <c r="AB122" s="38"/>
      <c r="AC122" s="38"/>
      <c r="AD122" s="6">
        <v>21</v>
      </c>
      <c r="AE122" s="6"/>
      <c r="AF122" s="44" t="s">
        <v>150</v>
      </c>
      <c r="AG122" s="40">
        <v>3219883000</v>
      </c>
      <c r="AH122" s="40">
        <v>0</v>
      </c>
      <c r="AI122" s="40">
        <v>1172063279</v>
      </c>
      <c r="AJ122" s="40">
        <v>696000000</v>
      </c>
      <c r="AK122" s="40">
        <v>708063279</v>
      </c>
      <c r="AL122" s="40">
        <v>0</v>
      </c>
      <c r="AM122" s="40">
        <v>0</v>
      </c>
      <c r="AN122" s="40">
        <v>0</v>
      </c>
      <c r="AO122" s="40">
        <v>0</v>
      </c>
      <c r="AP122" s="54">
        <v>0.2199034185403631</v>
      </c>
      <c r="AQ122" s="55">
        <v>0</v>
      </c>
    </row>
    <row r="123" spans="1:43" s="39" customFormat="1" ht="48" x14ac:dyDescent="0.2">
      <c r="A123" s="45">
        <v>3</v>
      </c>
      <c r="B123" s="46">
        <v>6</v>
      </c>
      <c r="C123" s="46">
        <v>1</v>
      </c>
      <c r="D123" s="1">
        <v>1</v>
      </c>
      <c r="E123" s="38"/>
      <c r="F123" s="6">
        <v>20</v>
      </c>
      <c r="G123" s="6" t="s">
        <v>226</v>
      </c>
      <c r="H123" s="48" t="s">
        <v>150</v>
      </c>
      <c r="I123" s="138">
        <v>3219883000</v>
      </c>
      <c r="J123" s="138">
        <v>0</v>
      </c>
      <c r="K123" s="138">
        <v>1172063279</v>
      </c>
      <c r="L123" s="138">
        <v>0</v>
      </c>
      <c r="M123" s="138">
        <v>708063279</v>
      </c>
      <c r="N123" s="138">
        <v>0</v>
      </c>
      <c r="O123" s="138">
        <v>0</v>
      </c>
      <c r="P123" s="138">
        <v>0</v>
      </c>
      <c r="Q123" s="138">
        <v>0</v>
      </c>
      <c r="R123" s="139">
        <f t="shared" si="25"/>
        <v>0.2199034185403631</v>
      </c>
      <c r="S123" s="140">
        <f t="shared" si="26"/>
        <v>0</v>
      </c>
      <c r="T123" s="50"/>
      <c r="Y123" s="45">
        <v>3</v>
      </c>
      <c r="Z123" s="46">
        <v>6</v>
      </c>
      <c r="AA123" s="46">
        <v>1</v>
      </c>
      <c r="AB123" s="1">
        <v>1</v>
      </c>
      <c r="AC123" s="38"/>
      <c r="AD123" s="6">
        <v>20</v>
      </c>
      <c r="AE123" s="6" t="s">
        <v>226</v>
      </c>
      <c r="AF123" s="52" t="s">
        <v>150</v>
      </c>
      <c r="AG123" s="53">
        <v>3219883000</v>
      </c>
      <c r="AH123" s="53">
        <v>0</v>
      </c>
      <c r="AI123" s="53">
        <v>1172063279</v>
      </c>
      <c r="AJ123" s="53">
        <v>696000000</v>
      </c>
      <c r="AK123" s="53">
        <v>708063279</v>
      </c>
      <c r="AL123" s="53">
        <v>0</v>
      </c>
      <c r="AM123" s="53">
        <v>0</v>
      </c>
      <c r="AN123" s="53">
        <v>0</v>
      </c>
      <c r="AO123" s="53">
        <v>0</v>
      </c>
      <c r="AP123" s="54">
        <v>0.2199034185403631</v>
      </c>
      <c r="AQ123" s="55">
        <v>0</v>
      </c>
    </row>
    <row r="124" spans="1:43" s="39" customFormat="1" ht="60" x14ac:dyDescent="0.2">
      <c r="A124" s="36">
        <v>5</v>
      </c>
      <c r="B124" s="37"/>
      <c r="C124" s="37"/>
      <c r="D124" s="75"/>
      <c r="E124" s="75"/>
      <c r="F124" s="6"/>
      <c r="G124" s="6"/>
      <c r="H124" s="76" t="s">
        <v>22</v>
      </c>
      <c r="I124" s="135">
        <f t="shared" ref="I124:Q126" si="44">+I125</f>
        <v>79924532000</v>
      </c>
      <c r="J124" s="135">
        <f t="shared" si="44"/>
        <v>614525463</v>
      </c>
      <c r="K124" s="135">
        <f t="shared" si="44"/>
        <v>35609103793</v>
      </c>
      <c r="L124" s="135">
        <f t="shared" si="44"/>
        <v>1351912549</v>
      </c>
      <c r="M124" s="135">
        <f t="shared" si="44"/>
        <v>25677491817</v>
      </c>
      <c r="N124" s="135">
        <f t="shared" si="44"/>
        <v>2442608216</v>
      </c>
      <c r="O124" s="135">
        <f t="shared" si="44"/>
        <v>6981162725</v>
      </c>
      <c r="P124" s="135">
        <f t="shared" si="44"/>
        <v>2812545986</v>
      </c>
      <c r="Q124" s="135">
        <f t="shared" si="44"/>
        <v>6978070113</v>
      </c>
      <c r="R124" s="136">
        <f t="shared" si="25"/>
        <v>0.32127171938898558</v>
      </c>
      <c r="S124" s="137">
        <f t="shared" si="26"/>
        <v>8.7346932791548912E-2</v>
      </c>
      <c r="T124" s="59"/>
      <c r="Y124" s="36">
        <v>5</v>
      </c>
      <c r="Z124" s="37"/>
      <c r="AA124" s="37"/>
      <c r="AB124" s="75"/>
      <c r="AC124" s="75"/>
      <c r="AD124" s="6"/>
      <c r="AE124" s="6"/>
      <c r="AF124" s="77" t="s">
        <v>22</v>
      </c>
      <c r="AG124" s="40">
        <v>79924532000</v>
      </c>
      <c r="AH124" s="40">
        <v>5941429906</v>
      </c>
      <c r="AI124" s="40">
        <v>34994578330</v>
      </c>
      <c r="AJ124" s="40">
        <v>1657821292</v>
      </c>
      <c r="AK124" s="40">
        <v>24325579268</v>
      </c>
      <c r="AL124" s="40">
        <v>2698538939</v>
      </c>
      <c r="AM124" s="40">
        <v>4538554509</v>
      </c>
      <c r="AN124" s="40">
        <v>3932099302</v>
      </c>
      <c r="AO124" s="40">
        <v>4165524127</v>
      </c>
      <c r="AP124" s="70">
        <v>0.30435685589000383</v>
      </c>
      <c r="AQ124" s="60">
        <v>5.6785499963890936E-2</v>
      </c>
    </row>
    <row r="125" spans="1:43" s="39" customFormat="1" ht="14.25" x14ac:dyDescent="0.2">
      <c r="A125" s="79">
        <v>5</v>
      </c>
      <c r="B125" s="56">
        <v>1</v>
      </c>
      <c r="C125" s="37"/>
      <c r="D125" s="75"/>
      <c r="E125" s="75"/>
      <c r="F125" s="76"/>
      <c r="G125" s="76"/>
      <c r="H125" s="80" t="s">
        <v>23</v>
      </c>
      <c r="I125" s="135">
        <f t="shared" si="44"/>
        <v>79924532000</v>
      </c>
      <c r="J125" s="135">
        <f t="shared" si="44"/>
        <v>614525463</v>
      </c>
      <c r="K125" s="135">
        <f t="shared" si="44"/>
        <v>35609103793</v>
      </c>
      <c r="L125" s="135">
        <f t="shared" si="44"/>
        <v>1351912549</v>
      </c>
      <c r="M125" s="135">
        <f t="shared" si="44"/>
        <v>25677491817</v>
      </c>
      <c r="N125" s="135">
        <f t="shared" si="44"/>
        <v>2442608216</v>
      </c>
      <c r="O125" s="135">
        <f t="shared" si="44"/>
        <v>6981162725</v>
      </c>
      <c r="P125" s="135">
        <f t="shared" si="44"/>
        <v>2812545986</v>
      </c>
      <c r="Q125" s="135">
        <f t="shared" si="44"/>
        <v>6978070113</v>
      </c>
      <c r="R125" s="136">
        <f t="shared" si="25"/>
        <v>0.32127171938898558</v>
      </c>
      <c r="S125" s="137">
        <f t="shared" si="26"/>
        <v>8.7346932791548912E-2</v>
      </c>
      <c r="T125" s="59"/>
      <c r="Y125" s="79">
        <v>5</v>
      </c>
      <c r="Z125" s="56">
        <v>1</v>
      </c>
      <c r="AA125" s="37"/>
      <c r="AB125" s="75"/>
      <c r="AC125" s="75"/>
      <c r="AD125" s="76"/>
      <c r="AE125" s="76"/>
      <c r="AF125" s="81" t="s">
        <v>23</v>
      </c>
      <c r="AG125" s="40">
        <v>79924532000</v>
      </c>
      <c r="AH125" s="40">
        <v>5941429906</v>
      </c>
      <c r="AI125" s="40">
        <v>34994578330</v>
      </c>
      <c r="AJ125" s="40">
        <v>1657821292</v>
      </c>
      <c r="AK125" s="40">
        <v>24325579268</v>
      </c>
      <c r="AL125" s="40">
        <v>2698538939</v>
      </c>
      <c r="AM125" s="40">
        <v>4538554509</v>
      </c>
      <c r="AN125" s="40">
        <v>3932099302</v>
      </c>
      <c r="AO125" s="40">
        <v>4165524127</v>
      </c>
      <c r="AP125" s="70">
        <v>0.30435685589000383</v>
      </c>
      <c r="AQ125" s="60">
        <v>5.6785499963890936E-2</v>
      </c>
    </row>
    <row r="126" spans="1:43" s="51" customFormat="1" ht="14.25" x14ac:dyDescent="0.2">
      <c r="A126" s="45">
        <v>5</v>
      </c>
      <c r="B126" s="46">
        <v>1</v>
      </c>
      <c r="C126" s="46">
        <v>2</v>
      </c>
      <c r="D126" s="3"/>
      <c r="E126" s="3"/>
      <c r="F126" s="82">
        <v>20</v>
      </c>
      <c r="G126" s="82"/>
      <c r="H126" s="80" t="s">
        <v>24</v>
      </c>
      <c r="I126" s="135">
        <f t="shared" si="44"/>
        <v>79924532000</v>
      </c>
      <c r="J126" s="135">
        <f t="shared" si="44"/>
        <v>614525463</v>
      </c>
      <c r="K126" s="135">
        <f t="shared" si="44"/>
        <v>35609103793</v>
      </c>
      <c r="L126" s="135">
        <f t="shared" si="44"/>
        <v>1351912549</v>
      </c>
      <c r="M126" s="135">
        <f t="shared" si="44"/>
        <v>25677491817</v>
      </c>
      <c r="N126" s="135">
        <f t="shared" si="44"/>
        <v>2442608216</v>
      </c>
      <c r="O126" s="135">
        <f t="shared" si="44"/>
        <v>6981162725</v>
      </c>
      <c r="P126" s="135">
        <f t="shared" si="44"/>
        <v>2812545986</v>
      </c>
      <c r="Q126" s="135">
        <f t="shared" si="44"/>
        <v>6978070113</v>
      </c>
      <c r="R126" s="136">
        <f t="shared" si="25"/>
        <v>0.32127171938898558</v>
      </c>
      <c r="S126" s="137">
        <f t="shared" si="26"/>
        <v>8.7346932791548912E-2</v>
      </c>
      <c r="T126" s="59"/>
      <c r="Y126" s="45">
        <v>5</v>
      </c>
      <c r="Z126" s="46">
        <v>1</v>
      </c>
      <c r="AA126" s="46">
        <v>2</v>
      </c>
      <c r="AB126" s="3"/>
      <c r="AC126" s="3"/>
      <c r="AD126" s="82">
        <v>20</v>
      </c>
      <c r="AE126" s="82"/>
      <c r="AF126" s="81" t="s">
        <v>24</v>
      </c>
      <c r="AG126" s="40">
        <v>79924532000</v>
      </c>
      <c r="AH126" s="40">
        <v>5941429906</v>
      </c>
      <c r="AI126" s="40">
        <v>34994578330</v>
      </c>
      <c r="AJ126" s="40">
        <v>1657821292</v>
      </c>
      <c r="AK126" s="40">
        <v>24325579268</v>
      </c>
      <c r="AL126" s="40">
        <v>2698538939</v>
      </c>
      <c r="AM126" s="40">
        <v>4538554509</v>
      </c>
      <c r="AN126" s="40">
        <v>3932099302</v>
      </c>
      <c r="AO126" s="40">
        <v>4165524127</v>
      </c>
      <c r="AP126" s="70">
        <v>0.30435685589000383</v>
      </c>
      <c r="AQ126" s="60">
        <v>5.6785499963890936E-2</v>
      </c>
    </row>
    <row r="127" spans="1:43" s="51" customFormat="1" ht="14.25" x14ac:dyDescent="0.2">
      <c r="A127" s="45">
        <v>5</v>
      </c>
      <c r="B127" s="46">
        <v>1</v>
      </c>
      <c r="C127" s="46">
        <v>2</v>
      </c>
      <c r="D127" s="3">
        <v>1</v>
      </c>
      <c r="E127" s="3"/>
      <c r="F127" s="82">
        <v>20</v>
      </c>
      <c r="G127" s="82"/>
      <c r="H127" s="80" t="s">
        <v>24</v>
      </c>
      <c r="I127" s="135">
        <f>SUM(I128:I138)</f>
        <v>79924532000</v>
      </c>
      <c r="J127" s="135">
        <f t="shared" ref="J127:Q127" si="45">SUM(J128:J138)</f>
        <v>614525463</v>
      </c>
      <c r="K127" s="135">
        <f t="shared" si="45"/>
        <v>35609103793</v>
      </c>
      <c r="L127" s="135">
        <f t="shared" si="45"/>
        <v>1351912549</v>
      </c>
      <c r="M127" s="135">
        <f t="shared" si="45"/>
        <v>25677491817</v>
      </c>
      <c r="N127" s="135">
        <f t="shared" si="45"/>
        <v>2442608216</v>
      </c>
      <c r="O127" s="135">
        <f t="shared" si="45"/>
        <v>6981162725</v>
      </c>
      <c r="P127" s="135">
        <f t="shared" si="45"/>
        <v>2812545986</v>
      </c>
      <c r="Q127" s="135">
        <f t="shared" si="45"/>
        <v>6978070113</v>
      </c>
      <c r="R127" s="136">
        <f t="shared" si="25"/>
        <v>0.32127171938898558</v>
      </c>
      <c r="S127" s="137">
        <f t="shared" si="26"/>
        <v>8.7346932791548912E-2</v>
      </c>
      <c r="T127" s="59"/>
      <c r="Y127" s="45">
        <v>5</v>
      </c>
      <c r="Z127" s="46">
        <v>1</v>
      </c>
      <c r="AA127" s="46">
        <v>2</v>
      </c>
      <c r="AB127" s="3">
        <v>1</v>
      </c>
      <c r="AC127" s="3"/>
      <c r="AD127" s="82">
        <v>20</v>
      </c>
      <c r="AE127" s="82"/>
      <c r="AF127" s="81" t="s">
        <v>24</v>
      </c>
      <c r="AG127" s="40">
        <v>79924532000</v>
      </c>
      <c r="AH127" s="40">
        <v>5941429906</v>
      </c>
      <c r="AI127" s="40">
        <v>34994578330</v>
      </c>
      <c r="AJ127" s="40">
        <v>1657821292</v>
      </c>
      <c r="AK127" s="40">
        <v>24325579268</v>
      </c>
      <c r="AL127" s="40">
        <v>2698538939</v>
      </c>
      <c r="AM127" s="40">
        <v>4538554509</v>
      </c>
      <c r="AN127" s="40">
        <v>3932099302</v>
      </c>
      <c r="AO127" s="40">
        <v>4165524127</v>
      </c>
      <c r="AP127" s="70">
        <v>0.30435685589000383</v>
      </c>
      <c r="AQ127" s="60">
        <v>5.6785499963890936E-2</v>
      </c>
    </row>
    <row r="128" spans="1:43" s="51" customFormat="1" ht="14.25" x14ac:dyDescent="0.2">
      <c r="A128" s="45">
        <v>5</v>
      </c>
      <c r="B128" s="46">
        <v>1</v>
      </c>
      <c r="C128" s="46">
        <v>2</v>
      </c>
      <c r="D128" s="3">
        <v>1</v>
      </c>
      <c r="E128" s="3">
        <v>6</v>
      </c>
      <c r="F128" s="82">
        <v>20</v>
      </c>
      <c r="G128" s="82" t="s">
        <v>227</v>
      </c>
      <c r="H128" s="83" t="s">
        <v>19</v>
      </c>
      <c r="I128" s="138">
        <v>42835665575</v>
      </c>
      <c r="J128" s="138">
        <v>-236568253</v>
      </c>
      <c r="K128" s="138">
        <v>21808698246</v>
      </c>
      <c r="L128" s="138">
        <v>119169007</v>
      </c>
      <c r="M128" s="138">
        <v>20525122282</v>
      </c>
      <c r="N128" s="138">
        <v>1741056540</v>
      </c>
      <c r="O128" s="138">
        <v>4737055688</v>
      </c>
      <c r="P128" s="138">
        <v>1868969702</v>
      </c>
      <c r="Q128" s="138">
        <v>4737055688</v>
      </c>
      <c r="R128" s="139">
        <f t="shared" si="25"/>
        <v>0.47915964434036928</v>
      </c>
      <c r="S128" s="140">
        <f t="shared" si="26"/>
        <v>0.11058671843690618</v>
      </c>
      <c r="T128" s="50"/>
      <c r="Y128" s="45">
        <v>5</v>
      </c>
      <c r="Z128" s="46">
        <v>1</v>
      </c>
      <c r="AA128" s="46">
        <v>2</v>
      </c>
      <c r="AB128" s="3">
        <v>1</v>
      </c>
      <c r="AC128" s="3">
        <v>6</v>
      </c>
      <c r="AD128" s="82">
        <v>20</v>
      </c>
      <c r="AE128" s="82" t="s">
        <v>227</v>
      </c>
      <c r="AF128" s="84" t="s">
        <v>19</v>
      </c>
      <c r="AG128" s="53">
        <v>42835665575</v>
      </c>
      <c r="AH128" s="53">
        <v>2224755883</v>
      </c>
      <c r="AI128" s="53">
        <v>22045266499</v>
      </c>
      <c r="AJ128" s="53">
        <v>1302453723</v>
      </c>
      <c r="AK128" s="53">
        <v>20405953275</v>
      </c>
      <c r="AL128" s="53">
        <v>1681973820</v>
      </c>
      <c r="AM128" s="53">
        <v>2995999148</v>
      </c>
      <c r="AN128" s="53">
        <v>2701044111</v>
      </c>
      <c r="AO128" s="53">
        <v>2868085986</v>
      </c>
      <c r="AP128" s="54">
        <v>0.47637764001289246</v>
      </c>
      <c r="AQ128" s="55">
        <v>6.9941697129798835E-2</v>
      </c>
    </row>
    <row r="129" spans="1:43" s="51" customFormat="1" ht="14.25" x14ac:dyDescent="0.2">
      <c r="A129" s="45">
        <v>5</v>
      </c>
      <c r="B129" s="46">
        <v>1</v>
      </c>
      <c r="C129" s="46">
        <v>2</v>
      </c>
      <c r="D129" s="3">
        <v>1</v>
      </c>
      <c r="E129" s="3">
        <v>7</v>
      </c>
      <c r="F129" s="82">
        <v>20</v>
      </c>
      <c r="G129" s="82" t="s">
        <v>228</v>
      </c>
      <c r="H129" s="83" t="s">
        <v>151</v>
      </c>
      <c r="I129" s="138">
        <v>17274387211</v>
      </c>
      <c r="J129" s="138">
        <v>851093716</v>
      </c>
      <c r="K129" s="138">
        <v>10875151963</v>
      </c>
      <c r="L129" s="138">
        <v>106072426</v>
      </c>
      <c r="M129" s="138">
        <v>3392436776</v>
      </c>
      <c r="N129" s="138">
        <v>662219896</v>
      </c>
      <c r="O129" s="138">
        <v>2032774155</v>
      </c>
      <c r="P129" s="138">
        <v>895633047</v>
      </c>
      <c r="Q129" s="138">
        <v>2032774155</v>
      </c>
      <c r="R129" s="139">
        <f t="shared" si="25"/>
        <v>0.1963853614349782</v>
      </c>
      <c r="S129" s="140">
        <f t="shared" si="26"/>
        <v>0.11767561593765644</v>
      </c>
      <c r="T129" s="50"/>
      <c r="Y129" s="45">
        <v>5</v>
      </c>
      <c r="Z129" s="46">
        <v>1</v>
      </c>
      <c r="AA129" s="46">
        <v>2</v>
      </c>
      <c r="AB129" s="3">
        <v>1</v>
      </c>
      <c r="AC129" s="3">
        <v>7</v>
      </c>
      <c r="AD129" s="82">
        <v>20</v>
      </c>
      <c r="AE129" s="82" t="s">
        <v>228</v>
      </c>
      <c r="AF129" s="84" t="s">
        <v>151</v>
      </c>
      <c r="AG129" s="53">
        <v>17274387211</v>
      </c>
      <c r="AH129" s="53">
        <v>3614674023</v>
      </c>
      <c r="AI129" s="53">
        <v>10024058247</v>
      </c>
      <c r="AJ129" s="53">
        <v>323596308</v>
      </c>
      <c r="AK129" s="53">
        <v>3286364350</v>
      </c>
      <c r="AL129" s="53">
        <v>927921592</v>
      </c>
      <c r="AM129" s="53">
        <v>1370554259</v>
      </c>
      <c r="AN129" s="53">
        <v>1137026789</v>
      </c>
      <c r="AO129" s="53">
        <v>1137141108</v>
      </c>
      <c r="AP129" s="54">
        <v>0.19024491635265103</v>
      </c>
      <c r="AQ129" s="55">
        <v>7.9340253420234624E-2</v>
      </c>
    </row>
    <row r="130" spans="1:43" s="51" customFormat="1" ht="14.25" x14ac:dyDescent="0.2">
      <c r="A130" s="45">
        <v>5</v>
      </c>
      <c r="B130" s="46">
        <v>1</v>
      </c>
      <c r="C130" s="46">
        <v>2</v>
      </c>
      <c r="D130" s="3">
        <v>1</v>
      </c>
      <c r="E130" s="3">
        <v>8</v>
      </c>
      <c r="F130" s="82">
        <v>20</v>
      </c>
      <c r="G130" s="82" t="s">
        <v>230</v>
      </c>
      <c r="H130" s="83" t="s">
        <v>229</v>
      </c>
      <c r="I130" s="138">
        <v>4473566976</v>
      </c>
      <c r="J130" s="138">
        <v>0</v>
      </c>
      <c r="K130" s="138">
        <v>17822976</v>
      </c>
      <c r="L130" s="138">
        <v>0</v>
      </c>
      <c r="M130" s="138">
        <v>17822976</v>
      </c>
      <c r="N130" s="138">
        <v>0</v>
      </c>
      <c r="O130" s="138">
        <v>0</v>
      </c>
      <c r="P130" s="138">
        <v>0</v>
      </c>
      <c r="Q130" s="138">
        <v>0</v>
      </c>
      <c r="R130" s="139">
        <f t="shared" si="25"/>
        <v>3.9840637450199202E-3</v>
      </c>
      <c r="S130" s="140">
        <f t="shared" si="26"/>
        <v>0</v>
      </c>
      <c r="T130" s="50"/>
      <c r="Y130" s="45">
        <v>5</v>
      </c>
      <c r="Z130" s="46">
        <v>1</v>
      </c>
      <c r="AA130" s="46">
        <v>2</v>
      </c>
      <c r="AB130" s="3">
        <v>1</v>
      </c>
      <c r="AC130" s="3">
        <v>8</v>
      </c>
      <c r="AD130" s="82">
        <v>20</v>
      </c>
      <c r="AE130" s="82" t="s">
        <v>230</v>
      </c>
      <c r="AF130" s="84" t="s">
        <v>229</v>
      </c>
      <c r="AG130" s="53">
        <v>4473566976</v>
      </c>
      <c r="AH130" s="53">
        <v>0</v>
      </c>
      <c r="AI130" s="53">
        <v>17822976</v>
      </c>
      <c r="AJ130" s="53">
        <v>0</v>
      </c>
      <c r="AK130" s="53">
        <v>17822976</v>
      </c>
      <c r="AL130" s="53">
        <v>0</v>
      </c>
      <c r="AM130" s="53">
        <v>0</v>
      </c>
      <c r="AN130" s="53">
        <v>0</v>
      </c>
      <c r="AO130" s="53">
        <v>0</v>
      </c>
      <c r="AP130" s="54">
        <v>3.9840637450199202E-3</v>
      </c>
      <c r="AQ130" s="55">
        <v>0</v>
      </c>
    </row>
    <row r="131" spans="1:43" s="51" customFormat="1" ht="14.25" x14ac:dyDescent="0.2">
      <c r="A131" s="45">
        <v>5</v>
      </c>
      <c r="B131" s="46">
        <v>1</v>
      </c>
      <c r="C131" s="46">
        <v>2</v>
      </c>
      <c r="D131" s="3">
        <v>1</v>
      </c>
      <c r="E131" s="3">
        <v>9</v>
      </c>
      <c r="F131" s="82">
        <v>20</v>
      </c>
      <c r="G131" s="82" t="s">
        <v>231</v>
      </c>
      <c r="H131" s="83" t="s">
        <v>156</v>
      </c>
      <c r="I131" s="138">
        <v>5670492800</v>
      </c>
      <c r="J131" s="138">
        <v>0</v>
      </c>
      <c r="K131" s="138">
        <v>172591605</v>
      </c>
      <c r="L131" s="138">
        <v>45534000</v>
      </c>
      <c r="M131" s="138">
        <v>168125605</v>
      </c>
      <c r="N131" s="138">
        <v>9077</v>
      </c>
      <c r="O131" s="138">
        <v>4391172</v>
      </c>
      <c r="P131" s="138">
        <v>9077</v>
      </c>
      <c r="Q131" s="138">
        <v>4391172</v>
      </c>
      <c r="R131" s="139"/>
      <c r="S131" s="140"/>
      <c r="T131" s="50"/>
      <c r="Y131" s="45">
        <v>5</v>
      </c>
      <c r="Z131" s="46">
        <v>1</v>
      </c>
      <c r="AA131" s="46">
        <v>2</v>
      </c>
      <c r="AB131" s="3">
        <v>1</v>
      </c>
      <c r="AC131" s="3">
        <v>9</v>
      </c>
      <c r="AD131" s="82">
        <v>20</v>
      </c>
      <c r="AE131" s="82" t="s">
        <v>231</v>
      </c>
      <c r="AF131" s="84" t="s">
        <v>156</v>
      </c>
      <c r="AG131" s="53">
        <v>5670492800</v>
      </c>
      <c r="AH131" s="53">
        <v>50000000</v>
      </c>
      <c r="AI131" s="53">
        <v>172591605</v>
      </c>
      <c r="AJ131" s="53">
        <v>0</v>
      </c>
      <c r="AK131" s="53">
        <v>122591605</v>
      </c>
      <c r="AL131" s="53">
        <v>0</v>
      </c>
      <c r="AM131" s="53">
        <v>4382095</v>
      </c>
      <c r="AN131" s="53">
        <v>0</v>
      </c>
      <c r="AO131" s="53">
        <v>4382095</v>
      </c>
      <c r="AP131" s="54"/>
      <c r="AQ131" s="55"/>
    </row>
    <row r="132" spans="1:43" s="51" customFormat="1" ht="24" x14ac:dyDescent="0.2">
      <c r="A132" s="45">
        <v>5</v>
      </c>
      <c r="B132" s="46">
        <v>1</v>
      </c>
      <c r="C132" s="46">
        <v>2</v>
      </c>
      <c r="D132" s="3">
        <v>1</v>
      </c>
      <c r="E132" s="3">
        <v>11</v>
      </c>
      <c r="F132" s="82">
        <v>20</v>
      </c>
      <c r="G132" s="82" t="s">
        <v>232</v>
      </c>
      <c r="H132" s="83" t="s">
        <v>21</v>
      </c>
      <c r="I132" s="138">
        <v>150600000</v>
      </c>
      <c r="J132" s="138">
        <v>0</v>
      </c>
      <c r="K132" s="138">
        <v>150600000</v>
      </c>
      <c r="L132" s="138">
        <v>0</v>
      </c>
      <c r="M132" s="138">
        <v>150600000</v>
      </c>
      <c r="N132" s="138">
        <v>10112726</v>
      </c>
      <c r="O132" s="138">
        <v>39641861</v>
      </c>
      <c r="P132" s="138">
        <v>10112726</v>
      </c>
      <c r="Q132" s="138">
        <v>39641861</v>
      </c>
      <c r="R132" s="139"/>
      <c r="S132" s="140"/>
      <c r="T132" s="50"/>
      <c r="Y132" s="45">
        <v>5</v>
      </c>
      <c r="Z132" s="46">
        <v>1</v>
      </c>
      <c r="AA132" s="46">
        <v>2</v>
      </c>
      <c r="AB132" s="3">
        <v>1</v>
      </c>
      <c r="AC132" s="3">
        <v>11</v>
      </c>
      <c r="AD132" s="82">
        <v>20</v>
      </c>
      <c r="AE132" s="82" t="s">
        <v>232</v>
      </c>
      <c r="AF132" s="84" t="s">
        <v>21</v>
      </c>
      <c r="AG132" s="53">
        <v>150600000</v>
      </c>
      <c r="AH132" s="53">
        <v>0</v>
      </c>
      <c r="AI132" s="53">
        <v>150600000</v>
      </c>
      <c r="AJ132" s="53">
        <v>0</v>
      </c>
      <c r="AK132" s="53">
        <v>150600000</v>
      </c>
      <c r="AL132" s="53">
        <v>29374745</v>
      </c>
      <c r="AM132" s="53">
        <v>29529135</v>
      </c>
      <c r="AN132" s="53">
        <v>29374745</v>
      </c>
      <c r="AO132" s="53">
        <v>29529135</v>
      </c>
      <c r="AP132" s="54"/>
      <c r="AQ132" s="55"/>
    </row>
    <row r="133" spans="1:43" s="51" customFormat="1" ht="24" x14ac:dyDescent="0.2">
      <c r="A133" s="45">
        <v>5</v>
      </c>
      <c r="B133" s="46">
        <v>1</v>
      </c>
      <c r="C133" s="46">
        <v>2</v>
      </c>
      <c r="D133" s="3">
        <v>1</v>
      </c>
      <c r="E133" s="3">
        <v>12</v>
      </c>
      <c r="F133" s="82">
        <v>20</v>
      </c>
      <c r="G133" s="82" t="s">
        <v>233</v>
      </c>
      <c r="H133" s="83" t="s">
        <v>152</v>
      </c>
      <c r="I133" s="138">
        <v>4862572800</v>
      </c>
      <c r="J133" s="138">
        <v>0</v>
      </c>
      <c r="K133" s="138">
        <v>19372800</v>
      </c>
      <c r="L133" s="138">
        <v>0</v>
      </c>
      <c r="M133" s="138">
        <v>19372800</v>
      </c>
      <c r="N133" s="138">
        <v>0</v>
      </c>
      <c r="O133" s="138">
        <v>0</v>
      </c>
      <c r="P133" s="138">
        <v>0</v>
      </c>
      <c r="Q133" s="138">
        <v>0</v>
      </c>
      <c r="R133" s="139"/>
      <c r="S133" s="140"/>
      <c r="T133" s="50"/>
      <c r="Y133" s="45">
        <v>5</v>
      </c>
      <c r="Z133" s="46">
        <v>1</v>
      </c>
      <c r="AA133" s="46">
        <v>2</v>
      </c>
      <c r="AB133" s="3">
        <v>1</v>
      </c>
      <c r="AC133" s="3">
        <v>12</v>
      </c>
      <c r="AD133" s="82">
        <v>20</v>
      </c>
      <c r="AE133" s="82" t="s">
        <v>233</v>
      </c>
      <c r="AF133" s="84" t="s">
        <v>152</v>
      </c>
      <c r="AG133" s="53">
        <v>4862572800</v>
      </c>
      <c r="AH133" s="53">
        <v>0</v>
      </c>
      <c r="AI133" s="53">
        <v>19372800</v>
      </c>
      <c r="AJ133" s="53">
        <v>0</v>
      </c>
      <c r="AK133" s="53">
        <v>19372800</v>
      </c>
      <c r="AL133" s="53">
        <v>0</v>
      </c>
      <c r="AM133" s="53">
        <v>0</v>
      </c>
      <c r="AN133" s="53">
        <v>0</v>
      </c>
      <c r="AO133" s="53">
        <v>0</v>
      </c>
      <c r="AP133" s="54"/>
      <c r="AQ133" s="55"/>
    </row>
    <row r="134" spans="1:43" s="51" customFormat="1" ht="24" x14ac:dyDescent="0.2">
      <c r="A134" s="45">
        <v>5</v>
      </c>
      <c r="B134" s="46">
        <v>1</v>
      </c>
      <c r="C134" s="46">
        <v>2</v>
      </c>
      <c r="D134" s="3">
        <v>1</v>
      </c>
      <c r="E134" s="3">
        <v>14</v>
      </c>
      <c r="F134" s="82">
        <v>20</v>
      </c>
      <c r="G134" s="82" t="s">
        <v>234</v>
      </c>
      <c r="H134" s="83" t="s">
        <v>109</v>
      </c>
      <c r="I134" s="138">
        <v>1458771840</v>
      </c>
      <c r="J134" s="138">
        <v>0</v>
      </c>
      <c r="K134" s="138">
        <v>5811840</v>
      </c>
      <c r="L134" s="138">
        <v>0</v>
      </c>
      <c r="M134" s="138">
        <v>5811840</v>
      </c>
      <c r="N134" s="138">
        <v>0</v>
      </c>
      <c r="O134" s="138">
        <v>0</v>
      </c>
      <c r="P134" s="138">
        <v>0</v>
      </c>
      <c r="Q134" s="138">
        <v>0</v>
      </c>
      <c r="R134" s="139"/>
      <c r="S134" s="140"/>
      <c r="T134" s="50"/>
      <c r="Y134" s="45">
        <v>5</v>
      </c>
      <c r="Z134" s="46">
        <v>1</v>
      </c>
      <c r="AA134" s="46">
        <v>2</v>
      </c>
      <c r="AB134" s="3">
        <v>1</v>
      </c>
      <c r="AC134" s="3">
        <v>14</v>
      </c>
      <c r="AD134" s="82">
        <v>20</v>
      </c>
      <c r="AE134" s="82" t="s">
        <v>234</v>
      </c>
      <c r="AF134" s="84" t="s">
        <v>109</v>
      </c>
      <c r="AG134" s="53">
        <v>1458771840</v>
      </c>
      <c r="AH134" s="53">
        <v>0</v>
      </c>
      <c r="AI134" s="53">
        <v>5811840</v>
      </c>
      <c r="AJ134" s="53">
        <v>0</v>
      </c>
      <c r="AK134" s="53">
        <v>5811840</v>
      </c>
      <c r="AL134" s="53">
        <v>0</v>
      </c>
      <c r="AM134" s="53">
        <v>0</v>
      </c>
      <c r="AN134" s="53">
        <v>0</v>
      </c>
      <c r="AO134" s="53">
        <v>0</v>
      </c>
      <c r="AP134" s="54"/>
      <c r="AQ134" s="55"/>
    </row>
    <row r="135" spans="1:43" s="51" customFormat="1" ht="24" x14ac:dyDescent="0.2">
      <c r="A135" s="45">
        <v>5</v>
      </c>
      <c r="B135" s="46">
        <v>1</v>
      </c>
      <c r="C135" s="46">
        <v>2</v>
      </c>
      <c r="D135" s="3">
        <v>1</v>
      </c>
      <c r="E135" s="3">
        <v>15</v>
      </c>
      <c r="F135" s="82">
        <v>20</v>
      </c>
      <c r="G135" s="82" t="s">
        <v>235</v>
      </c>
      <c r="H135" s="83" t="s">
        <v>157</v>
      </c>
      <c r="I135" s="138">
        <v>486257280</v>
      </c>
      <c r="J135" s="138">
        <v>0</v>
      </c>
      <c r="K135" s="138">
        <v>1937280</v>
      </c>
      <c r="L135" s="138">
        <v>0</v>
      </c>
      <c r="M135" s="138">
        <v>1937280</v>
      </c>
      <c r="N135" s="138">
        <v>0</v>
      </c>
      <c r="O135" s="138">
        <v>0</v>
      </c>
      <c r="P135" s="138">
        <v>0</v>
      </c>
      <c r="Q135" s="138">
        <v>0</v>
      </c>
      <c r="R135" s="139"/>
      <c r="S135" s="140"/>
      <c r="T135" s="50"/>
      <c r="Y135" s="45">
        <v>5</v>
      </c>
      <c r="Z135" s="46">
        <v>1</v>
      </c>
      <c r="AA135" s="46">
        <v>2</v>
      </c>
      <c r="AB135" s="3">
        <v>1</v>
      </c>
      <c r="AC135" s="3">
        <v>15</v>
      </c>
      <c r="AD135" s="82">
        <v>20</v>
      </c>
      <c r="AE135" s="82" t="s">
        <v>235</v>
      </c>
      <c r="AF135" s="84" t="s">
        <v>157</v>
      </c>
      <c r="AG135" s="53">
        <v>486257280</v>
      </c>
      <c r="AH135" s="53">
        <v>0</v>
      </c>
      <c r="AI135" s="53">
        <v>1937280</v>
      </c>
      <c r="AJ135" s="53">
        <v>0</v>
      </c>
      <c r="AK135" s="53">
        <v>1937280</v>
      </c>
      <c r="AL135" s="53">
        <v>0</v>
      </c>
      <c r="AM135" s="53">
        <v>0</v>
      </c>
      <c r="AN135" s="53">
        <v>0</v>
      </c>
      <c r="AO135" s="53">
        <v>0</v>
      </c>
      <c r="AP135" s="54"/>
      <c r="AQ135" s="55"/>
    </row>
    <row r="136" spans="1:43" s="51" customFormat="1" ht="14.25" x14ac:dyDescent="0.2">
      <c r="A136" s="45">
        <v>5</v>
      </c>
      <c r="B136" s="46">
        <v>1</v>
      </c>
      <c r="C136" s="46">
        <v>2</v>
      </c>
      <c r="D136" s="3">
        <v>1</v>
      </c>
      <c r="E136" s="3">
        <v>21</v>
      </c>
      <c r="F136" s="82">
        <v>20</v>
      </c>
      <c r="G136" s="82"/>
      <c r="H136" s="83" t="s">
        <v>94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9">
        <f t="shared" si="25"/>
        <v>0</v>
      </c>
      <c r="S136" s="140">
        <f t="shared" si="26"/>
        <v>0</v>
      </c>
      <c r="T136" s="50"/>
      <c r="Y136" s="45">
        <v>5</v>
      </c>
      <c r="Z136" s="46">
        <v>1</v>
      </c>
      <c r="AA136" s="46">
        <v>2</v>
      </c>
      <c r="AB136" s="3">
        <v>1</v>
      </c>
      <c r="AC136" s="3">
        <v>21</v>
      </c>
      <c r="AD136" s="82">
        <v>20</v>
      </c>
      <c r="AE136" s="82"/>
      <c r="AF136" s="84" t="s">
        <v>94</v>
      </c>
      <c r="AG136" s="53">
        <v>0</v>
      </c>
      <c r="AH136" s="53">
        <v>0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0</v>
      </c>
      <c r="AP136" s="54">
        <v>0</v>
      </c>
      <c r="AQ136" s="55">
        <v>0</v>
      </c>
    </row>
    <row r="137" spans="1:43" s="51" customFormat="1" ht="24" x14ac:dyDescent="0.2">
      <c r="A137" s="45">
        <v>5</v>
      </c>
      <c r="B137" s="46">
        <v>1</v>
      </c>
      <c r="C137" s="46">
        <v>2</v>
      </c>
      <c r="D137" s="3">
        <v>1</v>
      </c>
      <c r="E137" s="3">
        <v>24</v>
      </c>
      <c r="F137" s="82">
        <v>20</v>
      </c>
      <c r="G137" s="82" t="s">
        <v>236</v>
      </c>
      <c r="H137" s="83" t="s">
        <v>153</v>
      </c>
      <c r="I137" s="138">
        <v>2660217518</v>
      </c>
      <c r="J137" s="138">
        <v>0</v>
      </c>
      <c r="K137" s="138">
        <v>2505117083</v>
      </c>
      <c r="L137" s="138">
        <v>1079050716</v>
      </c>
      <c r="M137" s="138">
        <v>1390003058</v>
      </c>
      <c r="N137" s="138">
        <v>22950777</v>
      </c>
      <c r="O137" s="138">
        <v>161040649</v>
      </c>
      <c r="P137" s="138">
        <v>31562234</v>
      </c>
      <c r="Q137" s="138">
        <v>157948037</v>
      </c>
      <c r="R137" s="139">
        <f t="shared" si="25"/>
        <v>0.52251481264021959</v>
      </c>
      <c r="S137" s="140">
        <f t="shared" si="26"/>
        <v>6.0536647063760898E-2</v>
      </c>
      <c r="T137" s="50"/>
      <c r="Y137" s="45">
        <v>5</v>
      </c>
      <c r="Z137" s="46">
        <v>1</v>
      </c>
      <c r="AA137" s="46">
        <v>2</v>
      </c>
      <c r="AB137" s="3">
        <v>1</v>
      </c>
      <c r="AC137" s="3">
        <v>24</v>
      </c>
      <c r="AD137" s="82">
        <v>20</v>
      </c>
      <c r="AE137" s="82" t="s">
        <v>236</v>
      </c>
      <c r="AF137" s="84" t="s">
        <v>153</v>
      </c>
      <c r="AG137" s="53">
        <v>2660217518</v>
      </c>
      <c r="AH137" s="53">
        <v>0</v>
      </c>
      <c r="AI137" s="53">
        <v>2505117083</v>
      </c>
      <c r="AJ137" s="53">
        <v>27598461</v>
      </c>
      <c r="AK137" s="53">
        <v>310952342</v>
      </c>
      <c r="AL137" s="53">
        <v>59268782</v>
      </c>
      <c r="AM137" s="53">
        <v>138089872</v>
      </c>
      <c r="AN137" s="53">
        <v>64653657</v>
      </c>
      <c r="AO137" s="53">
        <v>126385803</v>
      </c>
      <c r="AP137" s="54">
        <v>0.11688981818064999</v>
      </c>
      <c r="AQ137" s="55">
        <v>5.1909240904412388E-2</v>
      </c>
    </row>
    <row r="138" spans="1:43" s="51" customFormat="1" ht="14.25" x14ac:dyDescent="0.2">
      <c r="A138" s="45">
        <v>5</v>
      </c>
      <c r="B138" s="46">
        <v>1</v>
      </c>
      <c r="C138" s="46">
        <v>2</v>
      </c>
      <c r="D138" s="3">
        <v>1</v>
      </c>
      <c r="E138" s="3">
        <v>27</v>
      </c>
      <c r="F138" s="82">
        <v>20</v>
      </c>
      <c r="G138" s="82" t="s">
        <v>249</v>
      </c>
      <c r="H138" s="83" t="s">
        <v>250</v>
      </c>
      <c r="I138" s="138">
        <v>52000000</v>
      </c>
      <c r="J138" s="138">
        <v>0</v>
      </c>
      <c r="K138" s="138">
        <v>52000000</v>
      </c>
      <c r="L138" s="138">
        <v>2086400</v>
      </c>
      <c r="M138" s="138">
        <v>6259200</v>
      </c>
      <c r="N138" s="138">
        <v>6259200</v>
      </c>
      <c r="O138" s="138">
        <v>6259200</v>
      </c>
      <c r="P138" s="138">
        <v>6259200</v>
      </c>
      <c r="Q138" s="138">
        <v>6259200</v>
      </c>
      <c r="R138" s="139">
        <f t="shared" si="25"/>
        <v>0.12036923076923077</v>
      </c>
      <c r="S138" s="140">
        <f t="shared" si="26"/>
        <v>0.12036923076923077</v>
      </c>
      <c r="T138" s="50"/>
      <c r="Y138" s="85"/>
      <c r="Z138" s="86"/>
      <c r="AA138" s="86"/>
      <c r="AB138" s="87"/>
      <c r="AC138" s="87"/>
      <c r="AD138" s="88"/>
      <c r="AE138" s="88"/>
      <c r="AF138" s="89"/>
      <c r="AG138" s="53">
        <v>52000000</v>
      </c>
      <c r="AH138" s="53">
        <v>52000000</v>
      </c>
      <c r="AI138" s="53">
        <v>52000000</v>
      </c>
      <c r="AJ138" s="53">
        <v>4172800</v>
      </c>
      <c r="AK138" s="53">
        <v>4172800</v>
      </c>
      <c r="AL138" s="53">
        <v>0</v>
      </c>
      <c r="AM138" s="53">
        <v>0</v>
      </c>
      <c r="AN138" s="53">
        <v>0</v>
      </c>
      <c r="AO138" s="53">
        <v>0</v>
      </c>
      <c r="AP138" s="54">
        <v>8.0246153846153842E-2</v>
      </c>
      <c r="AQ138" s="55">
        <v>0</v>
      </c>
    </row>
    <row r="139" spans="1:43" s="91" customFormat="1" ht="14.25" x14ac:dyDescent="0.2">
      <c r="A139" s="191" t="s">
        <v>25</v>
      </c>
      <c r="B139" s="192"/>
      <c r="C139" s="192"/>
      <c r="D139" s="192"/>
      <c r="E139" s="192"/>
      <c r="F139" s="192"/>
      <c r="G139" s="192"/>
      <c r="H139" s="193"/>
      <c r="I139" s="135">
        <f>+I140+I143+I147+I150</f>
        <v>441007000000</v>
      </c>
      <c r="J139" s="135">
        <f>+J140+J143+J147+J150</f>
        <v>0</v>
      </c>
      <c r="K139" s="135">
        <f>+K140+K143+K147+K150</f>
        <v>31651221103</v>
      </c>
      <c r="L139" s="135">
        <f>+L140+L143+L147+L150</f>
        <v>70462751.5</v>
      </c>
      <c r="M139" s="135">
        <f t="shared" ref="M139" si="46">+M140+M143+M147+M150</f>
        <v>23540403151.5</v>
      </c>
      <c r="N139" s="135">
        <f>+N140+N143+N147+N150</f>
        <v>88214688.5</v>
      </c>
      <c r="O139" s="135">
        <f t="shared" ref="O139" si="47">+O140+O143+O147+O150</f>
        <v>8124710012.5</v>
      </c>
      <c r="P139" s="135">
        <f>+P140+P143+P147+P150</f>
        <v>49470217</v>
      </c>
      <c r="Q139" s="135">
        <f t="shared" ref="Q139" si="48">+Q140+Q143+Q147+Q150</f>
        <v>8085965541</v>
      </c>
      <c r="R139" s="136">
        <f>IFERROR((M139/J139),0)</f>
        <v>0</v>
      </c>
      <c r="S139" s="137">
        <f>IFERROR((O139/J139),0)</f>
        <v>0</v>
      </c>
      <c r="T139" s="90"/>
      <c r="Y139" s="194" t="s">
        <v>25</v>
      </c>
      <c r="Z139" s="195"/>
      <c r="AA139" s="195"/>
      <c r="AB139" s="195"/>
      <c r="AC139" s="195"/>
      <c r="AD139" s="195"/>
      <c r="AE139" s="195"/>
      <c r="AF139" s="196"/>
      <c r="AG139" s="92">
        <v>441007000000</v>
      </c>
      <c r="AH139" s="92">
        <v>-9998612693</v>
      </c>
      <c r="AI139" s="92">
        <v>31651221103</v>
      </c>
      <c r="AJ139" s="92">
        <v>2970412545</v>
      </c>
      <c r="AK139" s="92">
        <v>23469940400</v>
      </c>
      <c r="AL139" s="92">
        <v>757534349</v>
      </c>
      <c r="AM139" s="92">
        <v>8036495324</v>
      </c>
      <c r="AN139" s="92">
        <v>757534349</v>
      </c>
      <c r="AO139" s="92">
        <v>8036495324</v>
      </c>
      <c r="AP139" s="93">
        <v>-2.347319685303066</v>
      </c>
      <c r="AQ139" s="94">
        <v>-0.80376103873153593</v>
      </c>
    </row>
    <row r="140" spans="1:43" s="91" customFormat="1" ht="72" x14ac:dyDescent="0.2">
      <c r="A140" s="36">
        <v>111</v>
      </c>
      <c r="B140" s="37"/>
      <c r="C140" s="37"/>
      <c r="D140" s="75"/>
      <c r="E140" s="75"/>
      <c r="F140" s="6"/>
      <c r="G140" s="6"/>
      <c r="H140" s="76" t="s">
        <v>155</v>
      </c>
      <c r="I140" s="135">
        <f>I141</f>
        <v>14800000000</v>
      </c>
      <c r="J140" s="135">
        <f>J141</f>
        <v>0</v>
      </c>
      <c r="K140" s="135">
        <f>K141</f>
        <v>0</v>
      </c>
      <c r="L140" s="135">
        <f>L141</f>
        <v>0</v>
      </c>
      <c r="M140" s="135">
        <f t="shared" ref="M140:Q140" si="49">M141</f>
        <v>0</v>
      </c>
      <c r="N140" s="135">
        <f>N141</f>
        <v>0</v>
      </c>
      <c r="O140" s="135">
        <f t="shared" si="49"/>
        <v>0</v>
      </c>
      <c r="P140" s="135">
        <f>P141</f>
        <v>0</v>
      </c>
      <c r="Q140" s="135">
        <f t="shared" si="49"/>
        <v>0</v>
      </c>
      <c r="R140" s="136">
        <f t="shared" ref="R140:R142" si="50">IFERROR((M140/I140),0)</f>
        <v>0</v>
      </c>
      <c r="S140" s="137">
        <f t="shared" ref="S140:S142" si="51">IFERROR((O140/I140),0)</f>
        <v>0</v>
      </c>
      <c r="T140" s="66"/>
      <c r="Y140" s="36">
        <v>111</v>
      </c>
      <c r="Z140" s="37"/>
      <c r="AA140" s="37"/>
      <c r="AB140" s="75"/>
      <c r="AC140" s="75"/>
      <c r="AD140" s="6"/>
      <c r="AE140" s="6"/>
      <c r="AF140" s="76" t="s">
        <v>155</v>
      </c>
      <c r="AG140" s="64">
        <v>14800000000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95">
        <v>0</v>
      </c>
      <c r="AQ140" s="68">
        <v>0</v>
      </c>
    </row>
    <row r="141" spans="1:43" s="91" customFormat="1" ht="72" x14ac:dyDescent="0.2">
      <c r="A141" s="36">
        <v>111</v>
      </c>
      <c r="B141" s="56">
        <v>506</v>
      </c>
      <c r="C141" s="37"/>
      <c r="D141" s="75"/>
      <c r="E141" s="75"/>
      <c r="F141" s="6"/>
      <c r="G141" s="6"/>
      <c r="H141" s="76" t="s">
        <v>27</v>
      </c>
      <c r="I141" s="135">
        <f>+I142</f>
        <v>14800000000</v>
      </c>
      <c r="J141" s="135">
        <f>+J142</f>
        <v>0</v>
      </c>
      <c r="K141" s="135">
        <f>+K142</f>
        <v>0</v>
      </c>
      <c r="L141" s="135">
        <f>+L142</f>
        <v>0</v>
      </c>
      <c r="M141" s="135">
        <f t="shared" ref="M141:Q141" si="52">+M142</f>
        <v>0</v>
      </c>
      <c r="N141" s="135">
        <f>+N142</f>
        <v>0</v>
      </c>
      <c r="O141" s="135">
        <f t="shared" si="52"/>
        <v>0</v>
      </c>
      <c r="P141" s="135">
        <f>+P142</f>
        <v>0</v>
      </c>
      <c r="Q141" s="135">
        <f t="shared" si="52"/>
        <v>0</v>
      </c>
      <c r="R141" s="136">
        <f t="shared" si="50"/>
        <v>0</v>
      </c>
      <c r="S141" s="137">
        <f t="shared" si="51"/>
        <v>0</v>
      </c>
      <c r="T141" s="66"/>
      <c r="Y141" s="36">
        <v>111</v>
      </c>
      <c r="Z141" s="56">
        <v>506</v>
      </c>
      <c r="AA141" s="37"/>
      <c r="AB141" s="75"/>
      <c r="AC141" s="75"/>
      <c r="AD141" s="6"/>
      <c r="AE141" s="6"/>
      <c r="AF141" s="76" t="s">
        <v>27</v>
      </c>
      <c r="AG141" s="64">
        <v>14800000000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95">
        <v>0</v>
      </c>
      <c r="AQ141" s="68">
        <v>0</v>
      </c>
    </row>
    <row r="142" spans="1:43" s="91" customFormat="1" ht="168" x14ac:dyDescent="0.2">
      <c r="A142" s="45">
        <v>111</v>
      </c>
      <c r="B142" s="1">
        <v>506</v>
      </c>
      <c r="C142" s="1">
        <v>1</v>
      </c>
      <c r="D142" s="3"/>
      <c r="E142" s="3"/>
      <c r="F142" s="4">
        <v>20</v>
      </c>
      <c r="G142" s="4" t="s">
        <v>241</v>
      </c>
      <c r="H142" s="20" t="s">
        <v>237</v>
      </c>
      <c r="I142" s="138">
        <v>14800000000</v>
      </c>
      <c r="J142" s="138">
        <f>+K142-AI142</f>
        <v>0</v>
      </c>
      <c r="K142" s="138">
        <v>0</v>
      </c>
      <c r="L142" s="138">
        <f>+M142-AK142</f>
        <v>0</v>
      </c>
      <c r="M142" s="138">
        <v>0</v>
      </c>
      <c r="N142" s="138">
        <f>+O142-AM142</f>
        <v>0</v>
      </c>
      <c r="O142" s="138">
        <v>0</v>
      </c>
      <c r="P142" s="138">
        <f>+Q142-AO142</f>
        <v>0</v>
      </c>
      <c r="Q142" s="138">
        <v>0</v>
      </c>
      <c r="R142" s="139">
        <f t="shared" si="50"/>
        <v>0</v>
      </c>
      <c r="S142" s="140">
        <f t="shared" si="51"/>
        <v>0</v>
      </c>
      <c r="T142" s="50"/>
      <c r="Y142" s="45">
        <v>111</v>
      </c>
      <c r="Z142" s="1">
        <v>506</v>
      </c>
      <c r="AA142" s="1">
        <v>1</v>
      </c>
      <c r="AB142" s="3"/>
      <c r="AC142" s="3"/>
      <c r="AD142" s="4">
        <v>20</v>
      </c>
      <c r="AE142" s="4" t="s">
        <v>241</v>
      </c>
      <c r="AF142" s="20" t="s">
        <v>237</v>
      </c>
      <c r="AG142" s="53">
        <v>14800000000</v>
      </c>
      <c r="AH142" s="53">
        <v>0</v>
      </c>
      <c r="AI142" s="53"/>
      <c r="AJ142" s="53">
        <v>0</v>
      </c>
      <c r="AK142" s="53"/>
      <c r="AL142" s="53">
        <v>0</v>
      </c>
      <c r="AM142" s="53"/>
      <c r="AN142" s="53">
        <v>0</v>
      </c>
      <c r="AO142" s="53"/>
      <c r="AP142" s="49">
        <v>0</v>
      </c>
      <c r="AQ142" s="96">
        <v>0</v>
      </c>
    </row>
    <row r="143" spans="1:43" s="63" customFormat="1" ht="132" x14ac:dyDescent="0.25">
      <c r="A143" s="36">
        <v>213</v>
      </c>
      <c r="B143" s="37"/>
      <c r="C143" s="37"/>
      <c r="D143" s="75"/>
      <c r="E143" s="75"/>
      <c r="F143" s="6"/>
      <c r="G143" s="6"/>
      <c r="H143" s="76" t="s">
        <v>26</v>
      </c>
      <c r="I143" s="135">
        <f>I144</f>
        <v>20248600000</v>
      </c>
      <c r="J143" s="135">
        <f t="shared" ref="J143:Q143" si="53">J144</f>
        <v>0</v>
      </c>
      <c r="K143" s="135">
        <f t="shared" si="53"/>
        <v>0</v>
      </c>
      <c r="L143" s="135">
        <f t="shared" si="53"/>
        <v>0</v>
      </c>
      <c r="M143" s="135">
        <f t="shared" si="53"/>
        <v>0</v>
      </c>
      <c r="N143" s="135">
        <f t="shared" si="53"/>
        <v>0</v>
      </c>
      <c r="O143" s="135">
        <f t="shared" si="53"/>
        <v>0</v>
      </c>
      <c r="P143" s="135">
        <f t="shared" si="53"/>
        <v>0</v>
      </c>
      <c r="Q143" s="135">
        <f t="shared" si="53"/>
        <v>0</v>
      </c>
      <c r="R143" s="136">
        <f t="shared" si="25"/>
        <v>0</v>
      </c>
      <c r="S143" s="137">
        <f t="shared" si="26"/>
        <v>0</v>
      </c>
      <c r="T143" s="66"/>
      <c r="Y143" s="36">
        <v>213</v>
      </c>
      <c r="Z143" s="37"/>
      <c r="AA143" s="37"/>
      <c r="AB143" s="75"/>
      <c r="AC143" s="75"/>
      <c r="AD143" s="6"/>
      <c r="AE143" s="6"/>
      <c r="AF143" s="76" t="s">
        <v>26</v>
      </c>
      <c r="AG143" s="64">
        <v>20248600000</v>
      </c>
      <c r="AH143" s="64">
        <v>-20248600000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95">
        <v>0</v>
      </c>
      <c r="AQ143" s="68">
        <v>0</v>
      </c>
    </row>
    <row r="144" spans="1:43" s="63" customFormat="1" ht="72" x14ac:dyDescent="0.25">
      <c r="A144" s="36">
        <v>213</v>
      </c>
      <c r="B144" s="56">
        <v>506</v>
      </c>
      <c r="C144" s="37"/>
      <c r="D144" s="75"/>
      <c r="E144" s="75"/>
      <c r="F144" s="6"/>
      <c r="G144" s="6"/>
      <c r="H144" s="76" t="s">
        <v>27</v>
      </c>
      <c r="I144" s="135">
        <f>SUM(I145:I146)</f>
        <v>20248600000</v>
      </c>
      <c r="J144" s="135">
        <f t="shared" ref="J144:Q144" si="54">SUM(J145:J146)</f>
        <v>0</v>
      </c>
      <c r="K144" s="135">
        <f t="shared" si="54"/>
        <v>0</v>
      </c>
      <c r="L144" s="135">
        <f t="shared" si="54"/>
        <v>0</v>
      </c>
      <c r="M144" s="135">
        <f t="shared" si="54"/>
        <v>0</v>
      </c>
      <c r="N144" s="135">
        <f t="shared" si="54"/>
        <v>0</v>
      </c>
      <c r="O144" s="135">
        <f t="shared" si="54"/>
        <v>0</v>
      </c>
      <c r="P144" s="135">
        <f t="shared" si="54"/>
        <v>0</v>
      </c>
      <c r="Q144" s="135">
        <f t="shared" si="54"/>
        <v>0</v>
      </c>
      <c r="R144" s="136">
        <f t="shared" ref="R144:R155" si="55">IFERROR((M144/I144),0)</f>
        <v>0</v>
      </c>
      <c r="S144" s="137">
        <f t="shared" ref="S144:S155" si="56">IFERROR((O144/I144),0)</f>
        <v>0</v>
      </c>
      <c r="T144" s="66"/>
      <c r="Y144" s="36">
        <v>213</v>
      </c>
      <c r="Z144" s="56">
        <v>506</v>
      </c>
      <c r="AA144" s="37"/>
      <c r="AB144" s="75"/>
      <c r="AC144" s="75"/>
      <c r="AD144" s="6"/>
      <c r="AE144" s="6"/>
      <c r="AF144" s="76" t="s">
        <v>27</v>
      </c>
      <c r="AG144" s="64">
        <v>20248600000</v>
      </c>
      <c r="AH144" s="64">
        <v>-20248600000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95">
        <v>0</v>
      </c>
      <c r="AQ144" s="68">
        <v>0</v>
      </c>
    </row>
    <row r="145" spans="1:43" s="97" customFormat="1" ht="156" x14ac:dyDescent="0.2">
      <c r="A145" s="45">
        <v>213</v>
      </c>
      <c r="B145" s="1">
        <v>506</v>
      </c>
      <c r="C145" s="1">
        <v>1</v>
      </c>
      <c r="D145" s="3"/>
      <c r="E145" s="3"/>
      <c r="F145" s="4">
        <v>20</v>
      </c>
      <c r="G145" s="4" t="s">
        <v>242</v>
      </c>
      <c r="H145" s="20" t="s">
        <v>28</v>
      </c>
      <c r="I145" s="138">
        <v>0</v>
      </c>
      <c r="J145" s="138">
        <f>+K145-AI145</f>
        <v>0</v>
      </c>
      <c r="K145" s="138">
        <v>0</v>
      </c>
      <c r="L145" s="138">
        <f>+M145-AK145</f>
        <v>0</v>
      </c>
      <c r="M145" s="138">
        <v>0</v>
      </c>
      <c r="N145" s="138">
        <f>+O145-AM145</f>
        <v>0</v>
      </c>
      <c r="O145" s="138">
        <v>0</v>
      </c>
      <c r="P145" s="138">
        <f>+Q145-AO145</f>
        <v>0</v>
      </c>
      <c r="Q145" s="138">
        <v>0</v>
      </c>
      <c r="R145" s="139">
        <f t="shared" si="55"/>
        <v>0</v>
      </c>
      <c r="S145" s="140">
        <f t="shared" si="56"/>
        <v>0</v>
      </c>
      <c r="T145" s="50"/>
      <c r="Y145" s="45">
        <v>213</v>
      </c>
      <c r="Z145" s="1">
        <v>506</v>
      </c>
      <c r="AA145" s="1">
        <v>1</v>
      </c>
      <c r="AB145" s="3"/>
      <c r="AC145" s="3"/>
      <c r="AD145" s="4">
        <v>20</v>
      </c>
      <c r="AE145" s="4" t="s">
        <v>242</v>
      </c>
      <c r="AF145" s="20" t="s">
        <v>28</v>
      </c>
      <c r="AG145" s="53">
        <v>0</v>
      </c>
      <c r="AH145" s="53">
        <v>-20248600000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0</v>
      </c>
      <c r="AP145" s="49">
        <v>0</v>
      </c>
      <c r="AQ145" s="96">
        <v>0</v>
      </c>
    </row>
    <row r="146" spans="1:43" s="97" customFormat="1" ht="24" x14ac:dyDescent="0.2">
      <c r="A146" s="45">
        <v>213</v>
      </c>
      <c r="B146" s="1">
        <v>506</v>
      </c>
      <c r="C146" s="1">
        <v>2</v>
      </c>
      <c r="D146" s="3"/>
      <c r="E146" s="3"/>
      <c r="F146" s="4">
        <v>20</v>
      </c>
      <c r="G146" s="4" t="s">
        <v>251</v>
      </c>
      <c r="H146" s="20" t="s">
        <v>252</v>
      </c>
      <c r="I146" s="138">
        <v>20248600000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  <c r="Q146" s="138">
        <v>0</v>
      </c>
      <c r="R146" s="139">
        <f t="shared" si="55"/>
        <v>0</v>
      </c>
      <c r="S146" s="140">
        <f t="shared" si="56"/>
        <v>0</v>
      </c>
      <c r="T146" s="50"/>
      <c r="Y146" s="45"/>
      <c r="Z146" s="1"/>
      <c r="AA146" s="1"/>
      <c r="AB146" s="3"/>
      <c r="AC146" s="3"/>
      <c r="AD146" s="4"/>
      <c r="AE146" s="4"/>
      <c r="AF146" s="20"/>
      <c r="AG146" s="53">
        <v>20248600000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0</v>
      </c>
      <c r="AP146" s="49">
        <v>0</v>
      </c>
      <c r="AQ146" s="96">
        <v>0</v>
      </c>
    </row>
    <row r="147" spans="1:43" s="63" customFormat="1" ht="96" x14ac:dyDescent="0.25">
      <c r="A147" s="79">
        <v>310</v>
      </c>
      <c r="B147" s="37"/>
      <c r="C147" s="37"/>
      <c r="D147" s="75"/>
      <c r="E147" s="75"/>
      <c r="F147" s="6"/>
      <c r="G147" s="6"/>
      <c r="H147" s="76" t="s">
        <v>29</v>
      </c>
      <c r="I147" s="135">
        <f t="shared" ref="I147:Q147" si="57">I148</f>
        <v>8600000000</v>
      </c>
      <c r="J147" s="135">
        <f t="shared" si="57"/>
        <v>0</v>
      </c>
      <c r="K147" s="135">
        <f t="shared" si="57"/>
        <v>3603585988</v>
      </c>
      <c r="L147" s="135">
        <f t="shared" si="57"/>
        <v>70462751.5</v>
      </c>
      <c r="M147" s="135">
        <f t="shared" si="57"/>
        <v>3492768036.5</v>
      </c>
      <c r="N147" s="135">
        <f t="shared" si="57"/>
        <v>88214688.5</v>
      </c>
      <c r="O147" s="135">
        <f t="shared" si="57"/>
        <v>866741885.5</v>
      </c>
      <c r="P147" s="135">
        <f t="shared" si="57"/>
        <v>49470217</v>
      </c>
      <c r="Q147" s="135">
        <f t="shared" si="57"/>
        <v>827997414</v>
      </c>
      <c r="R147" s="141">
        <f t="shared" si="55"/>
        <v>0.40613581819767441</v>
      </c>
      <c r="S147" s="142">
        <f t="shared" si="56"/>
        <v>0.10078394017441861</v>
      </c>
      <c r="T147" s="62"/>
      <c r="Y147" s="79">
        <v>310</v>
      </c>
      <c r="Z147" s="37"/>
      <c r="AA147" s="37"/>
      <c r="AB147" s="75"/>
      <c r="AC147" s="75"/>
      <c r="AD147" s="6"/>
      <c r="AE147" s="6"/>
      <c r="AF147" s="76" t="s">
        <v>29</v>
      </c>
      <c r="AG147" s="64">
        <v>8600000000</v>
      </c>
      <c r="AH147" s="64">
        <v>2249987307</v>
      </c>
      <c r="AI147" s="64">
        <v>3603585988</v>
      </c>
      <c r="AJ147" s="64">
        <v>2970412545</v>
      </c>
      <c r="AK147" s="64">
        <v>3422305285</v>
      </c>
      <c r="AL147" s="64">
        <v>757534349</v>
      </c>
      <c r="AM147" s="64">
        <v>778527197</v>
      </c>
      <c r="AN147" s="64">
        <v>757534349</v>
      </c>
      <c r="AO147" s="64">
        <v>778527197</v>
      </c>
      <c r="AP147" s="57">
        <v>0.39794247500000002</v>
      </c>
      <c r="AQ147" s="61">
        <v>9.0526418255813951E-2</v>
      </c>
    </row>
    <row r="148" spans="1:43" s="63" customFormat="1" ht="72" x14ac:dyDescent="0.25">
      <c r="A148" s="79">
        <v>310</v>
      </c>
      <c r="B148" s="56">
        <v>506</v>
      </c>
      <c r="C148" s="37"/>
      <c r="D148" s="75"/>
      <c r="E148" s="75"/>
      <c r="F148" s="6"/>
      <c r="G148" s="6"/>
      <c r="H148" s="76" t="s">
        <v>27</v>
      </c>
      <c r="I148" s="135">
        <f>+I149</f>
        <v>8600000000</v>
      </c>
      <c r="J148" s="135">
        <f t="shared" ref="J148:Q148" si="58">+J149</f>
        <v>0</v>
      </c>
      <c r="K148" s="135">
        <f t="shared" si="58"/>
        <v>3603585988</v>
      </c>
      <c r="L148" s="135">
        <f t="shared" si="58"/>
        <v>70462751.5</v>
      </c>
      <c r="M148" s="135">
        <f t="shared" si="58"/>
        <v>3492768036.5</v>
      </c>
      <c r="N148" s="135">
        <f t="shared" si="58"/>
        <v>88214688.5</v>
      </c>
      <c r="O148" s="135">
        <f t="shared" si="58"/>
        <v>866741885.5</v>
      </c>
      <c r="P148" s="135">
        <f t="shared" si="58"/>
        <v>49470217</v>
      </c>
      <c r="Q148" s="135">
        <f t="shared" si="58"/>
        <v>827997414</v>
      </c>
      <c r="R148" s="141">
        <f t="shared" si="55"/>
        <v>0.40613581819767441</v>
      </c>
      <c r="S148" s="142">
        <f t="shared" si="56"/>
        <v>0.10078394017441861</v>
      </c>
      <c r="T148" s="62"/>
      <c r="Y148" s="79">
        <v>310</v>
      </c>
      <c r="Z148" s="56">
        <v>506</v>
      </c>
      <c r="AA148" s="37"/>
      <c r="AB148" s="75"/>
      <c r="AC148" s="75"/>
      <c r="AD148" s="6"/>
      <c r="AE148" s="6"/>
      <c r="AF148" s="76" t="s">
        <v>27</v>
      </c>
      <c r="AG148" s="64">
        <v>8600000000</v>
      </c>
      <c r="AH148" s="64">
        <v>2249987307</v>
      </c>
      <c r="AI148" s="64">
        <v>3603585988</v>
      </c>
      <c r="AJ148" s="64">
        <v>2970412545</v>
      </c>
      <c r="AK148" s="64">
        <v>3422305285</v>
      </c>
      <c r="AL148" s="64">
        <v>757534349</v>
      </c>
      <c r="AM148" s="64">
        <v>778527197</v>
      </c>
      <c r="AN148" s="64">
        <v>757534349</v>
      </c>
      <c r="AO148" s="64">
        <v>778527197</v>
      </c>
      <c r="AP148" s="57">
        <v>0.39794247500000002</v>
      </c>
      <c r="AQ148" s="61">
        <v>9.0526418255813951E-2</v>
      </c>
    </row>
    <row r="149" spans="1:43" s="97" customFormat="1" ht="84" x14ac:dyDescent="0.2">
      <c r="A149" s="2">
        <v>310</v>
      </c>
      <c r="B149" s="1">
        <v>506</v>
      </c>
      <c r="C149" s="1">
        <v>1</v>
      </c>
      <c r="D149" s="3"/>
      <c r="E149" s="3"/>
      <c r="F149" s="4">
        <v>20</v>
      </c>
      <c r="G149" s="4" t="s">
        <v>243</v>
      </c>
      <c r="H149" s="20" t="s">
        <v>30</v>
      </c>
      <c r="I149" s="138">
        <v>8600000000</v>
      </c>
      <c r="J149" s="138">
        <v>0</v>
      </c>
      <c r="K149" s="138">
        <v>3603585988</v>
      </c>
      <c r="L149" s="138">
        <v>70462751.5</v>
      </c>
      <c r="M149" s="138">
        <v>3492768036.5</v>
      </c>
      <c r="N149" s="138">
        <v>88214688.5</v>
      </c>
      <c r="O149" s="138">
        <v>866741885.5</v>
      </c>
      <c r="P149" s="138">
        <v>49470217</v>
      </c>
      <c r="Q149" s="138">
        <v>827997414</v>
      </c>
      <c r="R149" s="139">
        <f t="shared" si="55"/>
        <v>0.40613581819767441</v>
      </c>
      <c r="S149" s="140">
        <f t="shared" si="56"/>
        <v>0.10078394017441861</v>
      </c>
      <c r="T149" s="50"/>
      <c r="Y149" s="2">
        <v>310</v>
      </c>
      <c r="Z149" s="1">
        <v>506</v>
      </c>
      <c r="AA149" s="1">
        <v>1</v>
      </c>
      <c r="AB149" s="3"/>
      <c r="AC149" s="3"/>
      <c r="AD149" s="4">
        <v>20</v>
      </c>
      <c r="AE149" s="4" t="s">
        <v>243</v>
      </c>
      <c r="AF149" s="20" t="s">
        <v>30</v>
      </c>
      <c r="AG149" s="53">
        <v>8600000000</v>
      </c>
      <c r="AH149" s="53">
        <v>2249987307</v>
      </c>
      <c r="AI149" s="53">
        <v>3603585988</v>
      </c>
      <c r="AJ149" s="53">
        <v>2970412545</v>
      </c>
      <c r="AK149" s="53">
        <v>3422305285</v>
      </c>
      <c r="AL149" s="53">
        <v>757534349</v>
      </c>
      <c r="AM149" s="53">
        <v>778527197</v>
      </c>
      <c r="AN149" s="53">
        <v>757534349</v>
      </c>
      <c r="AO149" s="53">
        <v>778527197</v>
      </c>
      <c r="AP149" s="49">
        <v>0.39794247500000002</v>
      </c>
      <c r="AQ149" s="96">
        <v>9.0526418255813951E-2</v>
      </c>
    </row>
    <row r="150" spans="1:43" s="63" customFormat="1" ht="48" x14ac:dyDescent="0.25">
      <c r="A150" s="79">
        <v>410</v>
      </c>
      <c r="B150" s="37"/>
      <c r="C150" s="38"/>
      <c r="D150" s="38"/>
      <c r="E150" s="38"/>
      <c r="F150" s="38"/>
      <c r="G150" s="38"/>
      <c r="H150" s="21" t="s">
        <v>31</v>
      </c>
      <c r="I150" s="135">
        <f>+I151</f>
        <v>397358400000</v>
      </c>
      <c r="J150" s="135">
        <f>+J151</f>
        <v>0</v>
      </c>
      <c r="K150" s="135">
        <f>+K151</f>
        <v>28047635115</v>
      </c>
      <c r="L150" s="135">
        <f>+L151</f>
        <v>0</v>
      </c>
      <c r="M150" s="135">
        <f t="shared" ref="M150:Q150" si="59">+M151</f>
        <v>20047635115</v>
      </c>
      <c r="N150" s="135">
        <f>+N151</f>
        <v>0</v>
      </c>
      <c r="O150" s="135">
        <f t="shared" si="59"/>
        <v>7257968127</v>
      </c>
      <c r="P150" s="135">
        <f>+P151</f>
        <v>0</v>
      </c>
      <c r="Q150" s="135">
        <f t="shared" si="59"/>
        <v>7257968127</v>
      </c>
      <c r="R150" s="136">
        <f t="shared" si="55"/>
        <v>5.0452274609017952E-2</v>
      </c>
      <c r="S150" s="137">
        <f t="shared" si="56"/>
        <v>1.8265545983172874E-2</v>
      </c>
      <c r="T150" s="66"/>
      <c r="Y150" s="79">
        <v>410</v>
      </c>
      <c r="Z150" s="37"/>
      <c r="AA150" s="38"/>
      <c r="AB150" s="38"/>
      <c r="AC150" s="38"/>
      <c r="AD150" s="38"/>
      <c r="AE150" s="38"/>
      <c r="AF150" s="21" t="s">
        <v>31</v>
      </c>
      <c r="AG150" s="64">
        <v>397358400000</v>
      </c>
      <c r="AH150" s="64">
        <v>8000000000</v>
      </c>
      <c r="AI150" s="64">
        <v>28047635115</v>
      </c>
      <c r="AJ150" s="64">
        <v>0</v>
      </c>
      <c r="AK150" s="64">
        <v>20047635115</v>
      </c>
      <c r="AL150" s="64">
        <v>0</v>
      </c>
      <c r="AM150" s="64">
        <v>7257968127</v>
      </c>
      <c r="AN150" s="64">
        <v>0</v>
      </c>
      <c r="AO150" s="64">
        <v>7257968127</v>
      </c>
      <c r="AP150" s="95">
        <v>5.0452274609017952E-2</v>
      </c>
      <c r="AQ150" s="68">
        <v>1.8265545983172874E-2</v>
      </c>
    </row>
    <row r="151" spans="1:43" s="63" customFormat="1" ht="72" x14ac:dyDescent="0.25">
      <c r="A151" s="79">
        <v>410</v>
      </c>
      <c r="B151" s="56">
        <v>506</v>
      </c>
      <c r="C151" s="38"/>
      <c r="D151" s="38"/>
      <c r="E151" s="38"/>
      <c r="F151" s="38"/>
      <c r="G151" s="38"/>
      <c r="H151" s="76" t="s">
        <v>27</v>
      </c>
      <c r="I151" s="135">
        <f>SUM(I152:I154)</f>
        <v>397358400000</v>
      </c>
      <c r="J151" s="135">
        <f>SUM(J152:J154)</f>
        <v>0</v>
      </c>
      <c r="K151" s="135">
        <f>SUM(K152:K154)</f>
        <v>28047635115</v>
      </c>
      <c r="L151" s="135">
        <f>SUM(L152:L154)</f>
        <v>0</v>
      </c>
      <c r="M151" s="135">
        <f t="shared" ref="M151" si="60">SUM(M152:M154)</f>
        <v>20047635115</v>
      </c>
      <c r="N151" s="135">
        <f>SUM(N152:N154)</f>
        <v>0</v>
      </c>
      <c r="O151" s="135">
        <f t="shared" ref="O151" si="61">SUM(O152:O154)</f>
        <v>7257968127</v>
      </c>
      <c r="P151" s="135">
        <f>SUM(P152:P154)</f>
        <v>0</v>
      </c>
      <c r="Q151" s="135">
        <f t="shared" ref="Q151" si="62">SUM(Q152:Q154)</f>
        <v>7257968127</v>
      </c>
      <c r="R151" s="136">
        <f t="shared" si="55"/>
        <v>5.0452274609017952E-2</v>
      </c>
      <c r="S151" s="137">
        <f t="shared" si="56"/>
        <v>1.8265545983172874E-2</v>
      </c>
      <c r="T151" s="66"/>
      <c r="Y151" s="79">
        <v>410</v>
      </c>
      <c r="Z151" s="56">
        <v>506</v>
      </c>
      <c r="AA151" s="38"/>
      <c r="AB151" s="38"/>
      <c r="AC151" s="38"/>
      <c r="AD151" s="38"/>
      <c r="AE151" s="38"/>
      <c r="AF151" s="76" t="s">
        <v>27</v>
      </c>
      <c r="AG151" s="64">
        <v>397358400000</v>
      </c>
      <c r="AH151" s="64">
        <v>8000000000</v>
      </c>
      <c r="AI151" s="64">
        <v>28047635115</v>
      </c>
      <c r="AJ151" s="64">
        <v>0</v>
      </c>
      <c r="AK151" s="64">
        <v>20047635115</v>
      </c>
      <c r="AL151" s="64">
        <v>0</v>
      </c>
      <c r="AM151" s="64">
        <v>7257968127</v>
      </c>
      <c r="AN151" s="64">
        <v>0</v>
      </c>
      <c r="AO151" s="64">
        <v>7257968127</v>
      </c>
      <c r="AP151" s="95">
        <v>5.0452274609017952E-2</v>
      </c>
      <c r="AQ151" s="68">
        <v>1.8265545983172874E-2</v>
      </c>
    </row>
    <row r="152" spans="1:43" s="97" customFormat="1" ht="84" x14ac:dyDescent="0.2">
      <c r="A152" s="1">
        <v>410</v>
      </c>
      <c r="B152" s="1">
        <v>506</v>
      </c>
      <c r="C152" s="1">
        <v>1</v>
      </c>
      <c r="D152" s="47"/>
      <c r="E152" s="47"/>
      <c r="F152" s="47">
        <v>20</v>
      </c>
      <c r="G152" s="47" t="s">
        <v>244</v>
      </c>
      <c r="H152" s="22" t="s">
        <v>32</v>
      </c>
      <c r="I152" s="138">
        <v>349062400000</v>
      </c>
      <c r="J152" s="138">
        <v>0</v>
      </c>
      <c r="K152" s="138">
        <v>8000000000</v>
      </c>
      <c r="L152" s="138">
        <v>0</v>
      </c>
      <c r="M152" s="138">
        <v>0</v>
      </c>
      <c r="N152" s="138">
        <v>0</v>
      </c>
      <c r="O152" s="138">
        <v>0</v>
      </c>
      <c r="P152" s="138">
        <v>0</v>
      </c>
      <c r="Q152" s="138">
        <v>0</v>
      </c>
      <c r="R152" s="139">
        <f t="shared" si="55"/>
        <v>0</v>
      </c>
      <c r="S152" s="140">
        <f t="shared" si="56"/>
        <v>0</v>
      </c>
      <c r="T152" s="50"/>
      <c r="Y152" s="1">
        <v>410</v>
      </c>
      <c r="Z152" s="1">
        <v>506</v>
      </c>
      <c r="AA152" s="1">
        <v>1</v>
      </c>
      <c r="AB152" s="47"/>
      <c r="AC152" s="47"/>
      <c r="AD152" s="47">
        <v>20</v>
      </c>
      <c r="AE152" s="47" t="s">
        <v>244</v>
      </c>
      <c r="AF152" s="22" t="s">
        <v>32</v>
      </c>
      <c r="AG152" s="53">
        <v>349062400000</v>
      </c>
      <c r="AH152" s="53">
        <v>8000000000</v>
      </c>
      <c r="AI152" s="53">
        <v>8000000000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0</v>
      </c>
      <c r="AP152" s="49">
        <v>0</v>
      </c>
      <c r="AQ152" s="96">
        <v>0</v>
      </c>
    </row>
    <row r="153" spans="1:43" s="97" customFormat="1" ht="48" x14ac:dyDescent="0.2">
      <c r="A153" s="1">
        <v>410</v>
      </c>
      <c r="B153" s="1">
        <v>506</v>
      </c>
      <c r="C153" s="1">
        <v>3</v>
      </c>
      <c r="D153" s="47"/>
      <c r="E153" s="47"/>
      <c r="F153" s="47">
        <v>20</v>
      </c>
      <c r="G153" s="47" t="s">
        <v>245</v>
      </c>
      <c r="H153" s="22" t="s">
        <v>154</v>
      </c>
      <c r="I153" s="138">
        <v>40440000000</v>
      </c>
      <c r="J153" s="138">
        <v>0</v>
      </c>
      <c r="K153" s="138">
        <v>20016336310</v>
      </c>
      <c r="L153" s="138">
        <v>0</v>
      </c>
      <c r="M153" s="138">
        <v>20016336310</v>
      </c>
      <c r="N153" s="138">
        <v>0</v>
      </c>
      <c r="O153" s="138">
        <v>7257968127</v>
      </c>
      <c r="P153" s="138">
        <v>0</v>
      </c>
      <c r="Q153" s="138">
        <v>7257968127</v>
      </c>
      <c r="R153" s="139">
        <f t="shared" si="55"/>
        <v>0.49496380588526212</v>
      </c>
      <c r="S153" s="140">
        <f t="shared" si="56"/>
        <v>0.1794749784124629</v>
      </c>
      <c r="T153" s="50"/>
      <c r="Y153" s="1">
        <v>410</v>
      </c>
      <c r="Z153" s="1">
        <v>506</v>
      </c>
      <c r="AA153" s="1">
        <v>3</v>
      </c>
      <c r="AB153" s="47"/>
      <c r="AC153" s="47"/>
      <c r="AD153" s="47">
        <v>20</v>
      </c>
      <c r="AE153" s="47" t="s">
        <v>245</v>
      </c>
      <c r="AF153" s="22" t="s">
        <v>154</v>
      </c>
      <c r="AG153" s="53">
        <v>40440000000</v>
      </c>
      <c r="AH153" s="53">
        <v>0</v>
      </c>
      <c r="AI153" s="53">
        <v>20016336310</v>
      </c>
      <c r="AJ153" s="53">
        <v>0</v>
      </c>
      <c r="AK153" s="53">
        <v>20016336310</v>
      </c>
      <c r="AL153" s="53">
        <v>0</v>
      </c>
      <c r="AM153" s="53">
        <v>7257968127</v>
      </c>
      <c r="AN153" s="53">
        <v>0</v>
      </c>
      <c r="AO153" s="53">
        <v>7257968127</v>
      </c>
      <c r="AP153" s="49">
        <v>0.49496380588526212</v>
      </c>
      <c r="AQ153" s="96">
        <v>0.1794749784124629</v>
      </c>
    </row>
    <row r="154" spans="1:43" s="97" customFormat="1" ht="96.75" thickBot="1" x14ac:dyDescent="0.25">
      <c r="A154" s="1">
        <v>410</v>
      </c>
      <c r="B154" s="1">
        <v>506</v>
      </c>
      <c r="C154" s="1">
        <v>5</v>
      </c>
      <c r="D154" s="47"/>
      <c r="E154" s="47"/>
      <c r="F154" s="47">
        <v>20</v>
      </c>
      <c r="G154" s="47" t="s">
        <v>246</v>
      </c>
      <c r="H154" s="22" t="s">
        <v>238</v>
      </c>
      <c r="I154" s="138">
        <v>7856000000</v>
      </c>
      <c r="J154" s="138">
        <v>0</v>
      </c>
      <c r="K154" s="138">
        <v>31298805</v>
      </c>
      <c r="L154" s="138">
        <v>0</v>
      </c>
      <c r="M154" s="138">
        <v>31298805</v>
      </c>
      <c r="N154" s="138">
        <v>0</v>
      </c>
      <c r="O154" s="138">
        <v>0</v>
      </c>
      <c r="P154" s="138">
        <v>0</v>
      </c>
      <c r="Q154" s="138">
        <v>0</v>
      </c>
      <c r="R154" s="139">
        <f t="shared" si="55"/>
        <v>3.9840637729124237E-3</v>
      </c>
      <c r="S154" s="140">
        <f t="shared" si="56"/>
        <v>0</v>
      </c>
      <c r="T154" s="50"/>
      <c r="Y154" s="1">
        <v>410</v>
      </c>
      <c r="Z154" s="1">
        <v>506</v>
      </c>
      <c r="AA154" s="1">
        <v>5</v>
      </c>
      <c r="AB154" s="47"/>
      <c r="AC154" s="47"/>
      <c r="AD154" s="47">
        <v>20</v>
      </c>
      <c r="AE154" s="47" t="s">
        <v>246</v>
      </c>
      <c r="AF154" s="22" t="s">
        <v>238</v>
      </c>
      <c r="AG154" s="53">
        <v>7856000000</v>
      </c>
      <c r="AH154" s="53">
        <v>0</v>
      </c>
      <c r="AI154" s="53">
        <v>31298805</v>
      </c>
      <c r="AJ154" s="53">
        <v>0</v>
      </c>
      <c r="AK154" s="53">
        <v>31298805</v>
      </c>
      <c r="AL154" s="53">
        <v>0</v>
      </c>
      <c r="AM154" s="53">
        <v>0</v>
      </c>
      <c r="AN154" s="53">
        <v>0</v>
      </c>
      <c r="AO154" s="53">
        <v>0</v>
      </c>
      <c r="AP154" s="49">
        <v>3.9840637729124237E-3</v>
      </c>
      <c r="AQ154" s="96">
        <v>0</v>
      </c>
    </row>
    <row r="155" spans="1:43" s="101" customFormat="1" ht="15.75" thickBot="1" x14ac:dyDescent="0.3">
      <c r="A155" s="197" t="s">
        <v>33</v>
      </c>
      <c r="B155" s="198"/>
      <c r="C155" s="198"/>
      <c r="D155" s="198"/>
      <c r="E155" s="198"/>
      <c r="F155" s="198"/>
      <c r="G155" s="198"/>
      <c r="H155" s="199"/>
      <c r="I155" s="146">
        <f>+I8+I139</f>
        <v>1039749524000</v>
      </c>
      <c r="J155" s="146">
        <f t="shared" ref="J155:L155" si="63">+J8+J139</f>
        <v>667548049</v>
      </c>
      <c r="K155" s="146">
        <f>+K8+K139</f>
        <v>362750762131.26001</v>
      </c>
      <c r="L155" s="146">
        <f t="shared" si="63"/>
        <v>3074001845.02</v>
      </c>
      <c r="M155" s="146">
        <f>+M8+M139</f>
        <v>329719558990.76001</v>
      </c>
      <c r="N155" s="146">
        <f>+N8+N139</f>
        <v>4832442635.0500002</v>
      </c>
      <c r="O155" s="146">
        <f>+O8+O139</f>
        <v>290043381705.84003</v>
      </c>
      <c r="P155" s="146">
        <f>+P8+P139</f>
        <v>5129741604.5500002</v>
      </c>
      <c r="Q155" s="146">
        <f t="shared" ref="Q155" si="64">+Q8+Q139</f>
        <v>289966696807.34003</v>
      </c>
      <c r="R155" s="147">
        <f t="shared" si="55"/>
        <v>0.3171144120579179</v>
      </c>
      <c r="S155" s="148">
        <f t="shared" si="56"/>
        <v>0.27895505120312036</v>
      </c>
      <c r="T155" s="62"/>
      <c r="Y155" s="200" t="s">
        <v>33</v>
      </c>
      <c r="Z155" s="201"/>
      <c r="AA155" s="201"/>
      <c r="AB155" s="201"/>
      <c r="AC155" s="201"/>
      <c r="AD155" s="201"/>
      <c r="AE155" s="201"/>
      <c r="AF155" s="202"/>
      <c r="AG155" s="98">
        <v>1039749524000</v>
      </c>
      <c r="AH155" s="98">
        <v>-3237208964.4799995</v>
      </c>
      <c r="AI155" s="98">
        <v>362083214082.26001</v>
      </c>
      <c r="AJ155" s="98">
        <v>7295240500</v>
      </c>
      <c r="AK155" s="98">
        <v>326645557145.73999</v>
      </c>
      <c r="AL155" s="98">
        <v>5194549452.3999996</v>
      </c>
      <c r="AM155" s="98">
        <v>285210939070.79004</v>
      </c>
      <c r="AN155" s="98">
        <v>6732048671.3999996</v>
      </c>
      <c r="AO155" s="98">
        <v>284836955202.79004</v>
      </c>
      <c r="AP155" s="99">
        <v>0.31415792900689032</v>
      </c>
      <c r="AQ155" s="100">
        <v>0.27430735238383241</v>
      </c>
    </row>
    <row r="156" spans="1:43" x14ac:dyDescent="0.2">
      <c r="A156" s="102"/>
      <c r="B156" s="103"/>
      <c r="C156" s="104"/>
      <c r="D156" s="104"/>
      <c r="E156" s="104"/>
      <c r="F156" s="104"/>
      <c r="G156" s="104"/>
      <c r="H156" s="10"/>
      <c r="I156" s="105"/>
      <c r="J156" s="105"/>
      <c r="K156" s="106"/>
      <c r="L156" s="107"/>
      <c r="M156" s="108"/>
      <c r="N156" s="107"/>
      <c r="O156" s="107"/>
      <c r="P156" s="107"/>
      <c r="Q156" s="108"/>
      <c r="R156" s="109"/>
      <c r="S156" s="110"/>
      <c r="T156" s="109"/>
    </row>
    <row r="157" spans="1:43" x14ac:dyDescent="0.2">
      <c r="A157" s="102"/>
      <c r="B157" s="103"/>
      <c r="C157" s="104"/>
      <c r="D157" s="104"/>
      <c r="E157" s="104"/>
      <c r="F157" s="104"/>
      <c r="G157" s="104"/>
      <c r="H157" s="10"/>
      <c r="I157" s="112"/>
      <c r="J157" s="112"/>
      <c r="K157" s="112"/>
      <c r="L157" s="112"/>
      <c r="M157" s="112"/>
      <c r="N157" s="112"/>
      <c r="O157" s="112"/>
      <c r="P157" s="112"/>
      <c r="Q157" s="112"/>
      <c r="R157" s="113"/>
      <c r="S157" s="110"/>
      <c r="T157" s="109"/>
    </row>
    <row r="158" spans="1:43" x14ac:dyDescent="0.2">
      <c r="A158" s="102"/>
      <c r="B158" s="103"/>
      <c r="C158" s="104"/>
      <c r="D158" s="104"/>
      <c r="E158" s="104"/>
      <c r="F158" s="104"/>
      <c r="G158" s="104"/>
      <c r="H158" s="10"/>
      <c r="I158" s="17"/>
      <c r="J158" s="17"/>
      <c r="K158" s="17"/>
      <c r="L158" s="17"/>
      <c r="M158" s="17"/>
      <c r="N158" s="17"/>
      <c r="O158" s="17"/>
      <c r="P158" s="17"/>
      <c r="Q158" s="17"/>
      <c r="R158" s="109"/>
      <c r="S158" s="110"/>
      <c r="T158" s="109"/>
    </row>
    <row r="159" spans="1:43" x14ac:dyDescent="0.2">
      <c r="A159" s="102"/>
      <c r="B159" s="103"/>
      <c r="C159" s="104"/>
      <c r="D159" s="104"/>
      <c r="E159" s="104"/>
      <c r="F159" s="104"/>
      <c r="G159" s="104"/>
      <c r="H159" s="10"/>
      <c r="I159" s="11"/>
      <c r="J159" s="11"/>
      <c r="K159" s="114"/>
      <c r="L159" s="115"/>
      <c r="M159" s="116"/>
      <c r="N159" s="115"/>
      <c r="O159" s="117"/>
      <c r="P159" s="118"/>
      <c r="Q159" s="116"/>
      <c r="R159" s="109"/>
      <c r="S159" s="110"/>
      <c r="T159" s="109"/>
    </row>
    <row r="160" spans="1:43" x14ac:dyDescent="0.2">
      <c r="A160" s="102"/>
      <c r="B160" s="103"/>
      <c r="C160" s="104"/>
      <c r="D160" s="104"/>
      <c r="E160" s="104"/>
      <c r="F160" s="104"/>
      <c r="G160" s="104"/>
      <c r="H160" s="10"/>
      <c r="I160" s="11"/>
      <c r="J160" s="11"/>
      <c r="K160" s="11"/>
      <c r="L160" s="115"/>
      <c r="M160" s="11"/>
      <c r="N160" s="115"/>
      <c r="O160" s="11"/>
      <c r="P160" s="118"/>
      <c r="Q160" s="119"/>
      <c r="R160" s="109"/>
      <c r="S160" s="110"/>
      <c r="T160" s="109"/>
    </row>
    <row r="161" spans="1:20" ht="15.75" x14ac:dyDescent="0.25">
      <c r="A161" s="120"/>
      <c r="B161" s="121"/>
      <c r="C161" s="121"/>
      <c r="D161" s="122"/>
      <c r="E161" s="122"/>
      <c r="F161" s="122"/>
      <c r="G161" s="122"/>
      <c r="H161" s="13"/>
      <c r="I161" s="13"/>
      <c r="J161" s="12"/>
      <c r="K161" s="203"/>
      <c r="L161" s="203"/>
      <c r="M161" s="203"/>
      <c r="N161" s="203"/>
      <c r="O161" s="203"/>
      <c r="P161" s="203"/>
      <c r="Q161" s="203"/>
      <c r="R161" s="109"/>
      <c r="S161" s="110"/>
      <c r="T161" s="109"/>
    </row>
    <row r="162" spans="1:20" ht="15.75" x14ac:dyDescent="0.25">
      <c r="A162" s="204" t="s">
        <v>34</v>
      </c>
      <c r="B162" s="205"/>
      <c r="C162" s="205"/>
      <c r="D162" s="205"/>
      <c r="E162" s="205"/>
      <c r="F162" s="205"/>
      <c r="G162" s="205"/>
      <c r="H162" s="205"/>
      <c r="I162" s="205"/>
      <c r="J162" s="205"/>
      <c r="K162" s="203"/>
      <c r="L162" s="203"/>
      <c r="M162" s="203"/>
      <c r="N162" s="203"/>
      <c r="O162" s="203"/>
      <c r="P162" s="203"/>
      <c r="Q162" s="203"/>
      <c r="R162" s="109"/>
      <c r="S162" s="110"/>
      <c r="T162" s="109"/>
    </row>
    <row r="163" spans="1:20" ht="15.75" thickBot="1" x14ac:dyDescent="0.25">
      <c r="A163" s="189"/>
      <c r="B163" s="190"/>
      <c r="C163" s="190"/>
      <c r="D163" s="123"/>
      <c r="E163" s="123"/>
      <c r="F163" s="123"/>
      <c r="G163" s="123"/>
      <c r="H163" s="14"/>
      <c r="I163" s="15"/>
      <c r="J163" s="15"/>
      <c r="K163" s="15"/>
      <c r="L163" s="16"/>
      <c r="M163" s="16"/>
      <c r="N163" s="16"/>
      <c r="O163" s="16"/>
      <c r="P163" s="16"/>
      <c r="Q163" s="16"/>
      <c r="R163" s="124"/>
      <c r="S163" s="125"/>
      <c r="T163" s="109"/>
    </row>
    <row r="168" spans="1:20" x14ac:dyDescent="0.2">
      <c r="I168" s="128"/>
      <c r="J168" s="129"/>
      <c r="K168" s="128"/>
      <c r="L168" s="128"/>
      <c r="M168" s="128"/>
      <c r="N168" s="128"/>
      <c r="O168" s="128"/>
      <c r="P168" s="128"/>
      <c r="Q168" s="128"/>
    </row>
    <row r="169" spans="1:20" x14ac:dyDescent="0.2"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1:20" x14ac:dyDescent="0.2"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1:20" x14ac:dyDescent="0.2"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1:20" x14ac:dyDescent="0.2"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1:20" x14ac:dyDescent="0.2"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1:20" x14ac:dyDescent="0.2"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1:20" x14ac:dyDescent="0.2"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1:20" x14ac:dyDescent="0.2"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1:17" x14ac:dyDescent="0.2"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1:17" x14ac:dyDescent="0.2"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1:17" x14ac:dyDescent="0.2">
      <c r="A179" s="111"/>
      <c r="B179" s="111"/>
      <c r="C179" s="111"/>
      <c r="D179" s="111"/>
      <c r="E179" s="111"/>
      <c r="F179" s="111"/>
      <c r="G179" s="111"/>
      <c r="H179" s="111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1:17" x14ac:dyDescent="0.2">
      <c r="A180" s="111"/>
      <c r="B180" s="111"/>
      <c r="C180" s="111"/>
      <c r="D180" s="111"/>
      <c r="E180" s="111"/>
      <c r="F180" s="111"/>
      <c r="G180" s="111"/>
      <c r="H180" s="111"/>
      <c r="I180" s="128"/>
      <c r="J180" s="128"/>
      <c r="K180" s="128"/>
      <c r="L180" s="128"/>
      <c r="M180" s="128"/>
      <c r="N180" s="128"/>
      <c r="O180" s="128"/>
      <c r="P180" s="128"/>
      <c r="Q180" s="128"/>
    </row>
  </sheetData>
  <mergeCells count="47">
    <mergeCell ref="A163:C163"/>
    <mergeCell ref="A139:H139"/>
    <mergeCell ref="Y139:AF139"/>
    <mergeCell ref="A155:H155"/>
    <mergeCell ref="Y155:AF155"/>
    <mergeCell ref="K161:Q161"/>
    <mergeCell ref="A162:J162"/>
    <mergeCell ref="K162:Q162"/>
    <mergeCell ref="A8:H8"/>
    <mergeCell ref="Y8:AF8"/>
    <mergeCell ref="AL4:AL7"/>
    <mergeCell ref="AM4:AM7"/>
    <mergeCell ref="AN4:AN7"/>
    <mergeCell ref="N4:N7"/>
    <mergeCell ref="O4:O7"/>
    <mergeCell ref="P4:P7"/>
    <mergeCell ref="Q4:Q7"/>
    <mergeCell ref="R4:R7"/>
    <mergeCell ref="S4:S7"/>
    <mergeCell ref="A4:H4"/>
    <mergeCell ref="I4:I7"/>
    <mergeCell ref="J4:J7"/>
    <mergeCell ref="K4:K7"/>
    <mergeCell ref="L4:L7"/>
    <mergeCell ref="AO4:AO7"/>
    <mergeCell ref="AP4:AP7"/>
    <mergeCell ref="AQ4:AQ7"/>
    <mergeCell ref="Y4:AF4"/>
    <mergeCell ref="AG4:AG7"/>
    <mergeCell ref="AH4:AH7"/>
    <mergeCell ref="AI4:AI7"/>
    <mergeCell ref="AJ4:AJ7"/>
    <mergeCell ref="AK4:AK7"/>
    <mergeCell ref="AF5:AF7"/>
    <mergeCell ref="Y6:Y7"/>
    <mergeCell ref="Z6:Z7"/>
    <mergeCell ref="AA6:AA7"/>
    <mergeCell ref="AB6:AB7"/>
    <mergeCell ref="A1:S1"/>
    <mergeCell ref="A2:S2"/>
    <mergeCell ref="A3:S3"/>
    <mergeCell ref="A6:A7"/>
    <mergeCell ref="B6:B7"/>
    <mergeCell ref="C6:C7"/>
    <mergeCell ref="D6:D7"/>
    <mergeCell ref="M4:M7"/>
    <mergeCell ref="H5:H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C1AE46A-D832-43B0-ADC4-3FEC269ABC20}"/>
</file>

<file path=customXml/itemProps2.xml><?xml version="1.0" encoding="utf-8"?>
<ds:datastoreItem xmlns:ds="http://schemas.openxmlformats.org/officeDocument/2006/customXml" ds:itemID="{4176FB25-092E-465B-8665-7473CA7301E7}"/>
</file>

<file path=customXml/itemProps3.xml><?xml version="1.0" encoding="utf-8"?>
<ds:datastoreItem xmlns:ds="http://schemas.openxmlformats.org/officeDocument/2006/customXml" ds:itemID="{01F6EFF5-F048-4242-9BF2-39E68705D5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Abril (Gastos)</dc:title>
  <dc:creator>Windows User</dc:creator>
  <cp:lastModifiedBy>Carolina Peña Mugno</cp:lastModifiedBy>
  <dcterms:created xsi:type="dcterms:W3CDTF">2014-01-22T22:03:49Z</dcterms:created>
  <dcterms:modified xsi:type="dcterms:W3CDTF">2015-05-13T20:18:53Z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