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4\Página Web\Contenidos\VAF\Financiera\"/>
    </mc:Choice>
  </mc:AlternateContent>
  <bookViews>
    <workbookView xWindow="0" yWindow="0" windowWidth="19200" windowHeight="12180"/>
  </bookViews>
  <sheets>
    <sheet name="VIGENCIA SIIF" sheetId="3" r:id="rId1"/>
  </sheets>
  <definedNames>
    <definedName name="_xlnm.Print_Area" localSheetId="0">'VIGENCIA SIIF'!$A$1:$R$149</definedName>
    <definedName name="_xlnm.Print_Titles" localSheetId="0">'VIGENCIA SIIF'!$1:$7</definedName>
  </definedNames>
  <calcPr calcId="152511"/>
</workbook>
</file>

<file path=xl/calcChain.xml><?xml version="1.0" encoding="utf-8"?>
<calcChain xmlns="http://schemas.openxmlformats.org/spreadsheetml/2006/main">
  <c r="R148" i="3" l="1"/>
  <c r="Q148" i="3"/>
  <c r="P147" i="3"/>
  <c r="O147" i="3"/>
  <c r="N147" i="3"/>
  <c r="M147" i="3"/>
  <c r="L147" i="3"/>
  <c r="K147" i="3"/>
  <c r="J147" i="3"/>
  <c r="I147" i="3"/>
  <c r="H147" i="3"/>
  <c r="R146" i="3"/>
  <c r="Q146" i="3"/>
  <c r="R145" i="3"/>
  <c r="Q145" i="3"/>
  <c r="P144" i="3"/>
  <c r="P143" i="3" s="1"/>
  <c r="O144" i="3"/>
  <c r="O143" i="3" s="1"/>
  <c r="N144" i="3"/>
  <c r="N143" i="3" s="1"/>
  <c r="M144" i="3"/>
  <c r="M143" i="3" s="1"/>
  <c r="L144" i="3"/>
  <c r="L143" i="3" s="1"/>
  <c r="K144" i="3"/>
  <c r="K143" i="3" s="1"/>
  <c r="J144" i="3"/>
  <c r="J143" i="3" s="1"/>
  <c r="I144" i="3"/>
  <c r="I143" i="3" s="1"/>
  <c r="H144" i="3"/>
  <c r="H143" i="3" s="1"/>
  <c r="R142" i="3"/>
  <c r="Q142" i="3"/>
  <c r="P141" i="3"/>
  <c r="P140" i="3" s="1"/>
  <c r="O141" i="3"/>
  <c r="O140" i="3" s="1"/>
  <c r="N141" i="3"/>
  <c r="N140" i="3" s="1"/>
  <c r="M141" i="3"/>
  <c r="M140" i="3" s="1"/>
  <c r="L141" i="3"/>
  <c r="K141" i="3"/>
  <c r="K140" i="3" s="1"/>
  <c r="J141" i="3"/>
  <c r="J140" i="3" s="1"/>
  <c r="I141" i="3"/>
  <c r="I140" i="3" s="1"/>
  <c r="H141" i="3"/>
  <c r="H140" i="3" s="1"/>
  <c r="R139" i="3"/>
  <c r="Q139" i="3"/>
  <c r="P138" i="3"/>
  <c r="P137" i="3" s="1"/>
  <c r="O138" i="3"/>
  <c r="N138" i="3"/>
  <c r="N137" i="3" s="1"/>
  <c r="M138" i="3"/>
  <c r="M137" i="3" s="1"/>
  <c r="L138" i="3"/>
  <c r="L137" i="3" s="1"/>
  <c r="K138" i="3"/>
  <c r="K137" i="3" s="1"/>
  <c r="J138" i="3"/>
  <c r="J137" i="3" s="1"/>
  <c r="I138" i="3"/>
  <c r="I137" i="3" s="1"/>
  <c r="H138" i="3"/>
  <c r="H137" i="3" s="1"/>
  <c r="O137" i="3"/>
  <c r="R135" i="3"/>
  <c r="Q135" i="3"/>
  <c r="R134" i="3"/>
  <c r="Q134" i="3"/>
  <c r="R128" i="3"/>
  <c r="Q128" i="3"/>
  <c r="R127" i="3"/>
  <c r="Q127" i="3"/>
  <c r="P126" i="3"/>
  <c r="P125" i="3" s="1"/>
  <c r="P124" i="3" s="1"/>
  <c r="P123" i="3" s="1"/>
  <c r="O126" i="3"/>
  <c r="O125" i="3" s="1"/>
  <c r="O124" i="3" s="1"/>
  <c r="O123" i="3" s="1"/>
  <c r="N126" i="3"/>
  <c r="M126" i="3"/>
  <c r="M125" i="3" s="1"/>
  <c r="M124" i="3" s="1"/>
  <c r="M123" i="3" s="1"/>
  <c r="L126" i="3"/>
  <c r="L125" i="3" s="1"/>
  <c r="K126" i="3"/>
  <c r="K125" i="3" s="1"/>
  <c r="K124" i="3" s="1"/>
  <c r="K123" i="3" s="1"/>
  <c r="J126" i="3"/>
  <c r="J125" i="3" s="1"/>
  <c r="J124" i="3" s="1"/>
  <c r="J123" i="3" s="1"/>
  <c r="I126" i="3"/>
  <c r="I125" i="3" s="1"/>
  <c r="I124" i="3" s="1"/>
  <c r="I123" i="3" s="1"/>
  <c r="H126" i="3"/>
  <c r="H125" i="3" s="1"/>
  <c r="H124" i="3" s="1"/>
  <c r="H123" i="3" s="1"/>
  <c r="R121" i="3"/>
  <c r="Q121" i="3"/>
  <c r="P120" i="3"/>
  <c r="O120" i="3"/>
  <c r="N120" i="3"/>
  <c r="M120" i="3"/>
  <c r="L120" i="3"/>
  <c r="K120" i="3"/>
  <c r="J120" i="3"/>
  <c r="I120" i="3"/>
  <c r="H120" i="3"/>
  <c r="P119" i="3"/>
  <c r="P118" i="3" s="1"/>
  <c r="O119" i="3"/>
  <c r="O118" i="3" s="1"/>
  <c r="N119" i="3"/>
  <c r="M119" i="3"/>
  <c r="M118" i="3" s="1"/>
  <c r="L119" i="3"/>
  <c r="K119" i="3"/>
  <c r="K118" i="3" s="1"/>
  <c r="J119" i="3"/>
  <c r="J118" i="3" s="1"/>
  <c r="I119" i="3"/>
  <c r="I118" i="3" s="1"/>
  <c r="H119" i="3"/>
  <c r="H118" i="3" s="1"/>
  <c r="R117" i="3"/>
  <c r="Q117" i="3"/>
  <c r="R116" i="3"/>
  <c r="Q116" i="3"/>
  <c r="P115" i="3"/>
  <c r="P113" i="3" s="1"/>
  <c r="O115" i="3"/>
  <c r="O113" i="3" s="1"/>
  <c r="N115" i="3"/>
  <c r="N113" i="3" s="1"/>
  <c r="M115" i="3"/>
  <c r="M113" i="3" s="1"/>
  <c r="L115" i="3"/>
  <c r="L113" i="3" s="1"/>
  <c r="K115" i="3"/>
  <c r="K113" i="3" s="1"/>
  <c r="J115" i="3"/>
  <c r="J113" i="3" s="1"/>
  <c r="I115" i="3"/>
  <c r="I113" i="3" s="1"/>
  <c r="H115" i="3"/>
  <c r="H113" i="3" s="1"/>
  <c r="P114" i="3"/>
  <c r="P112" i="3" s="1"/>
  <c r="O114" i="3"/>
  <c r="O112" i="3" s="1"/>
  <c r="N114" i="3"/>
  <c r="N112" i="3" s="1"/>
  <c r="M114" i="3"/>
  <c r="M112" i="3" s="1"/>
  <c r="L114" i="3"/>
  <c r="K114" i="3"/>
  <c r="K112" i="3" s="1"/>
  <c r="J114" i="3"/>
  <c r="J112" i="3" s="1"/>
  <c r="I114" i="3"/>
  <c r="I112" i="3" s="1"/>
  <c r="H114" i="3"/>
  <c r="H112" i="3" s="1"/>
  <c r="R109" i="3"/>
  <c r="Q109" i="3"/>
  <c r="P108" i="3"/>
  <c r="O108" i="3"/>
  <c r="N108" i="3"/>
  <c r="M108" i="3"/>
  <c r="L108" i="3"/>
  <c r="K108" i="3"/>
  <c r="J108" i="3"/>
  <c r="I108" i="3"/>
  <c r="H108" i="3"/>
  <c r="R107" i="3"/>
  <c r="Q107" i="3"/>
  <c r="R106" i="3"/>
  <c r="Q106" i="3"/>
  <c r="R105" i="3"/>
  <c r="Q105" i="3"/>
  <c r="R104" i="3"/>
  <c r="Q104" i="3"/>
  <c r="R103" i="3"/>
  <c r="Q103" i="3"/>
  <c r="P102" i="3"/>
  <c r="O102" i="3"/>
  <c r="N102" i="3"/>
  <c r="M102" i="3"/>
  <c r="L102" i="3"/>
  <c r="K102" i="3"/>
  <c r="J102" i="3"/>
  <c r="I102" i="3"/>
  <c r="H102" i="3"/>
  <c r="R101" i="3"/>
  <c r="Q101" i="3"/>
  <c r="R100" i="3"/>
  <c r="Q100" i="3"/>
  <c r="P99" i="3"/>
  <c r="O99" i="3"/>
  <c r="N99" i="3"/>
  <c r="M99" i="3"/>
  <c r="L99" i="3"/>
  <c r="K99" i="3"/>
  <c r="J99" i="3"/>
  <c r="I99" i="3"/>
  <c r="H99" i="3"/>
  <c r="R97" i="3"/>
  <c r="Q97" i="3"/>
  <c r="P96" i="3"/>
  <c r="O96" i="3"/>
  <c r="N96" i="3"/>
  <c r="M96" i="3"/>
  <c r="L96" i="3"/>
  <c r="K96" i="3"/>
  <c r="J96" i="3"/>
  <c r="I96" i="3"/>
  <c r="H96" i="3"/>
  <c r="R95" i="3"/>
  <c r="Q95" i="3"/>
  <c r="R94" i="3"/>
  <c r="Q94" i="3"/>
  <c r="P93" i="3"/>
  <c r="O93" i="3"/>
  <c r="N93" i="3"/>
  <c r="M93" i="3"/>
  <c r="L93" i="3"/>
  <c r="K93" i="3"/>
  <c r="J93" i="3"/>
  <c r="I93" i="3"/>
  <c r="H93" i="3"/>
  <c r="R92" i="3"/>
  <c r="Q92" i="3"/>
  <c r="R91" i="3"/>
  <c r="Q91" i="3"/>
  <c r="P90" i="3"/>
  <c r="O90" i="3"/>
  <c r="N90" i="3"/>
  <c r="M90" i="3"/>
  <c r="L90" i="3"/>
  <c r="K90" i="3"/>
  <c r="J90" i="3"/>
  <c r="I90" i="3"/>
  <c r="H90" i="3"/>
  <c r="R89" i="3"/>
  <c r="Q89" i="3"/>
  <c r="R88" i="3"/>
  <c r="Q88" i="3"/>
  <c r="R87" i="3"/>
  <c r="Q87" i="3"/>
  <c r="R86" i="3"/>
  <c r="Q86" i="3"/>
  <c r="R85" i="3"/>
  <c r="Q85" i="3"/>
  <c r="P84" i="3"/>
  <c r="O84" i="3"/>
  <c r="N84" i="3"/>
  <c r="M84" i="3"/>
  <c r="L84" i="3"/>
  <c r="K84" i="3"/>
  <c r="J84" i="3"/>
  <c r="I84" i="3"/>
  <c r="H84" i="3"/>
  <c r="R83" i="3"/>
  <c r="Q83" i="3"/>
  <c r="R82" i="3"/>
  <c r="Q82" i="3"/>
  <c r="P81" i="3"/>
  <c r="O81" i="3"/>
  <c r="N81" i="3"/>
  <c r="M81" i="3"/>
  <c r="L81" i="3"/>
  <c r="K81" i="3"/>
  <c r="J81" i="3"/>
  <c r="I81" i="3"/>
  <c r="H81" i="3"/>
  <c r="R80" i="3"/>
  <c r="Q80" i="3"/>
  <c r="R79" i="3"/>
  <c r="Q79" i="3"/>
  <c r="R78" i="3"/>
  <c r="Q78" i="3"/>
  <c r="R77" i="3"/>
  <c r="Q77" i="3"/>
  <c r="R76" i="3"/>
  <c r="Q76" i="3"/>
  <c r="P75" i="3"/>
  <c r="O75" i="3"/>
  <c r="N75" i="3"/>
  <c r="M75" i="3"/>
  <c r="L75" i="3"/>
  <c r="K75" i="3"/>
  <c r="J75" i="3"/>
  <c r="I75" i="3"/>
  <c r="H75" i="3"/>
  <c r="R74" i="3"/>
  <c r="Q74" i="3"/>
  <c r="R73" i="3"/>
  <c r="Q73" i="3"/>
  <c r="R72" i="3"/>
  <c r="Q72" i="3"/>
  <c r="R71" i="3"/>
  <c r="Q71" i="3"/>
  <c r="R70" i="3"/>
  <c r="Q70" i="3"/>
  <c r="R69" i="3"/>
  <c r="Q69" i="3"/>
  <c r="R68" i="3"/>
  <c r="Q68" i="3"/>
  <c r="R67" i="3"/>
  <c r="Q67" i="3"/>
  <c r="P66" i="3"/>
  <c r="O66" i="3"/>
  <c r="N66" i="3"/>
  <c r="M66" i="3"/>
  <c r="L66" i="3"/>
  <c r="K66" i="3"/>
  <c r="J66" i="3"/>
  <c r="I66" i="3"/>
  <c r="H66" i="3"/>
  <c r="R65" i="3"/>
  <c r="Q65" i="3"/>
  <c r="R64" i="3"/>
  <c r="Q64" i="3"/>
  <c r="R63" i="3"/>
  <c r="Q63" i="3"/>
  <c r="R62" i="3"/>
  <c r="Q62" i="3"/>
  <c r="R61" i="3"/>
  <c r="Q61" i="3"/>
  <c r="P60" i="3"/>
  <c r="O60" i="3"/>
  <c r="N60" i="3"/>
  <c r="M60" i="3"/>
  <c r="L60" i="3"/>
  <c r="K60" i="3"/>
  <c r="J60" i="3"/>
  <c r="I60" i="3"/>
  <c r="H60" i="3"/>
  <c r="R59" i="3"/>
  <c r="Q59" i="3"/>
  <c r="P58" i="3"/>
  <c r="O58" i="3"/>
  <c r="N58" i="3"/>
  <c r="M58" i="3"/>
  <c r="L58" i="3"/>
  <c r="K58" i="3"/>
  <c r="J58" i="3"/>
  <c r="I58" i="3"/>
  <c r="H58" i="3"/>
  <c r="R57" i="3"/>
  <c r="Q57" i="3"/>
  <c r="P56" i="3"/>
  <c r="O56" i="3"/>
  <c r="N56" i="3"/>
  <c r="M56" i="3"/>
  <c r="L56" i="3"/>
  <c r="K56" i="3"/>
  <c r="J56" i="3"/>
  <c r="I56" i="3"/>
  <c r="H56" i="3"/>
  <c r="R54" i="3"/>
  <c r="Q54" i="3"/>
  <c r="P53" i="3"/>
  <c r="O53" i="3"/>
  <c r="N53" i="3"/>
  <c r="M53" i="3"/>
  <c r="L53" i="3"/>
  <c r="K53" i="3"/>
  <c r="J53" i="3"/>
  <c r="I53" i="3"/>
  <c r="H53" i="3"/>
  <c r="R52" i="3"/>
  <c r="Q52" i="3"/>
  <c r="R51" i="3"/>
  <c r="Q51" i="3"/>
  <c r="R50" i="3"/>
  <c r="Q50" i="3"/>
  <c r="R49" i="3"/>
  <c r="Q49" i="3"/>
  <c r="P48" i="3"/>
  <c r="O48" i="3"/>
  <c r="N48" i="3"/>
  <c r="M48" i="3"/>
  <c r="L48" i="3"/>
  <c r="K48" i="3"/>
  <c r="J48" i="3"/>
  <c r="I48" i="3"/>
  <c r="H48" i="3"/>
  <c r="R45" i="3"/>
  <c r="Q45" i="3"/>
  <c r="R44" i="3"/>
  <c r="Q44" i="3"/>
  <c r="R43" i="3"/>
  <c r="Q43" i="3"/>
  <c r="R42" i="3"/>
  <c r="Q42" i="3"/>
  <c r="P41" i="3"/>
  <c r="O41" i="3"/>
  <c r="N41" i="3"/>
  <c r="M41" i="3"/>
  <c r="L41" i="3"/>
  <c r="K41" i="3"/>
  <c r="J41" i="3"/>
  <c r="I41" i="3"/>
  <c r="H41" i="3"/>
  <c r="R40" i="3"/>
  <c r="Q40" i="3"/>
  <c r="R39" i="3"/>
  <c r="Q39" i="3"/>
  <c r="R38" i="3"/>
  <c r="Q38" i="3"/>
  <c r="R37" i="3"/>
  <c r="Q37" i="3"/>
  <c r="P36" i="3"/>
  <c r="O36" i="3"/>
  <c r="N36" i="3"/>
  <c r="N35" i="3" s="1"/>
  <c r="M36" i="3"/>
  <c r="L36" i="3"/>
  <c r="K36" i="3"/>
  <c r="J36" i="3"/>
  <c r="I36" i="3"/>
  <c r="H36" i="3"/>
  <c r="R34" i="3"/>
  <c r="Q34" i="3"/>
  <c r="R33" i="3"/>
  <c r="Q33" i="3"/>
  <c r="P32" i="3"/>
  <c r="O32" i="3"/>
  <c r="N32" i="3"/>
  <c r="M32" i="3"/>
  <c r="L32" i="3"/>
  <c r="K32" i="3"/>
  <c r="J32" i="3"/>
  <c r="I32" i="3"/>
  <c r="H32" i="3"/>
  <c r="R31" i="3"/>
  <c r="Q31" i="3"/>
  <c r="R30" i="3"/>
  <c r="Q30" i="3"/>
  <c r="P29" i="3"/>
  <c r="O29" i="3"/>
  <c r="N29" i="3"/>
  <c r="M29" i="3"/>
  <c r="L29" i="3"/>
  <c r="K29" i="3"/>
  <c r="J29" i="3"/>
  <c r="I29" i="3"/>
  <c r="H29" i="3"/>
  <c r="R28" i="3"/>
  <c r="Q28" i="3"/>
  <c r="P27" i="3"/>
  <c r="O27" i="3"/>
  <c r="N27" i="3"/>
  <c r="M27" i="3"/>
  <c r="L27" i="3"/>
  <c r="K27" i="3"/>
  <c r="J27" i="3"/>
  <c r="I27" i="3"/>
  <c r="H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P18" i="3"/>
  <c r="O18" i="3"/>
  <c r="N18" i="3"/>
  <c r="M18" i="3"/>
  <c r="L18" i="3"/>
  <c r="K18" i="3"/>
  <c r="J18" i="3"/>
  <c r="I18" i="3"/>
  <c r="H18" i="3"/>
  <c r="R17" i="3"/>
  <c r="Q17" i="3"/>
  <c r="R16" i="3"/>
  <c r="Q16" i="3"/>
  <c r="P15" i="3"/>
  <c r="O15" i="3"/>
  <c r="N15" i="3"/>
  <c r="M15" i="3"/>
  <c r="L15" i="3"/>
  <c r="K15" i="3"/>
  <c r="J15" i="3"/>
  <c r="I15" i="3"/>
  <c r="H15" i="3"/>
  <c r="R14" i="3"/>
  <c r="Q14" i="3"/>
  <c r="R13" i="3"/>
  <c r="Q13" i="3"/>
  <c r="R12" i="3"/>
  <c r="Q12" i="3"/>
  <c r="P11" i="3"/>
  <c r="O11" i="3"/>
  <c r="N11" i="3"/>
  <c r="M11" i="3"/>
  <c r="L11" i="3"/>
  <c r="K11" i="3"/>
  <c r="J11" i="3"/>
  <c r="I11" i="3"/>
  <c r="H11" i="3"/>
  <c r="P136" i="3" l="1"/>
  <c r="O136" i="3"/>
  <c r="J136" i="3"/>
  <c r="L136" i="3"/>
  <c r="Q136" i="3" s="1"/>
  <c r="I136" i="3"/>
  <c r="M136" i="3"/>
  <c r="K136" i="3"/>
  <c r="N136" i="3"/>
  <c r="H136" i="3"/>
  <c r="M110" i="3"/>
  <c r="H110" i="3"/>
  <c r="P110" i="3"/>
  <c r="K111" i="3"/>
  <c r="M111" i="3"/>
  <c r="I111" i="3"/>
  <c r="H111" i="3"/>
  <c r="R53" i="3"/>
  <c r="Q99" i="3"/>
  <c r="Q102" i="3"/>
  <c r="R99" i="3"/>
  <c r="Q108" i="3"/>
  <c r="P35" i="3"/>
  <c r="Q41" i="3"/>
  <c r="Q36" i="3"/>
  <c r="L35" i="3"/>
  <c r="R27" i="3"/>
  <c r="J35" i="3"/>
  <c r="J47" i="3"/>
  <c r="N47" i="3"/>
  <c r="L47" i="3"/>
  <c r="P47" i="3"/>
  <c r="P55" i="3"/>
  <c r="R102" i="3"/>
  <c r="R108" i="3"/>
  <c r="R112" i="3"/>
  <c r="Q56" i="3"/>
  <c r="Q60" i="3"/>
  <c r="Q115" i="3"/>
  <c r="R36" i="3"/>
  <c r="Q58" i="3"/>
  <c r="K47" i="3"/>
  <c r="O47" i="3"/>
  <c r="Q66" i="3"/>
  <c r="I110" i="3"/>
  <c r="Q120" i="3"/>
  <c r="Q18" i="3"/>
  <c r="Q48" i="3"/>
  <c r="Q81" i="3"/>
  <c r="R96" i="3"/>
  <c r="R126" i="3"/>
  <c r="Q147" i="3"/>
  <c r="K35" i="3"/>
  <c r="R58" i="3"/>
  <c r="R60" i="3"/>
  <c r="Q93" i="3"/>
  <c r="Q141" i="3"/>
  <c r="M55" i="3"/>
  <c r="K55" i="3"/>
  <c r="O55" i="3"/>
  <c r="R81" i="3"/>
  <c r="Q96" i="3"/>
  <c r="R147" i="3"/>
  <c r="Q125" i="3"/>
  <c r="L124" i="3"/>
  <c r="L123" i="3" s="1"/>
  <c r="Q123" i="3" s="1"/>
  <c r="R32" i="3"/>
  <c r="O35" i="3"/>
  <c r="I47" i="3"/>
  <c r="M47" i="3"/>
  <c r="I55" i="3"/>
  <c r="R93" i="3"/>
  <c r="R140" i="3"/>
  <c r="R143" i="3"/>
  <c r="Q15" i="3"/>
  <c r="R41" i="3"/>
  <c r="R48" i="3"/>
  <c r="H47" i="3"/>
  <c r="R66" i="3"/>
  <c r="P111" i="3"/>
  <c r="O110" i="3"/>
  <c r="J111" i="3"/>
  <c r="R115" i="3"/>
  <c r="N125" i="3"/>
  <c r="Q126" i="3"/>
  <c r="Q138" i="3"/>
  <c r="Q84" i="3"/>
  <c r="Q137" i="3"/>
  <c r="Q143" i="3"/>
  <c r="I10" i="3"/>
  <c r="M10" i="3"/>
  <c r="Q29" i="3"/>
  <c r="H35" i="3"/>
  <c r="R35" i="3" s="1"/>
  <c r="J55" i="3"/>
  <c r="J46" i="3" s="1"/>
  <c r="N55" i="3"/>
  <c r="R113" i="3"/>
  <c r="L140" i="3"/>
  <c r="Q140" i="3" s="1"/>
  <c r="Q144" i="3"/>
  <c r="R29" i="3"/>
  <c r="R18" i="3"/>
  <c r="L10" i="3"/>
  <c r="R15" i="3"/>
  <c r="H10" i="3"/>
  <c r="P10" i="3"/>
  <c r="P9" i="3" s="1"/>
  <c r="Q11" i="3"/>
  <c r="Q32" i="3"/>
  <c r="J10" i="3"/>
  <c r="N10" i="3"/>
  <c r="N9" i="3" s="1"/>
  <c r="R11" i="3"/>
  <c r="H55" i="3"/>
  <c r="R75" i="3"/>
  <c r="N111" i="3"/>
  <c r="R56" i="3"/>
  <c r="Q75" i="3"/>
  <c r="L112" i="3"/>
  <c r="Q114" i="3"/>
  <c r="Q90" i="3"/>
  <c r="K10" i="3"/>
  <c r="K9" i="3" s="1"/>
  <c r="O10" i="3"/>
  <c r="Q27" i="3"/>
  <c r="Q53" i="3"/>
  <c r="L55" i="3"/>
  <c r="R84" i="3"/>
  <c r="Q113" i="3"/>
  <c r="L111" i="3"/>
  <c r="K110" i="3"/>
  <c r="R119" i="3"/>
  <c r="N118" i="3"/>
  <c r="R118" i="3" s="1"/>
  <c r="R141" i="3"/>
  <c r="R144" i="3"/>
  <c r="J110" i="3"/>
  <c r="O111" i="3"/>
  <c r="Q119" i="3"/>
  <c r="L118" i="3"/>
  <c r="Q118" i="3" s="1"/>
  <c r="R120" i="3"/>
  <c r="I35" i="3"/>
  <c r="M35" i="3"/>
  <c r="R90" i="3"/>
  <c r="R114" i="3"/>
  <c r="R137" i="3"/>
  <c r="R138" i="3"/>
  <c r="M9" i="3" l="1"/>
  <c r="J9" i="3"/>
  <c r="J8" i="3" s="1"/>
  <c r="J149" i="3" s="1"/>
  <c r="O9" i="3"/>
  <c r="O8" i="3" s="1"/>
  <c r="H9" i="3"/>
  <c r="I9" i="3"/>
  <c r="L9" i="3"/>
  <c r="R55" i="3"/>
  <c r="R136" i="3"/>
  <c r="R111" i="3"/>
  <c r="Q111" i="3"/>
  <c r="L46" i="3"/>
  <c r="P46" i="3"/>
  <c r="P8" i="3" s="1"/>
  <c r="N46" i="3"/>
  <c r="Q47" i="3"/>
  <c r="O46" i="3"/>
  <c r="R47" i="3"/>
  <c r="K46" i="3"/>
  <c r="K8" i="3" s="1"/>
  <c r="I46" i="3"/>
  <c r="M46" i="3"/>
  <c r="Q35" i="3"/>
  <c r="N110" i="3"/>
  <c r="R110" i="3" s="1"/>
  <c r="Q124" i="3"/>
  <c r="N124" i="3"/>
  <c r="R125" i="3"/>
  <c r="Q10" i="3"/>
  <c r="Q55" i="3"/>
  <c r="R10" i="3"/>
  <c r="H46" i="3"/>
  <c r="Q112" i="3"/>
  <c r="L110" i="3"/>
  <c r="Q110" i="3" s="1"/>
  <c r="I8" i="3" l="1"/>
  <c r="I149" i="3" s="1"/>
  <c r="M8" i="3"/>
  <c r="M149" i="3" s="1"/>
  <c r="L8" i="3"/>
  <c r="O149" i="3"/>
  <c r="P149" i="3"/>
  <c r="Q9" i="3"/>
  <c r="K149" i="3"/>
  <c r="H8" i="3"/>
  <c r="H149" i="3" s="1"/>
  <c r="R46" i="3"/>
  <c r="N123" i="3"/>
  <c r="R123" i="3" s="1"/>
  <c r="R124" i="3"/>
  <c r="R9" i="3"/>
  <c r="Q46" i="3"/>
  <c r="N8" i="3" l="1"/>
  <c r="N149" i="3"/>
  <c r="Q8" i="3"/>
  <c r="L149" i="3"/>
  <c r="R8" i="3" l="1"/>
  <c r="R149" i="3"/>
  <c r="Q149" i="3"/>
</calcChain>
</file>

<file path=xl/sharedStrings.xml><?xml version="1.0" encoding="utf-8"?>
<sst xmlns="http://schemas.openxmlformats.org/spreadsheetml/2006/main" count="190" uniqueCount="159">
  <si>
    <t>AGENCIA NACIONAL DE HIDROCARBUROS</t>
  </si>
  <si>
    <t>DICIEMBRE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</si>
  <si>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</si>
  <si>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</si>
  <si>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</si>
  <si>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</si>
  <si>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</si>
  <si>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</si>
  <si>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</si>
  <si>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</si>
  <si>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</si>
  <si>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</si>
  <si>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</si>
  <si>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</si>
  <si>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</si>
  <si>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</si>
  <si>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</si>
  <si>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</si>
  <si>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</si>
  <si>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</si>
  <si>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</si>
  <si>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</si>
  <si>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</si>
  <si>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</si>
  <si>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</si>
  <si>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</si>
  <si>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</si>
  <si>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</si>
  <si>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</si>
  <si>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</si>
  <si>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</si>
  <si>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</si>
  <si>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</si>
  <si>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</si>
  <si>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</si>
  <si>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</si>
  <si>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</si>
  <si>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</si>
  <si>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</si>
  <si>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</si>
  <si>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</si>
  <si>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</si>
  <si>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</si>
  <si>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</si>
  <si>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</si>
  <si>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</si>
  <si>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</si>
  <si>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</si>
  <si>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</si>
  <si>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</si>
  <si>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</si>
  <si>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</si>
  <si>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</si>
  <si>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</si>
  <si>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</si>
  <si>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</si>
  <si>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</si>
  <si>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</si>
  <si>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</si>
  <si>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</si>
  <si>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</si>
  <si>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</si>
  <si>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</si>
  <si>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</si>
  <si>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</si>
  <si>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</si>
  <si>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</si>
  <si>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</si>
  <si>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</si>
  <si>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</si>
  <si>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</si>
  <si>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</si>
  <si>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</si>
  <si>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</si>
  <si>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</si>
  <si>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</si>
  <si>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</si>
  <si>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</si>
  <si>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</si>
  <si>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</si>
  <si>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</si>
  <si>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</si>
  <si>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</si>
  <si>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</si>
  <si>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</si>
  <si>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</si>
  <si>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</si>
  <si>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</si>
  <si>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</si>
  <si>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</si>
  <si>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</si>
  <si>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</si>
  <si>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</si>
  <si>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</si>
  <si>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</si>
  <si>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</si>
  <si>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</si>
  <si>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</si>
  <si>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</si>
  <si>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</si>
  <si>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</si>
  <si>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</si>
  <si>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</si>
  <si>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</si>
  <si>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</si>
  <si>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</si>
  <si>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</si>
  <si>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</si>
  <si>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</si>
  <si>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</si>
  <si>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</si>
  <si>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</si>
  <si>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</si>
  <si>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</si>
  <si>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</si>
  <si>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</si>
  <si>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</si>
  <si>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</si>
  <si>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</si>
  <si>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</si>
  <si>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</si>
  <si>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</si>
  <si>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</si>
  <si>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</si>
  <si>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</si>
  <si>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</si>
  <si>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</si>
  <si>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</si>
  <si>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</si>
  <si>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</si>
  <si>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</si>
  <si>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</si>
  <si>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</si>
  <si>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</si>
  <si>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</si>
  <si>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</si>
  <si>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</si>
  <si>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</si>
  <si>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</si>
  <si>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</si>
  <si>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</si>
  <si>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</si>
  <si>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</si>
  <si>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</si>
  <si>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</si>
  <si>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</si>
  <si>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</si>
  <si>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</si>
  <si>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</si>
  <si>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</si>
  <si>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</si>
  <si>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</si>
  <si>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</si>
  <si>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</si>
  <si>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</si>
  <si>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</si>
  <si>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Maneniemiento</t>
  </si>
  <si>
    <t>Seguros Generales</t>
  </si>
  <si>
    <t>EJECUCION PRESUPUESTAL DE GASTOS VIGENCIA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</si>
</sst>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"/>
    <numFmt numFmtId="166" formatCode="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1" applyFont="1" applyFill="1"/>
    <xf numFmtId="49" fontId="6" fillId="0" borderId="10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/>
    </xf>
    <xf numFmtId="0" fontId="7" fillId="0" borderId="0" xfId="1" applyFont="1" applyFill="1"/>
    <xf numFmtId="49" fontId="6" fillId="0" borderId="11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38" fontId="3" fillId="0" borderId="13" xfId="1" applyNumberFormat="1" applyFont="1" applyFill="1" applyBorder="1" applyAlignment="1"/>
    <xf numFmtId="10" fontId="3" fillId="0" borderId="13" xfId="2" applyNumberFormat="1" applyFont="1" applyFill="1" applyBorder="1" applyAlignment="1"/>
    <xf numFmtId="10" fontId="3" fillId="0" borderId="23" xfId="2" applyNumberFormat="1" applyFont="1" applyFill="1" applyBorder="1" applyAlignment="1"/>
    <xf numFmtId="0" fontId="8" fillId="0" borderId="0" xfId="1" applyFont="1" applyFill="1" applyAlignment="1">
      <alignment horizontal="center"/>
    </xf>
    <xf numFmtId="1" fontId="5" fillId="0" borderId="16" xfId="1" applyNumberFormat="1" applyFont="1" applyFill="1" applyBorder="1" applyAlignment="1">
      <alignment horizontal="center" vertical="center"/>
    </xf>
    <xf numFmtId="1" fontId="5" fillId="0" borderId="15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left" wrapText="1"/>
    </xf>
    <xf numFmtId="38" fontId="3" fillId="0" borderId="15" xfId="1" applyNumberFormat="1" applyFont="1" applyFill="1" applyBorder="1"/>
    <xf numFmtId="10" fontId="3" fillId="0" borderId="15" xfId="2" applyNumberFormat="1" applyFont="1" applyFill="1" applyBorder="1" applyAlignment="1"/>
    <xf numFmtId="10" fontId="3" fillId="0" borderId="25" xfId="2" applyNumberFormat="1" applyFont="1" applyFill="1" applyBorder="1" applyAlignment="1"/>
    <xf numFmtId="0" fontId="8" fillId="0" borderId="0" xfId="1" applyFont="1" applyFill="1"/>
    <xf numFmtId="49" fontId="5" fillId="0" borderId="15" xfId="1" applyNumberFormat="1" applyFont="1" applyFill="1" applyBorder="1" applyAlignment="1">
      <alignment wrapText="1"/>
    </xf>
    <xf numFmtId="1" fontId="9" fillId="0" borderId="16" xfId="1" applyNumberFormat="1" applyFont="1" applyFill="1" applyBorder="1" applyAlignment="1">
      <alignment horizontal="center" vertical="center"/>
    </xf>
    <xf numFmtId="1" fontId="9" fillId="0" borderId="15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wrapText="1"/>
    </xf>
    <xf numFmtId="38" fontId="4" fillId="0" borderId="15" xfId="1" applyNumberFormat="1" applyFont="1" applyFill="1" applyBorder="1"/>
    <xf numFmtId="10" fontId="4" fillId="0" borderId="15" xfId="1" applyNumberFormat="1" applyFont="1" applyFill="1" applyBorder="1" applyAlignment="1">
      <alignment horizontal="right"/>
    </xf>
    <xf numFmtId="10" fontId="4" fillId="0" borderId="25" xfId="2" applyNumberFormat="1" applyFont="1" applyFill="1" applyBorder="1" applyAlignment="1"/>
    <xf numFmtId="0" fontId="10" fillId="0" borderId="0" xfId="1" applyFont="1" applyFill="1"/>
    <xf numFmtId="0" fontId="5" fillId="0" borderId="15" xfId="1" applyNumberFormat="1" applyFont="1" applyFill="1" applyBorder="1" applyAlignment="1">
      <alignment horizontal="center" vertical="center"/>
    </xf>
    <xf numFmtId="10" fontId="3" fillId="0" borderId="15" xfId="1" applyNumberFormat="1" applyFont="1" applyFill="1" applyBorder="1"/>
    <xf numFmtId="10" fontId="3" fillId="0" borderId="25" xfId="2" applyNumberFormat="1" applyFont="1" applyFill="1" applyBorder="1"/>
    <xf numFmtId="49" fontId="9" fillId="0" borderId="15" xfId="1" applyNumberFormat="1" applyFont="1" applyFill="1" applyBorder="1" applyAlignment="1">
      <alignment horizontal="left" wrapText="1"/>
    </xf>
    <xf numFmtId="49" fontId="5" fillId="0" borderId="15" xfId="1" applyNumberFormat="1" applyFont="1" applyFill="1" applyBorder="1" applyAlignment="1">
      <alignment horizontal="left" vertical="center" wrapText="1"/>
    </xf>
    <xf numFmtId="38" fontId="3" fillId="0" borderId="15" xfId="1" applyNumberFormat="1" applyFont="1" applyFill="1" applyBorder="1" applyAlignment="1">
      <alignment vertical="center"/>
    </xf>
    <xf numFmtId="10" fontId="3" fillId="0" borderId="15" xfId="1" applyNumberFormat="1" applyFont="1" applyFill="1" applyBorder="1" applyAlignment="1">
      <alignment horizontal="right" vertical="center"/>
    </xf>
    <xf numFmtId="10" fontId="3" fillId="0" borderId="25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10" fontId="4" fillId="0" borderId="25" xfId="1" applyNumberFormat="1" applyFont="1" applyFill="1" applyBorder="1" applyAlignment="1">
      <alignment horizontal="right"/>
    </xf>
    <xf numFmtId="10" fontId="3" fillId="0" borderId="15" xfId="1" applyNumberFormat="1" applyFont="1" applyFill="1" applyBorder="1" applyAlignment="1">
      <alignment vertical="center"/>
    </xf>
    <xf numFmtId="10" fontId="3" fillId="0" borderId="25" xfId="2" applyNumberFormat="1" applyFont="1" applyFill="1" applyBorder="1" applyAlignment="1">
      <alignment vertical="center"/>
    </xf>
    <xf numFmtId="1" fontId="11" fillId="0" borderId="16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wrapText="1"/>
    </xf>
    <xf numFmtId="38" fontId="1" fillId="0" borderId="15" xfId="1" applyNumberFormat="1" applyFont="1" applyFill="1" applyBorder="1"/>
    <xf numFmtId="10" fontId="12" fillId="0" borderId="15" xfId="1" applyNumberFormat="1" applyFont="1" applyFill="1" applyBorder="1" applyAlignment="1">
      <alignment horizontal="right"/>
    </xf>
    <xf numFmtId="10" fontId="12" fillId="0" borderId="25" xfId="2" applyNumberFormat="1" applyFont="1" applyFill="1" applyBorder="1" applyAlignment="1"/>
    <xf numFmtId="0" fontId="13" fillId="0" borderId="0" xfId="1" applyFont="1" applyFill="1"/>
    <xf numFmtId="49" fontId="5" fillId="0" borderId="15" xfId="1" applyNumberFormat="1" applyFont="1" applyFill="1" applyBorder="1" applyAlignment="1">
      <alignment vertical="center" wrapText="1"/>
    </xf>
    <xf numFmtId="10" fontId="3" fillId="0" borderId="15" xfId="1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9" fontId="3" fillId="0" borderId="15" xfId="2" applyFont="1" applyFill="1" applyBorder="1"/>
    <xf numFmtId="3" fontId="3" fillId="0" borderId="15" xfId="1" applyNumberFormat="1" applyFont="1" applyFill="1" applyBorder="1" applyAlignment="1">
      <alignment wrapText="1"/>
    </xf>
    <xf numFmtId="10" fontId="3" fillId="0" borderId="25" xfId="1" applyNumberFormat="1" applyFont="1" applyFill="1" applyBorder="1" applyAlignment="1">
      <alignment horizontal="right"/>
    </xf>
    <xf numFmtId="165" fontId="5" fillId="0" borderId="15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wrapText="1"/>
    </xf>
    <xf numFmtId="38" fontId="3" fillId="0" borderId="15" xfId="1" applyNumberFormat="1" applyFont="1" applyFill="1" applyBorder="1" applyAlignment="1"/>
    <xf numFmtId="0" fontId="9" fillId="0" borderId="16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wrapText="1"/>
    </xf>
    <xf numFmtId="0" fontId="11" fillId="0" borderId="16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65" fontId="11" fillId="0" borderId="15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wrapText="1"/>
    </xf>
    <xf numFmtId="0" fontId="5" fillId="0" borderId="16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/>
    </xf>
    <xf numFmtId="0" fontId="14" fillId="0" borderId="0" xfId="1" applyFont="1" applyFill="1"/>
    <xf numFmtId="0" fontId="5" fillId="0" borderId="15" xfId="1" applyFont="1" applyFill="1" applyBorder="1" applyAlignment="1">
      <alignment vertical="center" wrapText="1"/>
    </xf>
    <xf numFmtId="40" fontId="5" fillId="0" borderId="15" xfId="1" applyNumberFormat="1" applyFont="1" applyFill="1" applyBorder="1"/>
    <xf numFmtId="0" fontId="9" fillId="0" borderId="15" xfId="1" applyFont="1" applyFill="1" applyBorder="1" applyAlignment="1">
      <alignment horizontal="center" vertical="center" wrapText="1"/>
    </xf>
    <xf numFmtId="40" fontId="9" fillId="0" borderId="15" xfId="1" applyNumberFormat="1" applyFont="1" applyFill="1" applyBorder="1"/>
    <xf numFmtId="38" fontId="3" fillId="0" borderId="15" xfId="1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10" fontId="3" fillId="0" borderId="25" xfId="2" applyNumberFormat="1" applyFont="1" applyFill="1" applyBorder="1" applyAlignment="1">
      <alignment horizontal="right"/>
    </xf>
    <xf numFmtId="0" fontId="8" fillId="0" borderId="0" xfId="1" applyFont="1" applyFill="1" applyAlignment="1">
      <alignment horizontal="right"/>
    </xf>
    <xf numFmtId="165" fontId="9" fillId="0" borderId="15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vertical="center" wrapText="1"/>
    </xf>
    <xf numFmtId="38" fontId="4" fillId="0" borderId="15" xfId="1" applyNumberFormat="1" applyFont="1" applyFill="1" applyBorder="1" applyAlignment="1">
      <alignment vertical="center"/>
    </xf>
    <xf numFmtId="10" fontId="4" fillId="0" borderId="15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10" fontId="3" fillId="0" borderId="15" xfId="2" applyNumberFormat="1" applyFont="1" applyFill="1" applyBorder="1" applyAlignment="1">
      <alignment vertical="center"/>
    </xf>
    <xf numFmtId="10" fontId="4" fillId="0" borderId="25" xfId="2" applyNumberFormat="1" applyFont="1" applyFill="1" applyBorder="1" applyAlignment="1">
      <alignment vertical="center"/>
    </xf>
    <xf numFmtId="49" fontId="9" fillId="0" borderId="15" xfId="1" applyNumberFormat="1" applyFont="1" applyFill="1" applyBorder="1" applyAlignment="1">
      <alignment horizontal="left" vertical="center" wrapText="1"/>
    </xf>
    <xf numFmtId="0" fontId="5" fillId="0" borderId="24" xfId="1" applyNumberFormat="1" applyFont="1" applyFill="1" applyBorder="1" applyAlignment="1">
      <alignment horizontal="center" vertical="center"/>
    </xf>
    <xf numFmtId="1" fontId="5" fillId="0" borderId="30" xfId="1" applyNumberFormat="1" applyFont="1" applyFill="1" applyBorder="1" applyAlignment="1">
      <alignment horizontal="center" vertical="center"/>
    </xf>
    <xf numFmtId="49" fontId="9" fillId="0" borderId="30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38" fontId="3" fillId="0" borderId="30" xfId="1" applyNumberFormat="1" applyFont="1" applyFill="1" applyBorder="1" applyAlignment="1">
      <alignment vertical="center"/>
    </xf>
    <xf numFmtId="10" fontId="3" fillId="0" borderId="30" xfId="2" applyNumberFormat="1" applyFont="1" applyFill="1" applyBorder="1" applyAlignment="1">
      <alignment vertical="center"/>
    </xf>
    <xf numFmtId="0" fontId="9" fillId="0" borderId="20" xfId="1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49" fontId="9" fillId="0" borderId="20" xfId="1" applyNumberFormat="1" applyFont="1" applyFill="1" applyBorder="1" applyAlignment="1">
      <alignment horizontal="center" vertical="center"/>
    </xf>
    <xf numFmtId="49" fontId="9" fillId="0" borderId="20" xfId="1" applyNumberFormat="1" applyFont="1" applyFill="1" applyBorder="1" applyAlignment="1">
      <alignment horizontal="left" vertical="center" wrapText="1"/>
    </xf>
    <xf numFmtId="38" fontId="4" fillId="0" borderId="20" xfId="1" applyNumberFormat="1" applyFont="1" applyFill="1" applyBorder="1" applyAlignment="1">
      <alignment vertical="center"/>
    </xf>
    <xf numFmtId="38" fontId="3" fillId="0" borderId="21" xfId="1" applyNumberFormat="1" applyFont="1" applyFill="1" applyBorder="1" applyAlignment="1">
      <alignment horizontal="right" vertical="center"/>
    </xf>
    <xf numFmtId="10" fontId="3" fillId="0" borderId="7" xfId="1" applyNumberFormat="1" applyFont="1" applyFill="1" applyBorder="1" applyAlignment="1">
      <alignment horizontal="right" vertical="center"/>
    </xf>
    <xf numFmtId="10" fontId="3" fillId="0" borderId="21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6" fillId="0" borderId="0" xfId="1" applyFont="1" applyFill="1"/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wrapText="1"/>
    </xf>
    <xf numFmtId="4" fontId="7" fillId="0" borderId="0" xfId="1" applyNumberFormat="1" applyFont="1" applyFill="1"/>
    <xf numFmtId="4" fontId="9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6" fontId="3" fillId="0" borderId="22" xfId="1" applyNumberFormat="1" applyFont="1" applyFill="1" applyBorder="1" applyAlignment="1">
      <alignment horizontal="center" vertical="center" wrapText="1"/>
    </xf>
    <xf numFmtId="166" fontId="3" fillId="0" borderId="24" xfId="1" applyNumberFormat="1" applyFont="1" applyFill="1" applyBorder="1" applyAlignment="1">
      <alignment horizontal="center" vertical="center" wrapText="1"/>
    </xf>
    <xf numFmtId="166" fontId="3" fillId="0" borderId="26" xfId="1" applyNumberFormat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166" fontId="3" fillId="0" borderId="12" xfId="1" applyNumberFormat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center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5" fillId="0" borderId="28" xfId="1" applyNumberFormat="1" applyFont="1" applyFill="1" applyBorder="1" applyAlignment="1">
      <alignment horizontal="center" wrapText="1"/>
    </xf>
    <xf numFmtId="49" fontId="5" fillId="0" borderId="29" xfId="1" applyNumberFormat="1" applyFont="1" applyFill="1" applyBorder="1" applyAlignment="1">
      <alignment horizontal="center" wrapText="1"/>
    </xf>
    <xf numFmtId="49" fontId="5" fillId="0" borderId="14" xfId="1" applyNumberFormat="1" applyFont="1" applyFill="1" applyBorder="1" applyAlignment="1">
      <alignment horizontal="center" wrapText="1"/>
    </xf>
    <xf numFmtId="0" fontId="5" fillId="0" borderId="18" xfId="1" applyFont="1" applyFill="1" applyBorder="1" applyAlignment="1">
      <alignment horizontal="center" wrapText="1"/>
    </xf>
    <xf numFmtId="0" fontId="5" fillId="0" borderId="19" xfId="1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center" wrapText="1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6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62"/>
  <sheetViews>
    <sheetView showGridLines="0" tabSelected="1" zoomScale="85" zoomScaleNormal="85" workbookViewId="0">
      <pane xSplit="7" ySplit="7" topLeftCell="H50" activePane="bottomRight" state="frozen"/>
      <selection activeCell="N7" sqref="N7"/>
      <selection pane="topRight" activeCell="N7" sqref="N7"/>
      <selection pane="bottomLeft" activeCell="N7" sqref="N7"/>
      <selection pane="bottomRight" activeCell="G145" sqref="G145"/>
    </sheetView>
  </sheetViews>
  <sheetFormatPr baseColWidth="10" defaultColWidth="11.42578125" defaultRowHeight="15" x14ac:dyDescent="0.2"/>
  <cols>
    <col min="1" max="1" width="4.7109375" style="107" customWidth="1"/>
    <col min="2" max="2" width="5.28515625" style="107" customWidth="1"/>
    <col min="3" max="3" width="2.85546875" style="107" customWidth="1"/>
    <col min="4" max="4" width="3.7109375" style="107" customWidth="1"/>
    <col min="5" max="5" width="6" style="107" customWidth="1"/>
    <col min="6" max="6" width="4" style="107" customWidth="1"/>
    <col min="7" max="7" width="42" style="108" customWidth="1"/>
    <col min="8" max="8" width="16.42578125" style="106" customWidth="1"/>
    <col min="9" max="9" width="15.28515625" style="106" hidden="1" customWidth="1"/>
    <col min="10" max="10" width="17.140625" style="106" customWidth="1"/>
    <col min="11" max="11" width="17.28515625" style="106" hidden="1" customWidth="1"/>
    <col min="12" max="12" width="16.42578125" style="106" customWidth="1"/>
    <col min="13" max="13" width="20" style="106" hidden="1" customWidth="1"/>
    <col min="14" max="14" width="16.28515625" style="106" customWidth="1"/>
    <col min="15" max="15" width="15.5703125" style="106" hidden="1" customWidth="1"/>
    <col min="16" max="16" width="15.140625" style="106" customWidth="1"/>
    <col min="17" max="17" width="12.42578125" style="106" bestFit="1" customWidth="1"/>
    <col min="18" max="18" width="12.7109375" style="106" customWidth="1"/>
    <col min="19" max="16384" width="11.42578125" style="106"/>
  </cols>
  <sheetData>
    <row r="1" spans="1:18" s="1" customFormat="1" x14ac:dyDescent="0.2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s="1" customFormat="1" x14ac:dyDescent="0.2">
      <c r="A2" s="114" t="s">
        <v>158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</row>
    <row r="3" spans="1:18" s="1" customFormat="1" ht="15.75" thickBot="1" x14ac:dyDescent="0.25">
      <c r="A3" s="117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18" s="1" customFormat="1" ht="15.75" customHeight="1" thickBot="1" x14ac:dyDescent="0.25">
      <c r="A4" s="124" t="s">
        <v>2</v>
      </c>
      <c r="B4" s="125"/>
      <c r="C4" s="125"/>
      <c r="D4" s="125"/>
      <c r="E4" s="125"/>
      <c r="F4" s="125"/>
      <c r="G4" s="126"/>
      <c r="H4" s="127" t="s">
        <v>35</v>
      </c>
      <c r="I4" s="130" t="s">
        <v>36</v>
      </c>
      <c r="J4" s="127" t="s">
        <v>37</v>
      </c>
      <c r="K4" s="127" t="s">
        <v>38</v>
      </c>
      <c r="L4" s="127" t="s">
        <v>39</v>
      </c>
      <c r="M4" s="127" t="s">
        <v>40</v>
      </c>
      <c r="N4" s="127" t="s">
        <v>41</v>
      </c>
      <c r="O4" s="130" t="s">
        <v>42</v>
      </c>
      <c r="P4" s="118" t="s">
        <v>3</v>
      </c>
      <c r="Q4" s="118" t="s">
        <v>43</v>
      </c>
      <c r="R4" s="121" t="s">
        <v>44</v>
      </c>
    </row>
    <row r="5" spans="1:18" s="7" customFormat="1" x14ac:dyDescent="0.2">
      <c r="A5" s="2" t="s">
        <v>4</v>
      </c>
      <c r="B5" s="3" t="s">
        <v>5</v>
      </c>
      <c r="C5" s="2" t="s">
        <v>6</v>
      </c>
      <c r="D5" s="4" t="s">
        <v>7</v>
      </c>
      <c r="E5" s="5" t="s">
        <v>45</v>
      </c>
      <c r="F5" s="6" t="s">
        <v>8</v>
      </c>
      <c r="G5" s="133" t="s">
        <v>9</v>
      </c>
      <c r="H5" s="128"/>
      <c r="I5" s="131"/>
      <c r="J5" s="128"/>
      <c r="K5" s="128"/>
      <c r="L5" s="128"/>
      <c r="M5" s="128"/>
      <c r="N5" s="128"/>
      <c r="O5" s="131"/>
      <c r="P5" s="119"/>
      <c r="Q5" s="119"/>
      <c r="R5" s="122"/>
    </row>
    <row r="6" spans="1:18" s="7" customFormat="1" x14ac:dyDescent="0.2">
      <c r="A6" s="136" t="s">
        <v>10</v>
      </c>
      <c r="B6" s="138" t="s">
        <v>11</v>
      </c>
      <c r="C6" s="136" t="s">
        <v>12</v>
      </c>
      <c r="D6" s="140" t="s">
        <v>13</v>
      </c>
      <c r="E6" s="8"/>
      <c r="F6" s="9" t="s">
        <v>14</v>
      </c>
      <c r="G6" s="134"/>
      <c r="H6" s="128"/>
      <c r="I6" s="131"/>
      <c r="J6" s="128"/>
      <c r="K6" s="128"/>
      <c r="L6" s="128"/>
      <c r="M6" s="128"/>
      <c r="N6" s="128"/>
      <c r="O6" s="131"/>
      <c r="P6" s="119"/>
      <c r="Q6" s="119"/>
      <c r="R6" s="122"/>
    </row>
    <row r="7" spans="1:18" s="7" customFormat="1" ht="15.75" thickBot="1" x14ac:dyDescent="0.25">
      <c r="A7" s="137"/>
      <c r="B7" s="139"/>
      <c r="C7" s="137"/>
      <c r="D7" s="141"/>
      <c r="E7" s="10"/>
      <c r="F7" s="11" t="s">
        <v>15</v>
      </c>
      <c r="G7" s="135"/>
      <c r="H7" s="129"/>
      <c r="I7" s="132"/>
      <c r="J7" s="129"/>
      <c r="K7" s="129"/>
      <c r="L7" s="129"/>
      <c r="M7" s="129"/>
      <c r="N7" s="129"/>
      <c r="O7" s="132"/>
      <c r="P7" s="120"/>
      <c r="Q7" s="120"/>
      <c r="R7" s="123"/>
    </row>
    <row r="8" spans="1:18" s="15" customFormat="1" ht="14.25" x14ac:dyDescent="0.2">
      <c r="A8" s="142" t="s">
        <v>16</v>
      </c>
      <c r="B8" s="143"/>
      <c r="C8" s="143"/>
      <c r="D8" s="143"/>
      <c r="E8" s="143"/>
      <c r="F8" s="143"/>
      <c r="G8" s="144"/>
      <c r="H8" s="12">
        <f>+H9+H46+H110+H111+H123</f>
        <v>253920311392.83002</v>
      </c>
      <c r="I8" s="12">
        <f t="shared" ref="I8:P8" si="0">+I9+I46+I110+I111+I123</f>
        <v>165315591490.03</v>
      </c>
      <c r="J8" s="12">
        <f t="shared" si="0"/>
        <v>247017420272.27002</v>
      </c>
      <c r="K8" s="12">
        <f t="shared" si="0"/>
        <v>174687691014.86002</v>
      </c>
      <c r="L8" s="12">
        <f t="shared" si="0"/>
        <v>244710273862.09</v>
      </c>
      <c r="M8" s="12">
        <f t="shared" si="0"/>
        <v>191965806551.28998</v>
      </c>
      <c r="N8" s="12">
        <f t="shared" si="0"/>
        <v>241509953253.03998</v>
      </c>
      <c r="O8" s="12">
        <f t="shared" si="0"/>
        <v>182074756935.72</v>
      </c>
      <c r="P8" s="12">
        <f t="shared" si="0"/>
        <v>231485334740.47</v>
      </c>
      <c r="Q8" s="13">
        <f>IFERROR((L8/H8),0)</f>
        <v>0.96372863013509957</v>
      </c>
      <c r="R8" s="14">
        <f>IFERROR((N8/H8),0)</f>
        <v>0.95112498849849603</v>
      </c>
    </row>
    <row r="9" spans="1:18" s="23" customFormat="1" ht="14.25" x14ac:dyDescent="0.2">
      <c r="A9" s="16">
        <v>1</v>
      </c>
      <c r="B9" s="17"/>
      <c r="C9" s="17"/>
      <c r="D9" s="18"/>
      <c r="E9" s="18"/>
      <c r="F9" s="18"/>
      <c r="G9" s="19" t="s">
        <v>17</v>
      </c>
      <c r="H9" s="20">
        <f>+H10+H32+H35</f>
        <v>25659446093</v>
      </c>
      <c r="I9" s="20">
        <f t="shared" ref="I9:P9" si="1">+I10+I32+I35</f>
        <v>2527380704</v>
      </c>
      <c r="J9" s="20">
        <f t="shared" si="1"/>
        <v>23869089937</v>
      </c>
      <c r="K9" s="20">
        <f t="shared" si="1"/>
        <v>4317885137.75</v>
      </c>
      <c r="L9" s="20">
        <f t="shared" si="1"/>
        <v>22054789261</v>
      </c>
      <c r="M9" s="20">
        <f t="shared" si="1"/>
        <v>4764116843</v>
      </c>
      <c r="N9" s="20">
        <f t="shared" si="1"/>
        <v>21986784615</v>
      </c>
      <c r="O9" s="20">
        <f t="shared" si="1"/>
        <v>2699462039</v>
      </c>
      <c r="P9" s="20">
        <f t="shared" si="1"/>
        <v>19922129811</v>
      </c>
      <c r="Q9" s="21">
        <f t="shared" ref="Q9:Q71" si="2">IFERROR((L9/H9),0)</f>
        <v>0.85951930455025038</v>
      </c>
      <c r="R9" s="22">
        <f t="shared" ref="R9:R71" si="3">IFERROR((N9/H9),0)</f>
        <v>0.85686902730913128</v>
      </c>
    </row>
    <row r="10" spans="1:18" s="23" customFormat="1" ht="26.25" customHeight="1" x14ac:dyDescent="0.2">
      <c r="A10" s="16">
        <v>1</v>
      </c>
      <c r="B10" s="17">
        <v>0</v>
      </c>
      <c r="C10" s="17">
        <v>1</v>
      </c>
      <c r="D10" s="18"/>
      <c r="E10" s="18"/>
      <c r="F10" s="18"/>
      <c r="G10" s="24" t="s">
        <v>46</v>
      </c>
      <c r="H10" s="20">
        <f t="shared" ref="H10:P10" si="4">+H11+H15+H18+H27+H29</f>
        <v>16372268000</v>
      </c>
      <c r="I10" s="20">
        <f t="shared" si="4"/>
        <v>696700000</v>
      </c>
      <c r="J10" s="20">
        <f t="shared" si="4"/>
        <v>15140310480</v>
      </c>
      <c r="K10" s="20">
        <f t="shared" si="4"/>
        <v>2082430169.75</v>
      </c>
      <c r="L10" s="20">
        <f t="shared" si="4"/>
        <v>14022634641</v>
      </c>
      <c r="M10" s="20">
        <f t="shared" si="4"/>
        <v>2137018166</v>
      </c>
      <c r="N10" s="20">
        <f t="shared" si="4"/>
        <v>14021159433</v>
      </c>
      <c r="O10" s="20">
        <f t="shared" si="4"/>
        <v>2129319726</v>
      </c>
      <c r="P10" s="20">
        <f t="shared" si="4"/>
        <v>14013460993</v>
      </c>
      <c r="Q10" s="21">
        <f t="shared" si="2"/>
        <v>0.85648699624267088</v>
      </c>
      <c r="R10" s="22">
        <f t="shared" si="3"/>
        <v>0.85639689217156723</v>
      </c>
    </row>
    <row r="11" spans="1:18" s="23" customFormat="1" ht="14.25" x14ac:dyDescent="0.2">
      <c r="A11" s="16">
        <v>1</v>
      </c>
      <c r="B11" s="17">
        <v>0</v>
      </c>
      <c r="C11" s="17">
        <v>1</v>
      </c>
      <c r="D11" s="18" t="s">
        <v>47</v>
      </c>
      <c r="E11" s="18"/>
      <c r="F11" s="18"/>
      <c r="G11" s="24" t="s">
        <v>48</v>
      </c>
      <c r="H11" s="20">
        <f t="shared" ref="H11:I11" si="5">SUM(H12:H14)</f>
        <v>10174254000</v>
      </c>
      <c r="I11" s="20">
        <f t="shared" si="5"/>
        <v>693100000</v>
      </c>
      <c r="J11" s="20">
        <f t="shared" ref="J11:P11" si="6">SUM(J12:J14)</f>
        <v>10173588724</v>
      </c>
      <c r="K11" s="20">
        <f t="shared" si="6"/>
        <v>824124840</v>
      </c>
      <c r="L11" s="20">
        <f t="shared" si="6"/>
        <v>9683225691</v>
      </c>
      <c r="M11" s="20">
        <f t="shared" si="6"/>
        <v>849553975</v>
      </c>
      <c r="N11" s="20">
        <f t="shared" si="6"/>
        <v>9683225691</v>
      </c>
      <c r="O11" s="20">
        <f t="shared" si="6"/>
        <v>846593931</v>
      </c>
      <c r="P11" s="20">
        <f t="shared" si="6"/>
        <v>9680265647</v>
      </c>
      <c r="Q11" s="21">
        <f t="shared" si="2"/>
        <v>0.95173815112144833</v>
      </c>
      <c r="R11" s="22">
        <f t="shared" si="3"/>
        <v>0.95173815112144833</v>
      </c>
    </row>
    <row r="12" spans="1:18" s="33" customFormat="1" ht="12.75" customHeight="1" x14ac:dyDescent="0.2">
      <c r="A12" s="25">
        <v>1</v>
      </c>
      <c r="B12" s="26">
        <v>0</v>
      </c>
      <c r="C12" s="26">
        <v>1</v>
      </c>
      <c r="D12" s="27">
        <v>1</v>
      </c>
      <c r="E12" s="27">
        <v>1</v>
      </c>
      <c r="F12" s="28" t="s">
        <v>19</v>
      </c>
      <c r="G12" s="29" t="s">
        <v>49</v>
      </c>
      <c r="H12" s="30">
        <v>9050779501</v>
      </c>
      <c r="I12" s="30">
        <v>699000000</v>
      </c>
      <c r="J12" s="30">
        <v>9050460278</v>
      </c>
      <c r="K12" s="30">
        <v>739809893</v>
      </c>
      <c r="L12" s="30">
        <v>9030395447</v>
      </c>
      <c r="M12" s="30">
        <v>759236405</v>
      </c>
      <c r="N12" s="30">
        <v>9030395447</v>
      </c>
      <c r="O12" s="30">
        <v>756610539</v>
      </c>
      <c r="P12" s="30">
        <v>9027769581</v>
      </c>
      <c r="Q12" s="31">
        <f t="shared" si="2"/>
        <v>0.99774781232956256</v>
      </c>
      <c r="R12" s="32">
        <f t="shared" si="3"/>
        <v>0.99774781232956256</v>
      </c>
    </row>
    <row r="13" spans="1:18" s="33" customFormat="1" ht="14.25" x14ac:dyDescent="0.2">
      <c r="A13" s="25">
        <v>1</v>
      </c>
      <c r="B13" s="26">
        <v>0</v>
      </c>
      <c r="C13" s="26">
        <v>1</v>
      </c>
      <c r="D13" s="27">
        <v>1</v>
      </c>
      <c r="E13" s="27">
        <v>2</v>
      </c>
      <c r="F13" s="28" t="s">
        <v>19</v>
      </c>
      <c r="G13" s="29" t="s">
        <v>50</v>
      </c>
      <c r="H13" s="30">
        <v>1040934499</v>
      </c>
      <c r="I13" s="30">
        <v>-8400000</v>
      </c>
      <c r="J13" s="30">
        <v>1040588446</v>
      </c>
      <c r="K13" s="30">
        <v>77875832</v>
      </c>
      <c r="L13" s="30">
        <v>570340795</v>
      </c>
      <c r="M13" s="30">
        <v>83878455</v>
      </c>
      <c r="N13" s="30">
        <v>570340795</v>
      </c>
      <c r="O13" s="30">
        <v>83544277</v>
      </c>
      <c r="P13" s="30">
        <v>570006617</v>
      </c>
      <c r="Q13" s="31">
        <f t="shared" si="2"/>
        <v>0.54791228030957984</v>
      </c>
      <c r="R13" s="32">
        <f t="shared" si="3"/>
        <v>0.54791228030957984</v>
      </c>
    </row>
    <row r="14" spans="1:18" s="33" customFormat="1" ht="14.25" x14ac:dyDescent="0.2">
      <c r="A14" s="25">
        <v>1</v>
      </c>
      <c r="B14" s="26">
        <v>0</v>
      </c>
      <c r="C14" s="26">
        <v>1</v>
      </c>
      <c r="D14" s="27">
        <v>1</v>
      </c>
      <c r="E14" s="27">
        <v>4</v>
      </c>
      <c r="F14" s="28" t="s">
        <v>19</v>
      </c>
      <c r="G14" s="29" t="s">
        <v>51</v>
      </c>
      <c r="H14" s="30">
        <v>82540000</v>
      </c>
      <c r="I14" s="30">
        <v>2500000</v>
      </c>
      <c r="J14" s="30">
        <v>82540000</v>
      </c>
      <c r="K14" s="30">
        <v>6439115</v>
      </c>
      <c r="L14" s="30">
        <v>82489449</v>
      </c>
      <c r="M14" s="30">
        <v>6439115</v>
      </c>
      <c r="N14" s="30">
        <v>82489449</v>
      </c>
      <c r="O14" s="30">
        <v>6439115</v>
      </c>
      <c r="P14" s="30">
        <v>82489449</v>
      </c>
      <c r="Q14" s="31">
        <f t="shared" si="2"/>
        <v>0.99938755754785558</v>
      </c>
      <c r="R14" s="32">
        <f t="shared" si="3"/>
        <v>0.99938755754785558</v>
      </c>
    </row>
    <row r="15" spans="1:18" s="23" customFormat="1" ht="14.25" x14ac:dyDescent="0.2">
      <c r="A15" s="16">
        <v>1</v>
      </c>
      <c r="B15" s="17">
        <v>0</v>
      </c>
      <c r="C15" s="17">
        <v>1</v>
      </c>
      <c r="D15" s="34">
        <v>4</v>
      </c>
      <c r="E15" s="18"/>
      <c r="F15" s="18"/>
      <c r="G15" s="24" t="s">
        <v>52</v>
      </c>
      <c r="H15" s="20">
        <f t="shared" ref="H15:P15" si="7">SUM(H16:H17)</f>
        <v>2321627000</v>
      </c>
      <c r="I15" s="20">
        <f t="shared" si="7"/>
        <v>0</v>
      </c>
      <c r="J15" s="20">
        <f t="shared" si="7"/>
        <v>2320703362</v>
      </c>
      <c r="K15" s="20">
        <f t="shared" si="7"/>
        <v>157271632</v>
      </c>
      <c r="L15" s="20">
        <f t="shared" si="7"/>
        <v>1990018881</v>
      </c>
      <c r="M15" s="20">
        <f t="shared" si="7"/>
        <v>171709909</v>
      </c>
      <c r="N15" s="20">
        <f t="shared" si="7"/>
        <v>1989899178</v>
      </c>
      <c r="O15" s="20">
        <f t="shared" si="7"/>
        <v>171025805</v>
      </c>
      <c r="P15" s="20">
        <f t="shared" si="7"/>
        <v>1989215074</v>
      </c>
      <c r="Q15" s="35">
        <f t="shared" si="2"/>
        <v>0.85716563470359364</v>
      </c>
      <c r="R15" s="32">
        <f t="shared" si="3"/>
        <v>0.85711407474154977</v>
      </c>
    </row>
    <row r="16" spans="1:18" s="33" customFormat="1" ht="14.25" x14ac:dyDescent="0.2">
      <c r="A16" s="25">
        <v>1</v>
      </c>
      <c r="B16" s="26">
        <v>0</v>
      </c>
      <c r="C16" s="26">
        <v>1</v>
      </c>
      <c r="D16" s="27">
        <v>4</v>
      </c>
      <c r="E16" s="27">
        <v>1</v>
      </c>
      <c r="F16" s="28" t="s">
        <v>19</v>
      </c>
      <c r="G16" s="29" t="s">
        <v>53</v>
      </c>
      <c r="H16" s="30">
        <v>1618265965</v>
      </c>
      <c r="I16" s="30">
        <v>0</v>
      </c>
      <c r="J16" s="30">
        <v>1617474368</v>
      </c>
      <c r="K16" s="30">
        <v>96389452</v>
      </c>
      <c r="L16" s="30">
        <v>1321480833</v>
      </c>
      <c r="M16" s="30">
        <v>110827729</v>
      </c>
      <c r="N16" s="30">
        <v>1321480833</v>
      </c>
      <c r="O16" s="30">
        <v>110143625</v>
      </c>
      <c r="P16" s="30">
        <v>1320796729</v>
      </c>
      <c r="Q16" s="31">
        <f t="shared" si="2"/>
        <v>0.81660299455164032</v>
      </c>
      <c r="R16" s="32">
        <f t="shared" si="3"/>
        <v>0.81660299455164032</v>
      </c>
    </row>
    <row r="17" spans="1:18" s="33" customFormat="1" ht="14.25" x14ac:dyDescent="0.2">
      <c r="A17" s="25">
        <v>1</v>
      </c>
      <c r="B17" s="26">
        <v>0</v>
      </c>
      <c r="C17" s="26">
        <v>1</v>
      </c>
      <c r="D17" s="27">
        <v>4</v>
      </c>
      <c r="E17" s="27">
        <v>2</v>
      </c>
      <c r="F17" s="28" t="s">
        <v>19</v>
      </c>
      <c r="G17" s="29" t="s">
        <v>54</v>
      </c>
      <c r="H17" s="30">
        <v>703361035</v>
      </c>
      <c r="I17" s="30">
        <v>0</v>
      </c>
      <c r="J17" s="30">
        <v>703228994</v>
      </c>
      <c r="K17" s="30">
        <v>60882180</v>
      </c>
      <c r="L17" s="30">
        <v>668538048</v>
      </c>
      <c r="M17" s="30">
        <v>60882180</v>
      </c>
      <c r="N17" s="30">
        <v>668418345</v>
      </c>
      <c r="O17" s="30">
        <v>60882180</v>
      </c>
      <c r="P17" s="30">
        <v>668418345</v>
      </c>
      <c r="Q17" s="31">
        <f t="shared" si="2"/>
        <v>0.95049059406596215</v>
      </c>
      <c r="R17" s="32">
        <f t="shared" si="3"/>
        <v>0.95032040693013364</v>
      </c>
    </row>
    <row r="18" spans="1:18" s="23" customFormat="1" ht="14.25" x14ac:dyDescent="0.2">
      <c r="A18" s="16">
        <v>1</v>
      </c>
      <c r="B18" s="17">
        <v>0</v>
      </c>
      <c r="C18" s="17">
        <v>1</v>
      </c>
      <c r="D18" s="34">
        <v>5</v>
      </c>
      <c r="E18" s="18"/>
      <c r="F18" s="18"/>
      <c r="G18" s="19" t="s">
        <v>55</v>
      </c>
      <c r="H18" s="20">
        <f>SUM(H19:H26)</f>
        <v>2840612000</v>
      </c>
      <c r="I18" s="20">
        <f t="shared" ref="I18:P18" si="8">SUM(I19:I26)</f>
        <v>0</v>
      </c>
      <c r="J18" s="20">
        <f t="shared" si="8"/>
        <v>2442224485</v>
      </c>
      <c r="K18" s="20">
        <f t="shared" si="8"/>
        <v>1091619719.75</v>
      </c>
      <c r="L18" s="20">
        <f t="shared" si="8"/>
        <v>2253573862</v>
      </c>
      <c r="M18" s="20">
        <f t="shared" si="8"/>
        <v>1106302648</v>
      </c>
      <c r="N18" s="20">
        <f t="shared" si="8"/>
        <v>2253250400</v>
      </c>
      <c r="O18" s="20">
        <f t="shared" si="8"/>
        <v>1102286012</v>
      </c>
      <c r="P18" s="20">
        <f t="shared" si="8"/>
        <v>2249233764</v>
      </c>
      <c r="Q18" s="35">
        <f t="shared" si="2"/>
        <v>0.79334096384863539</v>
      </c>
      <c r="R18" s="36">
        <f t="shared" si="3"/>
        <v>0.79322709331651065</v>
      </c>
    </row>
    <row r="19" spans="1:18" s="33" customFormat="1" ht="14.25" x14ac:dyDescent="0.2">
      <c r="A19" s="25">
        <v>1</v>
      </c>
      <c r="B19" s="26">
        <v>0</v>
      </c>
      <c r="C19" s="26">
        <v>1</v>
      </c>
      <c r="D19" s="27">
        <v>5</v>
      </c>
      <c r="E19" s="27">
        <v>2</v>
      </c>
      <c r="F19" s="28" t="s">
        <v>19</v>
      </c>
      <c r="G19" s="37" t="s">
        <v>56</v>
      </c>
      <c r="H19" s="30">
        <v>403325088</v>
      </c>
      <c r="I19" s="30">
        <v>0</v>
      </c>
      <c r="J19" s="30">
        <v>325080021</v>
      </c>
      <c r="K19" s="30">
        <v>27444078.75</v>
      </c>
      <c r="L19" s="30">
        <v>308232328</v>
      </c>
      <c r="M19" s="30">
        <v>28758654</v>
      </c>
      <c r="N19" s="30">
        <v>308232328</v>
      </c>
      <c r="O19" s="30">
        <v>28644077</v>
      </c>
      <c r="P19" s="30">
        <v>308117751</v>
      </c>
      <c r="Q19" s="31">
        <f t="shared" si="2"/>
        <v>0.76422800656526479</v>
      </c>
      <c r="R19" s="32">
        <f t="shared" si="3"/>
        <v>0.76422800656526479</v>
      </c>
    </row>
    <row r="20" spans="1:18" s="33" customFormat="1" ht="14.25" x14ac:dyDescent="0.2">
      <c r="A20" s="25">
        <v>1</v>
      </c>
      <c r="B20" s="26">
        <v>0</v>
      </c>
      <c r="C20" s="26">
        <v>1</v>
      </c>
      <c r="D20" s="27">
        <v>5</v>
      </c>
      <c r="E20" s="27">
        <v>5</v>
      </c>
      <c r="F20" s="28" t="s">
        <v>19</v>
      </c>
      <c r="G20" s="37" t="s">
        <v>57</v>
      </c>
      <c r="H20" s="30">
        <v>59047594</v>
      </c>
      <c r="I20" s="30">
        <v>0</v>
      </c>
      <c r="J20" s="30">
        <v>47592361</v>
      </c>
      <c r="K20" s="30">
        <v>5954312</v>
      </c>
      <c r="L20" s="30">
        <v>44146622</v>
      </c>
      <c r="M20" s="30">
        <v>5978125</v>
      </c>
      <c r="N20" s="30">
        <v>43967499</v>
      </c>
      <c r="O20" s="30">
        <v>5954312</v>
      </c>
      <c r="P20" s="30">
        <v>43943686</v>
      </c>
      <c r="Q20" s="31">
        <f t="shared" si="2"/>
        <v>0.74764472198477727</v>
      </c>
      <c r="R20" s="32">
        <f t="shared" si="3"/>
        <v>0.74461118602055154</v>
      </c>
    </row>
    <row r="21" spans="1:18" s="33" customFormat="1" ht="14.25" x14ac:dyDescent="0.2">
      <c r="A21" s="25">
        <v>1</v>
      </c>
      <c r="B21" s="26">
        <v>0</v>
      </c>
      <c r="C21" s="26">
        <v>1</v>
      </c>
      <c r="D21" s="27">
        <v>5</v>
      </c>
      <c r="E21" s="27">
        <v>12</v>
      </c>
      <c r="F21" s="28" t="s">
        <v>19</v>
      </c>
      <c r="G21" s="37" t="s">
        <v>58</v>
      </c>
      <c r="H21" s="30">
        <v>3002420</v>
      </c>
      <c r="I21" s="30">
        <v>0</v>
      </c>
      <c r="J21" s="30">
        <v>2419951</v>
      </c>
      <c r="K21" s="30">
        <v>0</v>
      </c>
      <c r="L21" s="30">
        <v>18015</v>
      </c>
      <c r="M21" s="30">
        <v>0</v>
      </c>
      <c r="N21" s="30">
        <v>0</v>
      </c>
      <c r="O21" s="30">
        <v>0</v>
      </c>
      <c r="P21" s="30">
        <v>0</v>
      </c>
      <c r="Q21" s="31">
        <f t="shared" si="2"/>
        <v>6.0001598710373635E-3</v>
      </c>
      <c r="R21" s="32">
        <f t="shared" si="3"/>
        <v>0</v>
      </c>
    </row>
    <row r="22" spans="1:18" s="33" customFormat="1" ht="14.25" x14ac:dyDescent="0.2">
      <c r="A22" s="25">
        <v>1</v>
      </c>
      <c r="B22" s="26">
        <v>0</v>
      </c>
      <c r="C22" s="26">
        <v>1</v>
      </c>
      <c r="D22" s="27">
        <v>5</v>
      </c>
      <c r="E22" s="27">
        <v>14</v>
      </c>
      <c r="F22" s="28" t="s">
        <v>19</v>
      </c>
      <c r="G22" s="37" t="s">
        <v>59</v>
      </c>
      <c r="H22" s="30">
        <v>590475936</v>
      </c>
      <c r="I22" s="30">
        <v>0</v>
      </c>
      <c r="J22" s="30">
        <v>475923605</v>
      </c>
      <c r="K22" s="30">
        <v>-1962003</v>
      </c>
      <c r="L22" s="30">
        <v>427958865</v>
      </c>
      <c r="M22" s="30">
        <v>0</v>
      </c>
      <c r="N22" s="30">
        <v>427958865</v>
      </c>
      <c r="O22" s="30">
        <v>0</v>
      </c>
      <c r="P22" s="30">
        <v>427958865</v>
      </c>
      <c r="Q22" s="31">
        <f t="shared" si="2"/>
        <v>0.7247693579167297</v>
      </c>
      <c r="R22" s="32">
        <f t="shared" si="3"/>
        <v>0.7247693579167297</v>
      </c>
    </row>
    <row r="23" spans="1:18" s="33" customFormat="1" ht="14.25" x14ac:dyDescent="0.2">
      <c r="A23" s="25">
        <v>1</v>
      </c>
      <c r="B23" s="26">
        <v>0</v>
      </c>
      <c r="C23" s="26">
        <v>1</v>
      </c>
      <c r="D23" s="27">
        <v>5</v>
      </c>
      <c r="E23" s="27">
        <v>15</v>
      </c>
      <c r="F23" s="28" t="s">
        <v>19</v>
      </c>
      <c r="G23" s="37" t="s">
        <v>60</v>
      </c>
      <c r="H23" s="30">
        <v>614495296</v>
      </c>
      <c r="I23" s="30">
        <v>0</v>
      </c>
      <c r="J23" s="30">
        <v>495283209</v>
      </c>
      <c r="K23" s="30">
        <v>53690827</v>
      </c>
      <c r="L23" s="30">
        <v>408976157</v>
      </c>
      <c r="M23" s="30">
        <v>55971405</v>
      </c>
      <c r="N23" s="30">
        <v>408976157</v>
      </c>
      <c r="O23" s="30">
        <v>55748411</v>
      </c>
      <c r="P23" s="30">
        <v>408753163</v>
      </c>
      <c r="Q23" s="31">
        <f t="shared" si="2"/>
        <v>0.66554806792206922</v>
      </c>
      <c r="R23" s="32">
        <f t="shared" si="3"/>
        <v>0.66554806792206922</v>
      </c>
    </row>
    <row r="24" spans="1:18" s="33" customFormat="1" ht="14.25" x14ac:dyDescent="0.2">
      <c r="A24" s="25">
        <v>1</v>
      </c>
      <c r="B24" s="26">
        <v>0</v>
      </c>
      <c r="C24" s="26">
        <v>1</v>
      </c>
      <c r="D24" s="27">
        <v>5</v>
      </c>
      <c r="E24" s="27">
        <v>16</v>
      </c>
      <c r="F24" s="28" t="s">
        <v>19</v>
      </c>
      <c r="G24" s="37" t="s">
        <v>61</v>
      </c>
      <c r="H24" s="30">
        <v>1106032539</v>
      </c>
      <c r="I24" s="30">
        <v>0</v>
      </c>
      <c r="J24" s="30">
        <v>1032512226</v>
      </c>
      <c r="K24" s="30">
        <v>977108698</v>
      </c>
      <c r="L24" s="30">
        <v>1002375763</v>
      </c>
      <c r="M24" s="30">
        <v>984724570</v>
      </c>
      <c r="N24" s="30">
        <v>1002375763</v>
      </c>
      <c r="O24" s="30">
        <v>981192306</v>
      </c>
      <c r="P24" s="30">
        <v>998843499</v>
      </c>
      <c r="Q24" s="31">
        <f t="shared" si="2"/>
        <v>0.90628053665245734</v>
      </c>
      <c r="R24" s="32">
        <f t="shared" si="3"/>
        <v>0.90628053665245734</v>
      </c>
    </row>
    <row r="25" spans="1:18" s="33" customFormat="1" ht="14.25" x14ac:dyDescent="0.2">
      <c r="A25" s="25">
        <v>1</v>
      </c>
      <c r="B25" s="26">
        <v>0</v>
      </c>
      <c r="C25" s="26">
        <v>1</v>
      </c>
      <c r="D25" s="27">
        <v>5</v>
      </c>
      <c r="E25" s="27">
        <v>47</v>
      </c>
      <c r="F25" s="28" t="s">
        <v>19</v>
      </c>
      <c r="G25" s="37" t="s">
        <v>62</v>
      </c>
      <c r="H25" s="30">
        <v>2183114</v>
      </c>
      <c r="I25" s="30">
        <v>0</v>
      </c>
      <c r="J25" s="30">
        <v>1363099</v>
      </c>
      <c r="K25" s="30">
        <v>-1363099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1">
        <f t="shared" si="2"/>
        <v>0</v>
      </c>
      <c r="R25" s="32">
        <f t="shared" si="3"/>
        <v>0</v>
      </c>
    </row>
    <row r="26" spans="1:18" s="33" customFormat="1" ht="14.25" x14ac:dyDescent="0.2">
      <c r="A26" s="25">
        <v>1</v>
      </c>
      <c r="B26" s="26">
        <v>0</v>
      </c>
      <c r="C26" s="26">
        <v>1</v>
      </c>
      <c r="D26" s="27">
        <v>5</v>
      </c>
      <c r="E26" s="27">
        <v>92</v>
      </c>
      <c r="F26" s="28" t="s">
        <v>19</v>
      </c>
      <c r="G26" s="37" t="s">
        <v>63</v>
      </c>
      <c r="H26" s="30">
        <v>62050013</v>
      </c>
      <c r="I26" s="30">
        <v>0</v>
      </c>
      <c r="J26" s="30">
        <v>62050013</v>
      </c>
      <c r="K26" s="30">
        <v>30746906</v>
      </c>
      <c r="L26" s="30">
        <v>61866112</v>
      </c>
      <c r="M26" s="30">
        <v>30869894</v>
      </c>
      <c r="N26" s="30">
        <v>61739788</v>
      </c>
      <c r="O26" s="30">
        <v>30746906</v>
      </c>
      <c r="P26" s="30">
        <v>61616800</v>
      </c>
      <c r="Q26" s="31">
        <f t="shared" si="2"/>
        <v>0.99703624558467052</v>
      </c>
      <c r="R26" s="32">
        <f t="shared" si="3"/>
        <v>0.9950004039483441</v>
      </c>
    </row>
    <row r="27" spans="1:18" s="42" customFormat="1" ht="24" customHeight="1" x14ac:dyDescent="0.25">
      <c r="A27" s="16">
        <v>1</v>
      </c>
      <c r="B27" s="17">
        <v>0</v>
      </c>
      <c r="C27" s="17">
        <v>1</v>
      </c>
      <c r="D27" s="34">
        <v>8</v>
      </c>
      <c r="E27" s="18"/>
      <c r="F27" s="18"/>
      <c r="G27" s="38" t="s">
        <v>64</v>
      </c>
      <c r="H27" s="39">
        <f t="shared" ref="H27:P27" si="9">+H28</f>
        <v>800830000</v>
      </c>
      <c r="I27" s="39">
        <f t="shared" si="9"/>
        <v>0</v>
      </c>
      <c r="J27" s="39">
        <f t="shared" si="9"/>
        <v>0</v>
      </c>
      <c r="K27" s="39">
        <f t="shared" si="9"/>
        <v>0</v>
      </c>
      <c r="L27" s="39">
        <f t="shared" si="9"/>
        <v>0</v>
      </c>
      <c r="M27" s="39">
        <f t="shared" si="9"/>
        <v>0</v>
      </c>
      <c r="N27" s="39">
        <f t="shared" si="9"/>
        <v>0</v>
      </c>
      <c r="O27" s="39">
        <f t="shared" si="9"/>
        <v>0</v>
      </c>
      <c r="P27" s="39">
        <f t="shared" si="9"/>
        <v>0</v>
      </c>
      <c r="Q27" s="40">
        <f t="shared" si="2"/>
        <v>0</v>
      </c>
      <c r="R27" s="41">
        <f t="shared" si="3"/>
        <v>0</v>
      </c>
    </row>
    <row r="28" spans="1:18" s="33" customFormat="1" ht="14.25" x14ac:dyDescent="0.2">
      <c r="A28" s="25">
        <v>1</v>
      </c>
      <c r="B28" s="26">
        <v>0</v>
      </c>
      <c r="C28" s="26">
        <v>1</v>
      </c>
      <c r="D28" s="27">
        <v>8</v>
      </c>
      <c r="E28" s="27">
        <v>1</v>
      </c>
      <c r="F28" s="28" t="s">
        <v>19</v>
      </c>
      <c r="G28" s="37" t="s">
        <v>65</v>
      </c>
      <c r="H28" s="30">
        <v>800830000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1">
        <f t="shared" si="2"/>
        <v>0</v>
      </c>
      <c r="R28" s="43">
        <f t="shared" si="3"/>
        <v>0</v>
      </c>
    </row>
    <row r="29" spans="1:18" s="42" customFormat="1" ht="24" x14ac:dyDescent="0.25">
      <c r="A29" s="16">
        <v>1</v>
      </c>
      <c r="B29" s="17">
        <v>0</v>
      </c>
      <c r="C29" s="17">
        <v>1</v>
      </c>
      <c r="D29" s="34">
        <v>9</v>
      </c>
      <c r="E29" s="18"/>
      <c r="F29" s="18"/>
      <c r="G29" s="38" t="s">
        <v>66</v>
      </c>
      <c r="H29" s="39">
        <f t="shared" ref="H29:P29" si="10">SUM(H30:H31)</f>
        <v>234945000</v>
      </c>
      <c r="I29" s="39">
        <f t="shared" si="10"/>
        <v>3600000</v>
      </c>
      <c r="J29" s="39">
        <f t="shared" si="10"/>
        <v>203793909</v>
      </c>
      <c r="K29" s="39">
        <f t="shared" si="10"/>
        <v>9413978</v>
      </c>
      <c r="L29" s="39">
        <f t="shared" si="10"/>
        <v>95816207</v>
      </c>
      <c r="M29" s="39">
        <f t="shared" si="10"/>
        <v>9451634</v>
      </c>
      <c r="N29" s="39">
        <f t="shared" si="10"/>
        <v>94784164</v>
      </c>
      <c r="O29" s="39">
        <f t="shared" si="10"/>
        <v>9413978</v>
      </c>
      <c r="P29" s="39">
        <f t="shared" si="10"/>
        <v>94746508</v>
      </c>
      <c r="Q29" s="44">
        <f t="shared" si="2"/>
        <v>0.40782398859307495</v>
      </c>
      <c r="R29" s="45">
        <f t="shared" si="3"/>
        <v>0.4034312881738279</v>
      </c>
    </row>
    <row r="30" spans="1:18" s="33" customFormat="1" ht="14.25" x14ac:dyDescent="0.2">
      <c r="A30" s="25">
        <v>1</v>
      </c>
      <c r="B30" s="26">
        <v>0</v>
      </c>
      <c r="C30" s="26">
        <v>1</v>
      </c>
      <c r="D30" s="27">
        <v>9</v>
      </c>
      <c r="E30" s="27">
        <v>1</v>
      </c>
      <c r="F30" s="28" t="s">
        <v>19</v>
      </c>
      <c r="G30" s="29" t="s">
        <v>67</v>
      </c>
      <c r="H30" s="30">
        <v>59415663</v>
      </c>
      <c r="I30" s="30">
        <v>3600000</v>
      </c>
      <c r="J30" s="30">
        <v>59415663</v>
      </c>
      <c r="K30" s="30">
        <v>9413978</v>
      </c>
      <c r="L30" s="30">
        <v>59341796</v>
      </c>
      <c r="M30" s="30">
        <v>9451634</v>
      </c>
      <c r="N30" s="30">
        <v>59242930</v>
      </c>
      <c r="O30" s="30">
        <v>9413978</v>
      </c>
      <c r="P30" s="30">
        <v>59205274</v>
      </c>
      <c r="Q30" s="31">
        <f t="shared" si="2"/>
        <v>0.99875677563338816</v>
      </c>
      <c r="R30" s="32">
        <f t="shared" si="3"/>
        <v>0.9970928036265454</v>
      </c>
    </row>
    <row r="31" spans="1:18" s="33" customFormat="1" ht="14.25" x14ac:dyDescent="0.2">
      <c r="A31" s="25">
        <v>1</v>
      </c>
      <c r="B31" s="26">
        <v>0</v>
      </c>
      <c r="C31" s="26">
        <v>1</v>
      </c>
      <c r="D31" s="27">
        <v>9</v>
      </c>
      <c r="E31" s="27">
        <v>3</v>
      </c>
      <c r="F31" s="28" t="s">
        <v>19</v>
      </c>
      <c r="G31" s="29" t="s">
        <v>68</v>
      </c>
      <c r="H31" s="30">
        <v>175529337</v>
      </c>
      <c r="I31" s="30">
        <v>0</v>
      </c>
      <c r="J31" s="30">
        <v>144378246</v>
      </c>
      <c r="K31" s="30">
        <v>0</v>
      </c>
      <c r="L31" s="30">
        <v>36474411</v>
      </c>
      <c r="M31" s="30">
        <v>0</v>
      </c>
      <c r="N31" s="30">
        <v>35541234</v>
      </c>
      <c r="O31" s="30">
        <v>0</v>
      </c>
      <c r="P31" s="30">
        <v>35541234</v>
      </c>
      <c r="Q31" s="31">
        <f t="shared" si="2"/>
        <v>0.20779666592143511</v>
      </c>
      <c r="R31" s="32">
        <f t="shared" si="3"/>
        <v>0.20248030675350867</v>
      </c>
    </row>
    <row r="32" spans="1:18" s="23" customFormat="1" ht="18.75" customHeight="1" x14ac:dyDescent="0.2">
      <c r="A32" s="16">
        <v>1</v>
      </c>
      <c r="B32" s="17">
        <v>0</v>
      </c>
      <c r="C32" s="17">
        <v>2</v>
      </c>
      <c r="D32" s="18"/>
      <c r="E32" s="18"/>
      <c r="F32" s="34">
        <v>20</v>
      </c>
      <c r="G32" s="24" t="s">
        <v>18</v>
      </c>
      <c r="H32" s="20">
        <f t="shared" ref="H32:P32" si="11">H33+H34</f>
        <v>3654826093</v>
      </c>
      <c r="I32" s="20">
        <f t="shared" si="11"/>
        <v>1828980704</v>
      </c>
      <c r="J32" s="20">
        <f t="shared" si="11"/>
        <v>3501623747</v>
      </c>
      <c r="K32" s="20">
        <f t="shared" si="11"/>
        <v>1868158154</v>
      </c>
      <c r="L32" s="20">
        <f t="shared" si="11"/>
        <v>3490827059</v>
      </c>
      <c r="M32" s="20">
        <f t="shared" si="11"/>
        <v>2243496813</v>
      </c>
      <c r="N32" s="20">
        <f t="shared" si="11"/>
        <v>3427900804</v>
      </c>
      <c r="O32" s="20">
        <f t="shared" si="11"/>
        <v>188539454</v>
      </c>
      <c r="P32" s="20">
        <f t="shared" si="11"/>
        <v>1372943445</v>
      </c>
      <c r="Q32" s="35">
        <f t="shared" si="2"/>
        <v>0.95512808822447026</v>
      </c>
      <c r="R32" s="36">
        <f t="shared" si="3"/>
        <v>0.9379107833790985</v>
      </c>
    </row>
    <row r="33" spans="1:18" s="33" customFormat="1" ht="14.25" x14ac:dyDescent="0.2">
      <c r="A33" s="25">
        <v>1</v>
      </c>
      <c r="B33" s="26">
        <v>0</v>
      </c>
      <c r="C33" s="26">
        <v>2</v>
      </c>
      <c r="D33" s="27">
        <v>12</v>
      </c>
      <c r="E33" s="28"/>
      <c r="F33" s="27">
        <v>20</v>
      </c>
      <c r="G33" s="29" t="s">
        <v>20</v>
      </c>
      <c r="H33" s="30">
        <v>3654611285</v>
      </c>
      <c r="I33" s="30">
        <v>1828980704</v>
      </c>
      <c r="J33" s="30">
        <v>3501408939</v>
      </c>
      <c r="K33" s="30">
        <v>1868158154</v>
      </c>
      <c r="L33" s="30">
        <v>3490612251</v>
      </c>
      <c r="M33" s="30">
        <v>2243496813</v>
      </c>
      <c r="N33" s="30">
        <v>3427900804</v>
      </c>
      <c r="O33" s="30">
        <v>188539454</v>
      </c>
      <c r="P33" s="30">
        <v>1372943445</v>
      </c>
      <c r="Q33" s="31">
        <f t="shared" si="2"/>
        <v>0.95512545077690802</v>
      </c>
      <c r="R33" s="32">
        <f t="shared" si="3"/>
        <v>0.93796591119539541</v>
      </c>
    </row>
    <row r="34" spans="1:18" s="33" customFormat="1" ht="14.25" x14ac:dyDescent="0.2">
      <c r="A34" s="25">
        <v>1</v>
      </c>
      <c r="B34" s="26">
        <v>0</v>
      </c>
      <c r="C34" s="26">
        <v>2</v>
      </c>
      <c r="D34" s="27">
        <v>14</v>
      </c>
      <c r="E34" s="28"/>
      <c r="F34" s="27">
        <v>20</v>
      </c>
      <c r="G34" s="29" t="s">
        <v>69</v>
      </c>
      <c r="H34" s="30">
        <v>214808</v>
      </c>
      <c r="I34" s="30">
        <v>0</v>
      </c>
      <c r="J34" s="30">
        <v>214808</v>
      </c>
      <c r="K34" s="30">
        <v>0</v>
      </c>
      <c r="L34" s="30">
        <v>214808</v>
      </c>
      <c r="M34" s="30">
        <v>0</v>
      </c>
      <c r="N34" s="30">
        <v>0</v>
      </c>
      <c r="O34" s="30">
        <v>0</v>
      </c>
      <c r="P34" s="30">
        <v>0</v>
      </c>
      <c r="Q34" s="31">
        <f t="shared" si="2"/>
        <v>1</v>
      </c>
      <c r="R34" s="32">
        <f t="shared" si="3"/>
        <v>0</v>
      </c>
    </row>
    <row r="35" spans="1:18" s="42" customFormat="1" ht="27.75" customHeight="1" x14ac:dyDescent="0.25">
      <c r="A35" s="16">
        <v>1</v>
      </c>
      <c r="B35" s="17">
        <v>0</v>
      </c>
      <c r="C35" s="17">
        <v>5</v>
      </c>
      <c r="D35" s="18"/>
      <c r="E35" s="18"/>
      <c r="F35" s="18"/>
      <c r="G35" s="54" t="s">
        <v>70</v>
      </c>
      <c r="H35" s="39">
        <f t="shared" ref="H35:P35" si="12">H36+H41+H44+H45</f>
        <v>5632352000</v>
      </c>
      <c r="I35" s="39">
        <f t="shared" si="12"/>
        <v>1700000</v>
      </c>
      <c r="J35" s="39">
        <f t="shared" si="12"/>
        <v>5227155710</v>
      </c>
      <c r="K35" s="39">
        <f t="shared" si="12"/>
        <v>367296814</v>
      </c>
      <c r="L35" s="39">
        <f t="shared" si="12"/>
        <v>4541327561</v>
      </c>
      <c r="M35" s="39">
        <f t="shared" si="12"/>
        <v>383601864</v>
      </c>
      <c r="N35" s="39">
        <f t="shared" si="12"/>
        <v>4537724378</v>
      </c>
      <c r="O35" s="39">
        <f t="shared" si="12"/>
        <v>381602859</v>
      </c>
      <c r="P35" s="39">
        <f t="shared" si="12"/>
        <v>4535725373</v>
      </c>
      <c r="Q35" s="44">
        <f t="shared" si="2"/>
        <v>0.80629327872263667</v>
      </c>
      <c r="R35" s="45">
        <f t="shared" si="3"/>
        <v>0.80565354899693764</v>
      </c>
    </row>
    <row r="36" spans="1:18" s="23" customFormat="1" ht="14.25" x14ac:dyDescent="0.2">
      <c r="A36" s="16">
        <v>1</v>
      </c>
      <c r="B36" s="17">
        <v>0</v>
      </c>
      <c r="C36" s="17">
        <v>5</v>
      </c>
      <c r="D36" s="34">
        <v>1</v>
      </c>
      <c r="E36" s="18"/>
      <c r="F36" s="18"/>
      <c r="G36" s="24" t="s">
        <v>71</v>
      </c>
      <c r="H36" s="20">
        <f t="shared" ref="H36:O36" si="13">SUM(H37:H40)</f>
        <v>3146054959</v>
      </c>
      <c r="I36" s="20">
        <f t="shared" si="13"/>
        <v>0</v>
      </c>
      <c r="J36" s="20">
        <f t="shared" si="13"/>
        <v>3040871976</v>
      </c>
      <c r="K36" s="20">
        <f t="shared" si="13"/>
        <v>199188843</v>
      </c>
      <c r="L36" s="20">
        <f t="shared" si="13"/>
        <v>2532519344</v>
      </c>
      <c r="M36" s="20">
        <f t="shared" si="13"/>
        <v>211947546</v>
      </c>
      <c r="N36" s="20">
        <f t="shared" si="13"/>
        <v>2532519344</v>
      </c>
      <c r="O36" s="20">
        <f t="shared" si="13"/>
        <v>211103132</v>
      </c>
      <c r="P36" s="20">
        <f t="shared" ref="P36" si="14">SUM(P37:P40)</f>
        <v>2531674930</v>
      </c>
      <c r="Q36" s="35">
        <f t="shared" si="2"/>
        <v>0.80498255021106901</v>
      </c>
      <c r="R36" s="36">
        <f t="shared" si="3"/>
        <v>0.80498255021106901</v>
      </c>
    </row>
    <row r="37" spans="1:18" s="33" customFormat="1" ht="14.25" x14ac:dyDescent="0.2">
      <c r="A37" s="25">
        <v>1</v>
      </c>
      <c r="B37" s="26">
        <v>0</v>
      </c>
      <c r="C37" s="26">
        <v>5</v>
      </c>
      <c r="D37" s="27">
        <v>1</v>
      </c>
      <c r="E37" s="27">
        <v>1</v>
      </c>
      <c r="F37" s="27">
        <v>20</v>
      </c>
      <c r="G37" s="29" t="s">
        <v>72</v>
      </c>
      <c r="H37" s="30">
        <v>515765832</v>
      </c>
      <c r="I37" s="30">
        <v>0</v>
      </c>
      <c r="J37" s="30">
        <v>500707261</v>
      </c>
      <c r="K37" s="30">
        <v>41066715</v>
      </c>
      <c r="L37" s="30">
        <v>490632690</v>
      </c>
      <c r="M37" s="30">
        <v>42375426</v>
      </c>
      <c r="N37" s="30">
        <v>490632690</v>
      </c>
      <c r="O37" s="30">
        <v>42206600</v>
      </c>
      <c r="P37" s="30">
        <v>490463864</v>
      </c>
      <c r="Q37" s="31">
        <f t="shared" si="2"/>
        <v>0.95127024622290213</v>
      </c>
      <c r="R37" s="32">
        <f t="shared" si="3"/>
        <v>0.95127024622290213</v>
      </c>
    </row>
    <row r="38" spans="1:18" s="33" customFormat="1" ht="14.25" x14ac:dyDescent="0.2">
      <c r="A38" s="25">
        <v>1</v>
      </c>
      <c r="B38" s="26">
        <v>0</v>
      </c>
      <c r="C38" s="26">
        <v>5</v>
      </c>
      <c r="D38" s="27">
        <v>1</v>
      </c>
      <c r="E38" s="27">
        <v>3</v>
      </c>
      <c r="F38" s="27">
        <v>20</v>
      </c>
      <c r="G38" s="29" t="s">
        <v>73</v>
      </c>
      <c r="H38" s="30">
        <v>1353959409</v>
      </c>
      <c r="I38" s="30">
        <v>0</v>
      </c>
      <c r="J38" s="30">
        <v>1350242963</v>
      </c>
      <c r="K38" s="30">
        <v>64432570</v>
      </c>
      <c r="L38" s="30">
        <v>873229863</v>
      </c>
      <c r="M38" s="30">
        <v>71289023</v>
      </c>
      <c r="N38" s="30">
        <v>873229863</v>
      </c>
      <c r="O38" s="30">
        <v>71005002</v>
      </c>
      <c r="P38" s="30">
        <v>872945842</v>
      </c>
      <c r="Q38" s="31">
        <f t="shared" si="2"/>
        <v>0.64494537812248398</v>
      </c>
      <c r="R38" s="32">
        <f t="shared" si="3"/>
        <v>0.64494537812248398</v>
      </c>
    </row>
    <row r="39" spans="1:18" s="33" customFormat="1" ht="11.25" customHeight="1" x14ac:dyDescent="0.2">
      <c r="A39" s="25">
        <v>1</v>
      </c>
      <c r="B39" s="26">
        <v>0</v>
      </c>
      <c r="C39" s="26">
        <v>5</v>
      </c>
      <c r="D39" s="27">
        <v>1</v>
      </c>
      <c r="E39" s="27">
        <v>4</v>
      </c>
      <c r="F39" s="27">
        <v>20</v>
      </c>
      <c r="G39" s="29" t="s">
        <v>74</v>
      </c>
      <c r="H39" s="30">
        <v>986461324</v>
      </c>
      <c r="I39" s="30">
        <v>0</v>
      </c>
      <c r="J39" s="30">
        <v>956287827</v>
      </c>
      <c r="K39" s="30">
        <v>74397095</v>
      </c>
      <c r="L39" s="30">
        <v>940970148</v>
      </c>
      <c r="M39" s="30">
        <v>78078045</v>
      </c>
      <c r="N39" s="30">
        <v>940970148</v>
      </c>
      <c r="O39" s="30">
        <v>77766977</v>
      </c>
      <c r="P39" s="30">
        <v>940659080</v>
      </c>
      <c r="Q39" s="31">
        <f t="shared" si="2"/>
        <v>0.95388448092872213</v>
      </c>
      <c r="R39" s="32">
        <f t="shared" si="3"/>
        <v>0.95388448092872213</v>
      </c>
    </row>
    <row r="40" spans="1:18" s="33" customFormat="1" ht="14.25" x14ac:dyDescent="0.2">
      <c r="A40" s="25">
        <v>1</v>
      </c>
      <c r="B40" s="26">
        <v>0</v>
      </c>
      <c r="C40" s="26">
        <v>5</v>
      </c>
      <c r="D40" s="27">
        <v>1</v>
      </c>
      <c r="E40" s="27">
        <v>5</v>
      </c>
      <c r="F40" s="27">
        <v>20</v>
      </c>
      <c r="G40" s="29" t="s">
        <v>75</v>
      </c>
      <c r="H40" s="30">
        <v>289868394</v>
      </c>
      <c r="I40" s="30">
        <v>0</v>
      </c>
      <c r="J40" s="30">
        <v>233633925</v>
      </c>
      <c r="K40" s="30">
        <v>19292463</v>
      </c>
      <c r="L40" s="30">
        <v>227686643</v>
      </c>
      <c r="M40" s="30">
        <v>20205052</v>
      </c>
      <c r="N40" s="30">
        <v>227686643</v>
      </c>
      <c r="O40" s="30">
        <v>20124553</v>
      </c>
      <c r="P40" s="30">
        <v>227606144</v>
      </c>
      <c r="Q40" s="31">
        <f t="shared" si="2"/>
        <v>0.7854828181095177</v>
      </c>
      <c r="R40" s="32">
        <f t="shared" si="3"/>
        <v>0.7854828181095177</v>
      </c>
    </row>
    <row r="41" spans="1:18" s="23" customFormat="1" ht="14.25" x14ac:dyDescent="0.2">
      <c r="A41" s="16">
        <v>1</v>
      </c>
      <c r="B41" s="17">
        <v>0</v>
      </c>
      <c r="C41" s="17">
        <v>5</v>
      </c>
      <c r="D41" s="34">
        <v>2</v>
      </c>
      <c r="E41" s="18"/>
      <c r="F41" s="18"/>
      <c r="G41" s="24" t="s">
        <v>76</v>
      </c>
      <c r="H41" s="20">
        <f>+H42+H43</f>
        <v>1714647384</v>
      </c>
      <c r="I41" s="20">
        <f t="shared" ref="I41:P41" si="15">+I42+I43</f>
        <v>1700000</v>
      </c>
      <c r="J41" s="20">
        <f t="shared" si="15"/>
        <v>1564334111</v>
      </c>
      <c r="K41" s="20">
        <f t="shared" si="15"/>
        <v>115351071</v>
      </c>
      <c r="L41" s="20">
        <f t="shared" si="15"/>
        <v>1393343639</v>
      </c>
      <c r="M41" s="20">
        <f t="shared" si="15"/>
        <v>118671900</v>
      </c>
      <c r="N41" s="20">
        <f t="shared" si="15"/>
        <v>1391912528</v>
      </c>
      <c r="O41" s="20">
        <f t="shared" si="15"/>
        <v>117742827</v>
      </c>
      <c r="P41" s="20">
        <f t="shared" si="15"/>
        <v>1390983455</v>
      </c>
      <c r="Q41" s="35">
        <f t="shared" si="2"/>
        <v>0.81261234933887727</v>
      </c>
      <c r="R41" s="36">
        <f t="shared" si="3"/>
        <v>0.81177771067593452</v>
      </c>
    </row>
    <row r="42" spans="1:18" s="33" customFormat="1" ht="14.25" x14ac:dyDescent="0.2">
      <c r="A42" s="25">
        <v>1</v>
      </c>
      <c r="B42" s="26">
        <v>0</v>
      </c>
      <c r="C42" s="26">
        <v>5</v>
      </c>
      <c r="D42" s="27">
        <v>2</v>
      </c>
      <c r="E42" s="27">
        <v>2</v>
      </c>
      <c r="F42" s="27">
        <v>20</v>
      </c>
      <c r="G42" s="29" t="s">
        <v>77</v>
      </c>
      <c r="H42" s="30">
        <v>1273367384</v>
      </c>
      <c r="I42" s="30">
        <v>0</v>
      </c>
      <c r="J42" s="30">
        <v>1123054111</v>
      </c>
      <c r="K42" s="30">
        <v>78431294</v>
      </c>
      <c r="L42" s="30">
        <v>988857678</v>
      </c>
      <c r="M42" s="30">
        <v>83183234</v>
      </c>
      <c r="N42" s="30">
        <v>988857678</v>
      </c>
      <c r="O42" s="30">
        <v>82523050</v>
      </c>
      <c r="P42" s="30">
        <v>988197494</v>
      </c>
      <c r="Q42" s="31">
        <f t="shared" si="2"/>
        <v>0.77656903296338864</v>
      </c>
      <c r="R42" s="32">
        <f t="shared" si="3"/>
        <v>0.77656903296338864</v>
      </c>
    </row>
    <row r="43" spans="1:18" s="33" customFormat="1" ht="14.25" x14ac:dyDescent="0.2">
      <c r="A43" s="25">
        <v>1</v>
      </c>
      <c r="B43" s="26">
        <v>0</v>
      </c>
      <c r="C43" s="26">
        <v>5</v>
      </c>
      <c r="D43" s="27">
        <v>2</v>
      </c>
      <c r="E43" s="27">
        <v>3</v>
      </c>
      <c r="F43" s="27">
        <v>20</v>
      </c>
      <c r="G43" s="29" t="s">
        <v>78</v>
      </c>
      <c r="H43" s="30">
        <v>441280000</v>
      </c>
      <c r="I43" s="30">
        <v>1700000</v>
      </c>
      <c r="J43" s="30">
        <v>441280000</v>
      </c>
      <c r="K43" s="30">
        <v>36919777</v>
      </c>
      <c r="L43" s="30">
        <v>404485961</v>
      </c>
      <c r="M43" s="30">
        <v>35488666</v>
      </c>
      <c r="N43" s="30">
        <v>403054850</v>
      </c>
      <c r="O43" s="30">
        <v>35219777</v>
      </c>
      <c r="P43" s="30">
        <v>402785961</v>
      </c>
      <c r="Q43" s="31">
        <f t="shared" si="2"/>
        <v>0.91661974483321251</v>
      </c>
      <c r="R43" s="32">
        <f t="shared" si="3"/>
        <v>0.91337665427846271</v>
      </c>
    </row>
    <row r="44" spans="1:18" s="23" customFormat="1" ht="14.25" x14ac:dyDescent="0.2">
      <c r="A44" s="16">
        <v>1</v>
      </c>
      <c r="B44" s="17">
        <v>0</v>
      </c>
      <c r="C44" s="17">
        <v>5</v>
      </c>
      <c r="D44" s="34">
        <v>6</v>
      </c>
      <c r="E44" s="18"/>
      <c r="F44" s="34">
        <v>20</v>
      </c>
      <c r="G44" s="24" t="s">
        <v>79</v>
      </c>
      <c r="H44" s="20">
        <v>462789884</v>
      </c>
      <c r="I44" s="20">
        <v>0</v>
      </c>
      <c r="J44" s="20">
        <v>373008646</v>
      </c>
      <c r="K44" s="20">
        <v>31654100</v>
      </c>
      <c r="L44" s="20">
        <v>369273539</v>
      </c>
      <c r="M44" s="20">
        <v>31780717</v>
      </c>
      <c r="N44" s="20">
        <v>367962788</v>
      </c>
      <c r="O44" s="20">
        <v>31654100</v>
      </c>
      <c r="P44" s="20">
        <v>367836171</v>
      </c>
      <c r="Q44" s="55">
        <f t="shared" si="2"/>
        <v>0.79792915049975466</v>
      </c>
      <c r="R44" s="22">
        <f t="shared" si="3"/>
        <v>0.79509686948991309</v>
      </c>
    </row>
    <row r="45" spans="1:18" s="23" customFormat="1" ht="14.25" x14ac:dyDescent="0.2">
      <c r="A45" s="16">
        <v>1</v>
      </c>
      <c r="B45" s="17">
        <v>0</v>
      </c>
      <c r="C45" s="17">
        <v>5</v>
      </c>
      <c r="D45" s="34">
        <v>7</v>
      </c>
      <c r="E45" s="18"/>
      <c r="F45" s="34">
        <v>20</v>
      </c>
      <c r="G45" s="24" t="s">
        <v>80</v>
      </c>
      <c r="H45" s="20">
        <v>308859773</v>
      </c>
      <c r="I45" s="20">
        <v>0</v>
      </c>
      <c r="J45" s="20">
        <v>248940977</v>
      </c>
      <c r="K45" s="20">
        <v>21102800</v>
      </c>
      <c r="L45" s="20">
        <v>246191039</v>
      </c>
      <c r="M45" s="20">
        <v>21201701</v>
      </c>
      <c r="N45" s="20">
        <v>245329718</v>
      </c>
      <c r="O45" s="20">
        <v>21102800</v>
      </c>
      <c r="P45" s="20">
        <v>245230817</v>
      </c>
      <c r="Q45" s="55">
        <f t="shared" si="2"/>
        <v>0.79709648365246966</v>
      </c>
      <c r="R45" s="22">
        <f t="shared" si="3"/>
        <v>0.79430777150768672</v>
      </c>
    </row>
    <row r="46" spans="1:18" s="23" customFormat="1" ht="14.25" x14ac:dyDescent="0.2">
      <c r="A46" s="16">
        <v>2</v>
      </c>
      <c r="B46" s="17"/>
      <c r="C46" s="17"/>
      <c r="D46" s="18"/>
      <c r="E46" s="18"/>
      <c r="F46" s="18"/>
      <c r="G46" s="24" t="s">
        <v>21</v>
      </c>
      <c r="H46" s="20">
        <f>H47+H55</f>
        <v>9449942550</v>
      </c>
      <c r="I46" s="20">
        <f t="shared" ref="I46:P46" si="16">I47+I55</f>
        <v>-483720916.57999998</v>
      </c>
      <c r="J46" s="20">
        <f t="shared" si="16"/>
        <v>8907101314.1599998</v>
      </c>
      <c r="K46" s="20">
        <f t="shared" si="16"/>
        <v>-186019147.02000001</v>
      </c>
      <c r="L46" s="20">
        <f t="shared" si="16"/>
        <v>8655213829.5200005</v>
      </c>
      <c r="M46" s="20">
        <f t="shared" si="16"/>
        <v>2600276573.27</v>
      </c>
      <c r="N46" s="20">
        <f t="shared" si="16"/>
        <v>8345457575.0200005</v>
      </c>
      <c r="O46" s="20">
        <f t="shared" si="16"/>
        <v>1685913820.01</v>
      </c>
      <c r="P46" s="20">
        <f t="shared" si="16"/>
        <v>7365058201.7600002</v>
      </c>
      <c r="Q46" s="56">
        <f t="shared" si="2"/>
        <v>0.91590121143329073</v>
      </c>
      <c r="R46" s="36">
        <f t="shared" si="3"/>
        <v>0.88312257253034843</v>
      </c>
    </row>
    <row r="47" spans="1:18" s="23" customFormat="1" ht="14.25" x14ac:dyDescent="0.2">
      <c r="A47" s="16">
        <v>2</v>
      </c>
      <c r="B47" s="17">
        <v>0</v>
      </c>
      <c r="C47" s="17">
        <v>3</v>
      </c>
      <c r="D47" s="18"/>
      <c r="E47" s="18"/>
      <c r="F47" s="18"/>
      <c r="G47" s="24" t="s">
        <v>81</v>
      </c>
      <c r="H47" s="20">
        <f>+H48+H53</f>
        <v>422317138</v>
      </c>
      <c r="I47" s="20">
        <f t="shared" ref="I47:P47" si="17">+I48+I53</f>
        <v>-432062870</v>
      </c>
      <c r="J47" s="20">
        <f t="shared" si="17"/>
        <v>336131303</v>
      </c>
      <c r="K47" s="20">
        <f t="shared" si="17"/>
        <v>-2903002</v>
      </c>
      <c r="L47" s="20">
        <f t="shared" si="17"/>
        <v>333783309</v>
      </c>
      <c r="M47" s="20">
        <f t="shared" si="17"/>
        <v>-200712</v>
      </c>
      <c r="N47" s="20">
        <f t="shared" si="17"/>
        <v>332886455</v>
      </c>
      <c r="O47" s="20">
        <f t="shared" si="17"/>
        <v>-555008</v>
      </c>
      <c r="P47" s="20">
        <f t="shared" si="17"/>
        <v>332532159</v>
      </c>
      <c r="Q47" s="56">
        <f t="shared" si="2"/>
        <v>0.79036174231697887</v>
      </c>
      <c r="R47" s="36">
        <f t="shared" si="3"/>
        <v>0.78823809181999149</v>
      </c>
    </row>
    <row r="48" spans="1:18" s="23" customFormat="1" ht="14.25" x14ac:dyDescent="0.2">
      <c r="A48" s="16">
        <v>2</v>
      </c>
      <c r="B48" s="17">
        <v>0</v>
      </c>
      <c r="C48" s="17">
        <v>3</v>
      </c>
      <c r="D48" s="34">
        <v>50</v>
      </c>
      <c r="E48" s="18"/>
      <c r="F48" s="18"/>
      <c r="G48" s="24" t="s">
        <v>82</v>
      </c>
      <c r="H48" s="20">
        <f t="shared" ref="H48:P48" si="18">SUM(H49:H52)</f>
        <v>392186840</v>
      </c>
      <c r="I48" s="20">
        <f t="shared" si="18"/>
        <v>-432062870</v>
      </c>
      <c r="J48" s="20">
        <f t="shared" si="18"/>
        <v>335950521</v>
      </c>
      <c r="K48" s="20">
        <f t="shared" si="18"/>
        <v>-2903002</v>
      </c>
      <c r="L48" s="20">
        <f t="shared" si="18"/>
        <v>333602527</v>
      </c>
      <c r="M48" s="20">
        <f t="shared" si="18"/>
        <v>-200712</v>
      </c>
      <c r="N48" s="20">
        <f t="shared" si="18"/>
        <v>332886455</v>
      </c>
      <c r="O48" s="20">
        <f t="shared" si="18"/>
        <v>-555008</v>
      </c>
      <c r="P48" s="20">
        <f t="shared" si="18"/>
        <v>332532159</v>
      </c>
      <c r="Q48" s="56">
        <f t="shared" si="2"/>
        <v>0.8506214206473629</v>
      </c>
      <c r="R48" s="36">
        <f t="shared" si="3"/>
        <v>0.84879557661853211</v>
      </c>
    </row>
    <row r="49" spans="1:18" s="33" customFormat="1" ht="14.25" x14ac:dyDescent="0.2">
      <c r="A49" s="25">
        <v>2</v>
      </c>
      <c r="B49" s="26">
        <v>0</v>
      </c>
      <c r="C49" s="26">
        <v>3</v>
      </c>
      <c r="D49" s="27">
        <v>50</v>
      </c>
      <c r="E49" s="27">
        <v>2</v>
      </c>
      <c r="F49" s="27">
        <v>20</v>
      </c>
      <c r="G49" s="29" t="s">
        <v>83</v>
      </c>
      <c r="H49" s="30">
        <v>1081039</v>
      </c>
      <c r="I49" s="30">
        <v>-12425409</v>
      </c>
      <c r="J49" s="30">
        <v>81039</v>
      </c>
      <c r="K49" s="30">
        <v>0</v>
      </c>
      <c r="L49" s="30">
        <v>81039</v>
      </c>
      <c r="M49" s="30">
        <v>0</v>
      </c>
      <c r="N49" s="30">
        <v>0</v>
      </c>
      <c r="O49" s="30">
        <v>0</v>
      </c>
      <c r="P49" s="30">
        <v>0</v>
      </c>
      <c r="Q49" s="31">
        <f t="shared" si="2"/>
        <v>7.4963992973426485E-2</v>
      </c>
      <c r="R49" s="32">
        <f t="shared" si="3"/>
        <v>0</v>
      </c>
    </row>
    <row r="50" spans="1:18" s="33" customFormat="1" ht="14.25" x14ac:dyDescent="0.2">
      <c r="A50" s="25">
        <v>2</v>
      </c>
      <c r="B50" s="26">
        <v>0</v>
      </c>
      <c r="C50" s="26">
        <v>3</v>
      </c>
      <c r="D50" s="27">
        <v>50</v>
      </c>
      <c r="E50" s="27">
        <v>3</v>
      </c>
      <c r="F50" s="27">
        <v>20</v>
      </c>
      <c r="G50" s="29" t="s">
        <v>84</v>
      </c>
      <c r="H50" s="30">
        <v>175778311</v>
      </c>
      <c r="I50" s="30">
        <v>-330713497</v>
      </c>
      <c r="J50" s="30">
        <v>175778311</v>
      </c>
      <c r="K50" s="30">
        <v>-2347994</v>
      </c>
      <c r="L50" s="30">
        <v>173430317</v>
      </c>
      <c r="M50" s="30">
        <v>0</v>
      </c>
      <c r="N50" s="30">
        <v>173430317</v>
      </c>
      <c r="O50" s="30">
        <v>0</v>
      </c>
      <c r="P50" s="30">
        <v>173430317</v>
      </c>
      <c r="Q50" s="31">
        <f t="shared" si="2"/>
        <v>0.98664229968622241</v>
      </c>
      <c r="R50" s="32">
        <f t="shared" si="3"/>
        <v>0.98664229968622241</v>
      </c>
    </row>
    <row r="51" spans="1:18" s="33" customFormat="1" ht="14.25" x14ac:dyDescent="0.2">
      <c r="A51" s="25">
        <v>2</v>
      </c>
      <c r="B51" s="26">
        <v>0</v>
      </c>
      <c r="C51" s="26">
        <v>3</v>
      </c>
      <c r="D51" s="27">
        <v>50</v>
      </c>
      <c r="E51" s="27">
        <v>8</v>
      </c>
      <c r="F51" s="27">
        <v>20</v>
      </c>
      <c r="G51" s="29" t="s">
        <v>85</v>
      </c>
      <c r="H51" s="30">
        <v>10944163</v>
      </c>
      <c r="I51" s="30">
        <v>-88555964</v>
      </c>
      <c r="J51" s="30">
        <v>771771</v>
      </c>
      <c r="K51" s="30">
        <v>-187008</v>
      </c>
      <c r="L51" s="30">
        <v>771771</v>
      </c>
      <c r="M51" s="30">
        <v>-186982</v>
      </c>
      <c r="N51" s="30">
        <v>185124</v>
      </c>
      <c r="O51" s="30">
        <v>-187008</v>
      </c>
      <c r="P51" s="30">
        <v>185098</v>
      </c>
      <c r="Q51" s="31">
        <f t="shared" si="2"/>
        <v>7.0518960655099897E-2</v>
      </c>
      <c r="R51" s="32">
        <f t="shared" si="3"/>
        <v>1.6915318238589831E-2</v>
      </c>
    </row>
    <row r="52" spans="1:18" s="33" customFormat="1" ht="14.25" x14ac:dyDescent="0.2">
      <c r="A52" s="25">
        <v>2</v>
      </c>
      <c r="B52" s="26">
        <v>0</v>
      </c>
      <c r="C52" s="26">
        <v>3</v>
      </c>
      <c r="D52" s="27">
        <v>50</v>
      </c>
      <c r="E52" s="27">
        <v>90</v>
      </c>
      <c r="F52" s="27">
        <v>20</v>
      </c>
      <c r="G52" s="29" t="s">
        <v>86</v>
      </c>
      <c r="H52" s="30">
        <v>204383327</v>
      </c>
      <c r="I52" s="30">
        <v>-368000</v>
      </c>
      <c r="J52" s="30">
        <v>159319400</v>
      </c>
      <c r="K52" s="30">
        <v>-368000</v>
      </c>
      <c r="L52" s="30">
        <v>159319400</v>
      </c>
      <c r="M52" s="30">
        <v>-13730</v>
      </c>
      <c r="N52" s="30">
        <v>159271014</v>
      </c>
      <c r="O52" s="30">
        <v>-368000</v>
      </c>
      <c r="P52" s="30">
        <v>158916744</v>
      </c>
      <c r="Q52" s="31">
        <f t="shared" si="2"/>
        <v>0.77951270457594612</v>
      </c>
      <c r="R52" s="32">
        <f t="shared" si="3"/>
        <v>0.77927596315133862</v>
      </c>
    </row>
    <row r="53" spans="1:18" s="23" customFormat="1" ht="14.25" x14ac:dyDescent="0.2">
      <c r="A53" s="16">
        <v>2</v>
      </c>
      <c r="B53" s="17">
        <v>0</v>
      </c>
      <c r="C53" s="17">
        <v>3</v>
      </c>
      <c r="D53" s="34">
        <v>51</v>
      </c>
      <c r="E53" s="18"/>
      <c r="F53" s="18"/>
      <c r="G53" s="24" t="s">
        <v>87</v>
      </c>
      <c r="H53" s="20">
        <f>+H54</f>
        <v>30130298</v>
      </c>
      <c r="I53" s="20">
        <f t="shared" ref="I53:P53" si="19">+I54</f>
        <v>0</v>
      </c>
      <c r="J53" s="20">
        <f t="shared" si="19"/>
        <v>180782</v>
      </c>
      <c r="K53" s="20">
        <f t="shared" si="19"/>
        <v>0</v>
      </c>
      <c r="L53" s="20">
        <f t="shared" si="19"/>
        <v>180782</v>
      </c>
      <c r="M53" s="20">
        <f t="shared" si="19"/>
        <v>0</v>
      </c>
      <c r="N53" s="20">
        <f t="shared" si="19"/>
        <v>0</v>
      </c>
      <c r="O53" s="20">
        <f t="shared" si="19"/>
        <v>0</v>
      </c>
      <c r="P53" s="20">
        <f t="shared" si="19"/>
        <v>0</v>
      </c>
      <c r="Q53" s="56">
        <f t="shared" si="2"/>
        <v>6.0000070361069776E-3</v>
      </c>
      <c r="R53" s="36">
        <f t="shared" si="3"/>
        <v>0</v>
      </c>
    </row>
    <row r="54" spans="1:18" s="33" customFormat="1" ht="14.25" x14ac:dyDescent="0.2">
      <c r="A54" s="25">
        <v>2</v>
      </c>
      <c r="B54" s="26">
        <v>0</v>
      </c>
      <c r="C54" s="26">
        <v>3</v>
      </c>
      <c r="D54" s="27">
        <v>51</v>
      </c>
      <c r="E54" s="27">
        <v>1</v>
      </c>
      <c r="F54" s="27">
        <v>20</v>
      </c>
      <c r="G54" s="29" t="s">
        <v>88</v>
      </c>
      <c r="H54" s="30">
        <v>30130298</v>
      </c>
      <c r="I54" s="30">
        <v>0</v>
      </c>
      <c r="J54" s="30">
        <v>180782</v>
      </c>
      <c r="K54" s="30">
        <v>0</v>
      </c>
      <c r="L54" s="30">
        <v>180782</v>
      </c>
      <c r="M54" s="30">
        <v>0</v>
      </c>
      <c r="N54" s="30">
        <v>0</v>
      </c>
      <c r="O54" s="30">
        <v>0</v>
      </c>
      <c r="P54" s="30">
        <v>0</v>
      </c>
      <c r="Q54" s="31">
        <f t="shared" si="2"/>
        <v>6.0000070361069776E-3</v>
      </c>
      <c r="R54" s="32">
        <f t="shared" si="3"/>
        <v>0</v>
      </c>
    </row>
    <row r="55" spans="1:18" s="23" customFormat="1" ht="14.25" x14ac:dyDescent="0.2">
      <c r="A55" s="16">
        <v>2</v>
      </c>
      <c r="B55" s="17">
        <v>0</v>
      </c>
      <c r="C55" s="17">
        <v>4</v>
      </c>
      <c r="D55" s="18"/>
      <c r="E55" s="18"/>
      <c r="F55" s="18"/>
      <c r="G55" s="24" t="s">
        <v>89</v>
      </c>
      <c r="H55" s="20">
        <f t="shared" ref="H55:P55" si="20">H56+H58+H60+H66+H75+H81+H84+H90+H93+H96+H102+H107+H108+H99+H98</f>
        <v>9027625412</v>
      </c>
      <c r="I55" s="20">
        <f t="shared" si="20"/>
        <v>-51658046.579999998</v>
      </c>
      <c r="J55" s="20">
        <f t="shared" si="20"/>
        <v>8570970011.1599998</v>
      </c>
      <c r="K55" s="20">
        <f t="shared" si="20"/>
        <v>-183116145.02000001</v>
      </c>
      <c r="L55" s="20">
        <f t="shared" si="20"/>
        <v>8321430520.5200005</v>
      </c>
      <c r="M55" s="20">
        <f t="shared" si="20"/>
        <v>2600477285.27</v>
      </c>
      <c r="N55" s="20">
        <f t="shared" si="20"/>
        <v>8012571120.0200005</v>
      </c>
      <c r="O55" s="20">
        <f t="shared" si="20"/>
        <v>1686468828.01</v>
      </c>
      <c r="P55" s="20">
        <f t="shared" si="20"/>
        <v>7032526042.7600002</v>
      </c>
      <c r="Q55" s="56">
        <f t="shared" si="2"/>
        <v>0.92177401484322907</v>
      </c>
      <c r="R55" s="36">
        <f t="shared" si="3"/>
        <v>0.88756131921128056</v>
      </c>
    </row>
    <row r="56" spans="1:18" s="23" customFormat="1" ht="14.25" x14ac:dyDescent="0.2">
      <c r="A56" s="16">
        <v>2</v>
      </c>
      <c r="B56" s="17">
        <v>0</v>
      </c>
      <c r="C56" s="17">
        <v>4</v>
      </c>
      <c r="D56" s="34">
        <v>1</v>
      </c>
      <c r="E56" s="18"/>
      <c r="F56" s="18"/>
      <c r="G56" s="24" t="s">
        <v>90</v>
      </c>
      <c r="H56" s="20">
        <f t="shared" ref="H56:P56" si="21">SUM(H57:H57)</f>
        <v>58084092</v>
      </c>
      <c r="I56" s="20">
        <f t="shared" si="21"/>
        <v>-1000000</v>
      </c>
      <c r="J56" s="20">
        <f t="shared" si="21"/>
        <v>56639345.399999999</v>
      </c>
      <c r="K56" s="20">
        <f t="shared" si="21"/>
        <v>-1000000</v>
      </c>
      <c r="L56" s="20">
        <f t="shared" si="21"/>
        <v>56639345.399999999</v>
      </c>
      <c r="M56" s="20">
        <f t="shared" si="21"/>
        <v>-993240</v>
      </c>
      <c r="N56" s="20">
        <f t="shared" si="21"/>
        <v>56578951.399999999</v>
      </c>
      <c r="O56" s="20">
        <f t="shared" si="21"/>
        <v>-1000000</v>
      </c>
      <c r="P56" s="20">
        <f t="shared" si="21"/>
        <v>56572191.399999999</v>
      </c>
      <c r="Q56" s="56">
        <f t="shared" si="2"/>
        <v>0.97512663880499328</v>
      </c>
      <c r="R56" s="36">
        <f t="shared" si="3"/>
        <v>0.97408687046360298</v>
      </c>
    </row>
    <row r="57" spans="1:18" s="33" customFormat="1" ht="14.25" x14ac:dyDescent="0.2">
      <c r="A57" s="25">
        <v>2</v>
      </c>
      <c r="B57" s="26">
        <v>0</v>
      </c>
      <c r="C57" s="26">
        <v>4</v>
      </c>
      <c r="D57" s="27">
        <v>1</v>
      </c>
      <c r="E57" s="27">
        <v>25</v>
      </c>
      <c r="F57" s="27">
        <v>20</v>
      </c>
      <c r="G57" s="29" t="s">
        <v>91</v>
      </c>
      <c r="H57" s="30">
        <v>58084092</v>
      </c>
      <c r="I57" s="30">
        <v>-1000000</v>
      </c>
      <c r="J57" s="30">
        <v>56639345.399999999</v>
      </c>
      <c r="K57" s="30">
        <v>-1000000</v>
      </c>
      <c r="L57" s="30">
        <v>56639345.399999999</v>
      </c>
      <c r="M57" s="30">
        <v>-993240</v>
      </c>
      <c r="N57" s="30">
        <v>56578951.399999999</v>
      </c>
      <c r="O57" s="30">
        <v>-1000000</v>
      </c>
      <c r="P57" s="30">
        <v>56572191.399999999</v>
      </c>
      <c r="Q57" s="31">
        <f t="shared" si="2"/>
        <v>0.97512663880499328</v>
      </c>
      <c r="R57" s="43">
        <f t="shared" si="3"/>
        <v>0.97408687046360298</v>
      </c>
    </row>
    <row r="58" spans="1:18" s="23" customFormat="1" ht="14.25" x14ac:dyDescent="0.2">
      <c r="A58" s="16">
        <v>2</v>
      </c>
      <c r="B58" s="17">
        <v>0</v>
      </c>
      <c r="C58" s="17">
        <v>4</v>
      </c>
      <c r="D58" s="34">
        <v>2</v>
      </c>
      <c r="E58" s="18"/>
      <c r="F58" s="18"/>
      <c r="G58" s="24" t="s">
        <v>92</v>
      </c>
      <c r="H58" s="20">
        <f>SUM(H59:H59)</f>
        <v>20041442</v>
      </c>
      <c r="I58" s="20">
        <f t="shared" ref="I58:P58" si="22">SUM(I59:I59)</f>
        <v>0</v>
      </c>
      <c r="J58" s="20">
        <f t="shared" si="22"/>
        <v>19981251</v>
      </c>
      <c r="K58" s="20">
        <f t="shared" si="22"/>
        <v>0</v>
      </c>
      <c r="L58" s="20">
        <f t="shared" si="22"/>
        <v>19981251</v>
      </c>
      <c r="M58" s="20">
        <f t="shared" si="22"/>
        <v>0</v>
      </c>
      <c r="N58" s="20">
        <f t="shared" si="22"/>
        <v>19812825</v>
      </c>
      <c r="O58" s="20">
        <f t="shared" si="22"/>
        <v>0</v>
      </c>
      <c r="P58" s="20">
        <f t="shared" si="22"/>
        <v>19812825</v>
      </c>
      <c r="Q58" s="56">
        <f t="shared" si="2"/>
        <v>0.99699667319347585</v>
      </c>
      <c r="R58" s="36">
        <f t="shared" si="3"/>
        <v>0.98859278688629293</v>
      </c>
    </row>
    <row r="59" spans="1:18" s="33" customFormat="1" ht="14.25" x14ac:dyDescent="0.2">
      <c r="A59" s="25">
        <v>2</v>
      </c>
      <c r="B59" s="26">
        <v>0</v>
      </c>
      <c r="C59" s="26">
        <v>4</v>
      </c>
      <c r="D59" s="27">
        <v>2</v>
      </c>
      <c r="E59" s="27">
        <v>2</v>
      </c>
      <c r="F59" s="27">
        <v>20</v>
      </c>
      <c r="G59" s="29" t="s">
        <v>93</v>
      </c>
      <c r="H59" s="30">
        <v>20041442</v>
      </c>
      <c r="I59" s="30">
        <v>0</v>
      </c>
      <c r="J59" s="30">
        <v>19981251</v>
      </c>
      <c r="K59" s="30">
        <v>0</v>
      </c>
      <c r="L59" s="30">
        <v>19981251</v>
      </c>
      <c r="M59" s="30">
        <v>0</v>
      </c>
      <c r="N59" s="30">
        <v>19812825</v>
      </c>
      <c r="O59" s="30">
        <v>0</v>
      </c>
      <c r="P59" s="30">
        <v>19812825</v>
      </c>
      <c r="Q59" s="31">
        <f t="shared" si="2"/>
        <v>0.99699667319347585</v>
      </c>
      <c r="R59" s="32">
        <f t="shared" si="3"/>
        <v>0.98859278688629293</v>
      </c>
    </row>
    <row r="60" spans="1:18" s="23" customFormat="1" ht="14.25" x14ac:dyDescent="0.2">
      <c r="A60" s="16">
        <v>2</v>
      </c>
      <c r="B60" s="17">
        <v>0</v>
      </c>
      <c r="C60" s="17">
        <v>4</v>
      </c>
      <c r="D60" s="34">
        <v>4</v>
      </c>
      <c r="E60" s="18"/>
      <c r="F60" s="18"/>
      <c r="G60" s="24" t="s">
        <v>94</v>
      </c>
      <c r="H60" s="20">
        <f>SUM(H61:H65)</f>
        <v>624659865</v>
      </c>
      <c r="I60" s="20">
        <f t="shared" ref="I60:P60" si="23">SUM(I61:I65)</f>
        <v>-29702299</v>
      </c>
      <c r="J60" s="20">
        <f t="shared" si="23"/>
        <v>563779106</v>
      </c>
      <c r="K60" s="20">
        <f t="shared" si="23"/>
        <v>-41064471</v>
      </c>
      <c r="L60" s="20">
        <f t="shared" si="23"/>
        <v>552416934</v>
      </c>
      <c r="M60" s="20">
        <f t="shared" si="23"/>
        <v>274495696.5</v>
      </c>
      <c r="N60" s="20">
        <f t="shared" si="23"/>
        <v>530170473.5</v>
      </c>
      <c r="O60" s="20">
        <f t="shared" si="23"/>
        <v>54214788</v>
      </c>
      <c r="P60" s="20">
        <f t="shared" si="23"/>
        <v>273412562</v>
      </c>
      <c r="Q60" s="56">
        <f t="shared" si="2"/>
        <v>0.88434837093303564</v>
      </c>
      <c r="R60" s="36">
        <f t="shared" si="3"/>
        <v>0.84873465257768721</v>
      </c>
    </row>
    <row r="61" spans="1:18" s="33" customFormat="1" ht="14.25" x14ac:dyDescent="0.2">
      <c r="A61" s="25">
        <v>2</v>
      </c>
      <c r="B61" s="26">
        <v>0</v>
      </c>
      <c r="C61" s="26">
        <v>4</v>
      </c>
      <c r="D61" s="27">
        <v>4</v>
      </c>
      <c r="E61" s="27">
        <v>1</v>
      </c>
      <c r="F61" s="27">
        <v>20</v>
      </c>
      <c r="G61" s="29" t="s">
        <v>95</v>
      </c>
      <c r="H61" s="30">
        <v>77873625</v>
      </c>
      <c r="I61" s="30">
        <v>-27179681</v>
      </c>
      <c r="J61" s="30">
        <v>48593944</v>
      </c>
      <c r="K61" s="30">
        <v>-38541853</v>
      </c>
      <c r="L61" s="30">
        <v>37231772</v>
      </c>
      <c r="M61" s="30">
        <v>4554100</v>
      </c>
      <c r="N61" s="30">
        <v>24998160</v>
      </c>
      <c r="O61" s="30">
        <v>4695619</v>
      </c>
      <c r="P61" s="30">
        <v>23458645</v>
      </c>
      <c r="Q61" s="31">
        <f t="shared" si="2"/>
        <v>0.47810503235209612</v>
      </c>
      <c r="R61" s="32">
        <f t="shared" si="3"/>
        <v>0.32100932761252604</v>
      </c>
    </row>
    <row r="62" spans="1:18" s="33" customFormat="1" ht="14.25" x14ac:dyDescent="0.2">
      <c r="A62" s="25">
        <v>2</v>
      </c>
      <c r="B62" s="26">
        <v>0</v>
      </c>
      <c r="C62" s="26">
        <v>4</v>
      </c>
      <c r="D62" s="27">
        <v>4</v>
      </c>
      <c r="E62" s="27">
        <v>15</v>
      </c>
      <c r="F62" s="27">
        <v>20</v>
      </c>
      <c r="G62" s="29" t="s">
        <v>96</v>
      </c>
      <c r="H62" s="30">
        <v>336254978</v>
      </c>
      <c r="I62" s="30">
        <v>-293494</v>
      </c>
      <c r="J62" s="30">
        <v>325158517</v>
      </c>
      <c r="K62" s="30">
        <v>-293494</v>
      </c>
      <c r="L62" s="30">
        <v>325158517</v>
      </c>
      <c r="M62" s="30">
        <v>196288068.56999999</v>
      </c>
      <c r="N62" s="30">
        <v>324896686.56999999</v>
      </c>
      <c r="O62" s="30">
        <v>11936022</v>
      </c>
      <c r="P62" s="30">
        <v>131283991</v>
      </c>
      <c r="Q62" s="31">
        <f t="shared" si="2"/>
        <v>0.96699986103997548</v>
      </c>
      <c r="R62" s="32">
        <f t="shared" si="3"/>
        <v>0.96622119470897472</v>
      </c>
    </row>
    <row r="63" spans="1:18" s="33" customFormat="1" ht="14.25" x14ac:dyDescent="0.2">
      <c r="A63" s="25">
        <v>2</v>
      </c>
      <c r="B63" s="26">
        <v>0</v>
      </c>
      <c r="C63" s="26">
        <v>4</v>
      </c>
      <c r="D63" s="27">
        <v>4</v>
      </c>
      <c r="E63" s="27">
        <v>17</v>
      </c>
      <c r="F63" s="27">
        <v>20</v>
      </c>
      <c r="G63" s="29" t="s">
        <v>97</v>
      </c>
      <c r="H63" s="30">
        <v>85108044</v>
      </c>
      <c r="I63" s="30">
        <v>-200000</v>
      </c>
      <c r="J63" s="30">
        <v>80862338</v>
      </c>
      <c r="K63" s="30">
        <v>-200000</v>
      </c>
      <c r="L63" s="30">
        <v>80862338</v>
      </c>
      <c r="M63" s="30">
        <v>33058693.800000001</v>
      </c>
      <c r="N63" s="30">
        <v>80735661.799999997</v>
      </c>
      <c r="O63" s="30">
        <v>20445723</v>
      </c>
      <c r="P63" s="30">
        <v>54541728</v>
      </c>
      <c r="Q63" s="31">
        <f t="shared" si="2"/>
        <v>0.95011392812646478</v>
      </c>
      <c r="R63" s="32">
        <f t="shared" si="3"/>
        <v>0.94862551182588561</v>
      </c>
    </row>
    <row r="64" spans="1:18" s="33" customFormat="1" ht="14.25" x14ac:dyDescent="0.2">
      <c r="A64" s="25">
        <v>2</v>
      </c>
      <c r="B64" s="26">
        <v>0</v>
      </c>
      <c r="C64" s="26">
        <v>4</v>
      </c>
      <c r="D64" s="27">
        <v>4</v>
      </c>
      <c r="E64" s="27">
        <v>18</v>
      </c>
      <c r="F64" s="27">
        <v>20</v>
      </c>
      <c r="G64" s="29" t="s">
        <v>98</v>
      </c>
      <c r="H64" s="30">
        <v>87088629</v>
      </c>
      <c r="I64" s="30">
        <v>-200000</v>
      </c>
      <c r="J64" s="30">
        <v>75993225</v>
      </c>
      <c r="K64" s="30">
        <v>-200000</v>
      </c>
      <c r="L64" s="30">
        <v>75993225</v>
      </c>
      <c r="M64" s="30">
        <v>40789191.130000003</v>
      </c>
      <c r="N64" s="30">
        <v>74973165.129999995</v>
      </c>
      <c r="O64" s="30">
        <v>18966548</v>
      </c>
      <c r="P64" s="30">
        <v>41196165</v>
      </c>
      <c r="Q64" s="31">
        <f t="shared" si="2"/>
        <v>0.87259640980224873</v>
      </c>
      <c r="R64" s="32">
        <f t="shared" si="3"/>
        <v>0.86088351591801948</v>
      </c>
    </row>
    <row r="65" spans="1:18" s="33" customFormat="1" ht="14.25" x14ac:dyDescent="0.2">
      <c r="A65" s="25">
        <v>2</v>
      </c>
      <c r="B65" s="26">
        <v>0</v>
      </c>
      <c r="C65" s="26">
        <v>4</v>
      </c>
      <c r="D65" s="27">
        <v>4</v>
      </c>
      <c r="E65" s="27">
        <v>23</v>
      </c>
      <c r="F65" s="27">
        <v>20</v>
      </c>
      <c r="G65" s="29" t="s">
        <v>99</v>
      </c>
      <c r="H65" s="30">
        <v>38334589</v>
      </c>
      <c r="I65" s="30">
        <v>-1829124</v>
      </c>
      <c r="J65" s="30">
        <v>33171082</v>
      </c>
      <c r="K65" s="30">
        <v>-1829124</v>
      </c>
      <c r="L65" s="30">
        <v>33171082</v>
      </c>
      <c r="M65" s="30">
        <v>-194357</v>
      </c>
      <c r="N65" s="30">
        <v>24566800</v>
      </c>
      <c r="O65" s="30">
        <v>-1829124</v>
      </c>
      <c r="P65" s="30">
        <v>22932033</v>
      </c>
      <c r="Q65" s="31">
        <f t="shared" si="2"/>
        <v>0.86530422955623709</v>
      </c>
      <c r="R65" s="32">
        <f t="shared" si="3"/>
        <v>0.64085205139410784</v>
      </c>
    </row>
    <row r="66" spans="1:18" s="23" customFormat="1" ht="14.25" x14ac:dyDescent="0.2">
      <c r="A66" s="16">
        <v>2</v>
      </c>
      <c r="B66" s="17">
        <v>0</v>
      </c>
      <c r="C66" s="17">
        <v>4</v>
      </c>
      <c r="D66" s="34">
        <v>5</v>
      </c>
      <c r="E66" s="18"/>
      <c r="F66" s="18"/>
      <c r="G66" s="24" t="s">
        <v>100</v>
      </c>
      <c r="H66" s="20">
        <f t="shared" ref="H66:P66" si="24">SUM(H67:H74)</f>
        <v>1828621472</v>
      </c>
      <c r="I66" s="20">
        <f t="shared" si="24"/>
        <v>22327838.899999999</v>
      </c>
      <c r="J66" s="20">
        <f t="shared" si="24"/>
        <v>1770431884.9000001</v>
      </c>
      <c r="K66" s="20">
        <f t="shared" si="24"/>
        <v>35128795.239999995</v>
      </c>
      <c r="L66" s="20">
        <f t="shared" si="24"/>
        <v>1765003832.24</v>
      </c>
      <c r="M66" s="20">
        <f t="shared" si="24"/>
        <v>710545694.24000001</v>
      </c>
      <c r="N66" s="20">
        <f t="shared" si="24"/>
        <v>1734109147.24</v>
      </c>
      <c r="O66" s="20">
        <f t="shared" si="24"/>
        <v>337791050</v>
      </c>
      <c r="P66" s="20">
        <f t="shared" si="24"/>
        <v>1360637623</v>
      </c>
      <c r="Q66" s="56">
        <f t="shared" si="2"/>
        <v>0.96521005537005966</v>
      </c>
      <c r="R66" s="36">
        <f t="shared" si="3"/>
        <v>0.94831498688647142</v>
      </c>
    </row>
    <row r="67" spans="1:18" s="33" customFormat="1" ht="14.25" x14ac:dyDescent="0.2">
      <c r="A67" s="25">
        <v>2</v>
      </c>
      <c r="B67" s="26">
        <v>0</v>
      </c>
      <c r="C67" s="26">
        <v>4</v>
      </c>
      <c r="D67" s="27">
        <v>5</v>
      </c>
      <c r="E67" s="27">
        <v>1</v>
      </c>
      <c r="F67" s="27">
        <v>20</v>
      </c>
      <c r="G67" s="29" t="s">
        <v>101</v>
      </c>
      <c r="H67" s="30">
        <v>1247216955</v>
      </c>
      <c r="I67" s="30">
        <v>21204899.899999999</v>
      </c>
      <c r="J67" s="30">
        <v>1219776967.9000001</v>
      </c>
      <c r="K67" s="30">
        <v>21983214.239999998</v>
      </c>
      <c r="L67" s="30">
        <v>1219761548.24</v>
      </c>
      <c r="M67" s="30">
        <v>617723756.24000001</v>
      </c>
      <c r="N67" s="30">
        <v>1217402229.24</v>
      </c>
      <c r="O67" s="30">
        <v>297344791</v>
      </c>
      <c r="P67" s="30">
        <v>896306384</v>
      </c>
      <c r="Q67" s="31">
        <f t="shared" si="2"/>
        <v>0.97798666330670592</v>
      </c>
      <c r="R67" s="32">
        <f t="shared" si="3"/>
        <v>0.9760949964314749</v>
      </c>
    </row>
    <row r="68" spans="1:18" s="33" customFormat="1" ht="14.25" x14ac:dyDescent="0.2">
      <c r="A68" s="25">
        <v>2</v>
      </c>
      <c r="B68" s="26">
        <v>0</v>
      </c>
      <c r="C68" s="26">
        <v>4</v>
      </c>
      <c r="D68" s="27">
        <v>5</v>
      </c>
      <c r="E68" s="27">
        <v>2</v>
      </c>
      <c r="F68" s="27">
        <v>20</v>
      </c>
      <c r="G68" s="29" t="s">
        <v>102</v>
      </c>
      <c r="H68" s="30">
        <v>83850313</v>
      </c>
      <c r="I68" s="30">
        <v>-294850</v>
      </c>
      <c r="J68" s="30">
        <v>82107650</v>
      </c>
      <c r="K68" s="30">
        <v>-294850</v>
      </c>
      <c r="L68" s="30">
        <v>82107650</v>
      </c>
      <c r="M68" s="30">
        <v>4378619</v>
      </c>
      <c r="N68" s="30">
        <v>67468706</v>
      </c>
      <c r="O68" s="30">
        <v>3900068</v>
      </c>
      <c r="P68" s="30">
        <v>66990155</v>
      </c>
      <c r="Q68" s="31">
        <f t="shared" si="2"/>
        <v>0.9792169768048451</v>
      </c>
      <c r="R68" s="32">
        <f t="shared" si="3"/>
        <v>0.80463272689274279</v>
      </c>
    </row>
    <row r="69" spans="1:18" s="33" customFormat="1" ht="14.25" x14ac:dyDescent="0.2">
      <c r="A69" s="25">
        <v>2</v>
      </c>
      <c r="B69" s="26">
        <v>0</v>
      </c>
      <c r="C69" s="26">
        <v>4</v>
      </c>
      <c r="D69" s="27">
        <v>5</v>
      </c>
      <c r="E69" s="27">
        <v>5</v>
      </c>
      <c r="F69" s="27">
        <v>20</v>
      </c>
      <c r="G69" s="29" t="s">
        <v>103</v>
      </c>
      <c r="H69" s="30">
        <v>17458792</v>
      </c>
      <c r="I69" s="30">
        <v>0</v>
      </c>
      <c r="J69" s="30">
        <v>17056753</v>
      </c>
      <c r="K69" s="30">
        <v>0</v>
      </c>
      <c r="L69" s="30">
        <v>17056753</v>
      </c>
      <c r="M69" s="30">
        <v>17000000</v>
      </c>
      <c r="N69" s="30">
        <v>17000000</v>
      </c>
      <c r="O69" s="30">
        <v>0</v>
      </c>
      <c r="P69" s="30">
        <v>0</v>
      </c>
      <c r="Q69" s="31">
        <f t="shared" si="2"/>
        <v>0.97697211811676321</v>
      </c>
      <c r="R69" s="32">
        <f t="shared" si="3"/>
        <v>0.97372143502253761</v>
      </c>
    </row>
    <row r="70" spans="1:18" s="33" customFormat="1" ht="14.25" x14ac:dyDescent="0.2">
      <c r="A70" s="25">
        <v>2</v>
      </c>
      <c r="B70" s="26">
        <v>0</v>
      </c>
      <c r="C70" s="26">
        <v>4</v>
      </c>
      <c r="D70" s="27">
        <v>5</v>
      </c>
      <c r="E70" s="27">
        <v>6</v>
      </c>
      <c r="F70" s="27">
        <v>20</v>
      </c>
      <c r="G70" s="29" t="s">
        <v>104</v>
      </c>
      <c r="H70" s="30">
        <v>18767295</v>
      </c>
      <c r="I70" s="30">
        <v>-1000000</v>
      </c>
      <c r="J70" s="30">
        <v>16783095</v>
      </c>
      <c r="K70" s="30">
        <v>-1529160</v>
      </c>
      <c r="L70" s="30">
        <v>16253935</v>
      </c>
      <c r="M70" s="30">
        <v>-435880</v>
      </c>
      <c r="N70" s="30">
        <v>5762577</v>
      </c>
      <c r="O70" s="30">
        <v>-570750</v>
      </c>
      <c r="P70" s="30">
        <v>5627707</v>
      </c>
      <c r="Q70" s="31">
        <f t="shared" si="2"/>
        <v>0.86607766329670843</v>
      </c>
      <c r="R70" s="32">
        <f t="shared" si="3"/>
        <v>0.30705421319375009</v>
      </c>
    </row>
    <row r="71" spans="1:18" s="33" customFormat="1" ht="14.25" x14ac:dyDescent="0.2">
      <c r="A71" s="25">
        <v>2</v>
      </c>
      <c r="B71" s="26">
        <v>0</v>
      </c>
      <c r="C71" s="26">
        <v>4</v>
      </c>
      <c r="D71" s="27">
        <v>5</v>
      </c>
      <c r="E71" s="27">
        <v>8</v>
      </c>
      <c r="F71" s="27">
        <v>20</v>
      </c>
      <c r="G71" s="29" t="s">
        <v>105</v>
      </c>
      <c r="H71" s="30">
        <v>106264821</v>
      </c>
      <c r="I71" s="30">
        <v>-115435</v>
      </c>
      <c r="J71" s="30">
        <v>105715898</v>
      </c>
      <c r="K71" s="30">
        <v>899446</v>
      </c>
      <c r="L71" s="30">
        <v>101955451</v>
      </c>
      <c r="M71" s="30">
        <v>18771066</v>
      </c>
      <c r="N71" s="30">
        <v>101262411</v>
      </c>
      <c r="O71" s="30">
        <v>9382485</v>
      </c>
      <c r="P71" s="30">
        <v>91873830</v>
      </c>
      <c r="Q71" s="31">
        <f t="shared" si="2"/>
        <v>0.9594468803556353</v>
      </c>
      <c r="R71" s="32">
        <f t="shared" si="3"/>
        <v>0.95292506068400562</v>
      </c>
    </row>
    <row r="72" spans="1:18" s="33" customFormat="1" ht="14.25" x14ac:dyDescent="0.2">
      <c r="A72" s="25">
        <v>2</v>
      </c>
      <c r="B72" s="26">
        <v>0</v>
      </c>
      <c r="C72" s="26">
        <v>4</v>
      </c>
      <c r="D72" s="27">
        <v>5</v>
      </c>
      <c r="E72" s="27">
        <v>9</v>
      </c>
      <c r="F72" s="27">
        <v>20</v>
      </c>
      <c r="G72" s="29" t="s">
        <v>106</v>
      </c>
      <c r="H72" s="30">
        <v>60219533</v>
      </c>
      <c r="I72" s="30">
        <v>2993079</v>
      </c>
      <c r="J72" s="30">
        <v>51167530</v>
      </c>
      <c r="K72" s="30">
        <v>4393732</v>
      </c>
      <c r="L72" s="30">
        <v>51160016</v>
      </c>
      <c r="M72" s="30">
        <v>8591608</v>
      </c>
      <c r="N72" s="30">
        <v>50857374</v>
      </c>
      <c r="O72" s="30">
        <v>5811144</v>
      </c>
      <c r="P72" s="30">
        <v>48076910</v>
      </c>
      <c r="Q72" s="31">
        <f t="shared" ref="Q72:Q137" si="25">IFERROR((L72/H72),0)</f>
        <v>0.84955849790465832</v>
      </c>
      <c r="R72" s="32">
        <f t="shared" ref="R72:R137" si="26">IFERROR((N72/H72),0)</f>
        <v>0.84453285282036317</v>
      </c>
    </row>
    <row r="73" spans="1:18" s="33" customFormat="1" ht="14.25" x14ac:dyDescent="0.2">
      <c r="A73" s="25">
        <v>2</v>
      </c>
      <c r="B73" s="26">
        <v>0</v>
      </c>
      <c r="C73" s="26">
        <v>4</v>
      </c>
      <c r="D73" s="27">
        <v>5</v>
      </c>
      <c r="E73" s="27">
        <v>10</v>
      </c>
      <c r="F73" s="27">
        <v>20</v>
      </c>
      <c r="G73" s="29" t="s">
        <v>107</v>
      </c>
      <c r="H73" s="30">
        <v>277683275</v>
      </c>
      <c r="I73" s="30">
        <v>40145</v>
      </c>
      <c r="J73" s="30">
        <v>277664507</v>
      </c>
      <c r="K73" s="30">
        <v>10176413</v>
      </c>
      <c r="L73" s="30">
        <v>276548995</v>
      </c>
      <c r="M73" s="30">
        <v>45016525</v>
      </c>
      <c r="N73" s="30">
        <v>274277710</v>
      </c>
      <c r="O73" s="30">
        <v>22423312</v>
      </c>
      <c r="P73" s="30">
        <v>251684497</v>
      </c>
      <c r="Q73" s="31">
        <f t="shared" si="25"/>
        <v>0.99591520231097819</v>
      </c>
      <c r="R73" s="32">
        <f t="shared" si="26"/>
        <v>0.98773579359433872</v>
      </c>
    </row>
    <row r="74" spans="1:18" s="33" customFormat="1" ht="14.25" x14ac:dyDescent="0.2">
      <c r="A74" s="25">
        <v>2</v>
      </c>
      <c r="B74" s="26">
        <v>0</v>
      </c>
      <c r="C74" s="26">
        <v>4</v>
      </c>
      <c r="D74" s="27">
        <v>5</v>
      </c>
      <c r="E74" s="27">
        <v>12</v>
      </c>
      <c r="F74" s="27">
        <v>20</v>
      </c>
      <c r="G74" s="29" t="s">
        <v>108</v>
      </c>
      <c r="H74" s="30">
        <v>17160488</v>
      </c>
      <c r="I74" s="30">
        <v>-500000</v>
      </c>
      <c r="J74" s="30">
        <v>159484</v>
      </c>
      <c r="K74" s="30">
        <v>-500000</v>
      </c>
      <c r="L74" s="30">
        <v>159484</v>
      </c>
      <c r="M74" s="30">
        <v>-500000</v>
      </c>
      <c r="N74" s="30">
        <v>78140</v>
      </c>
      <c r="O74" s="30">
        <v>-500000</v>
      </c>
      <c r="P74" s="30">
        <v>78140</v>
      </c>
      <c r="Q74" s="31">
        <f t="shared" si="25"/>
        <v>9.2936750982839187E-3</v>
      </c>
      <c r="R74" s="32">
        <f t="shared" si="26"/>
        <v>4.5534835606073675E-3</v>
      </c>
    </row>
    <row r="75" spans="1:18" s="23" customFormat="1" ht="14.25" x14ac:dyDescent="0.2">
      <c r="A75" s="16">
        <v>2</v>
      </c>
      <c r="B75" s="17">
        <v>0</v>
      </c>
      <c r="C75" s="17">
        <v>4</v>
      </c>
      <c r="D75" s="34">
        <v>6</v>
      </c>
      <c r="E75" s="18"/>
      <c r="F75" s="18"/>
      <c r="G75" s="24" t="s">
        <v>109</v>
      </c>
      <c r="H75" s="20">
        <f t="shared" ref="H75:P75" si="27">SUM(H76:H80)</f>
        <v>208345385</v>
      </c>
      <c r="I75" s="20">
        <f t="shared" si="27"/>
        <v>-1995500</v>
      </c>
      <c r="J75" s="20">
        <f t="shared" si="27"/>
        <v>183939399</v>
      </c>
      <c r="K75" s="20">
        <f t="shared" si="27"/>
        <v>8285260</v>
      </c>
      <c r="L75" s="20">
        <f t="shared" si="27"/>
        <v>183922684</v>
      </c>
      <c r="M75" s="20">
        <f t="shared" si="27"/>
        <v>87426723</v>
      </c>
      <c r="N75" s="20">
        <f t="shared" si="27"/>
        <v>145170919</v>
      </c>
      <c r="O75" s="20">
        <f t="shared" si="27"/>
        <v>57085527</v>
      </c>
      <c r="P75" s="20">
        <f t="shared" si="27"/>
        <v>114829723</v>
      </c>
      <c r="Q75" s="56">
        <f t="shared" si="25"/>
        <v>0.88277781626888452</v>
      </c>
      <c r="R75" s="36">
        <f t="shared" si="26"/>
        <v>0.69678010386455169</v>
      </c>
    </row>
    <row r="76" spans="1:18" s="33" customFormat="1" ht="14.25" x14ac:dyDescent="0.2">
      <c r="A76" s="25">
        <v>2</v>
      </c>
      <c r="B76" s="26">
        <v>0</v>
      </c>
      <c r="C76" s="26">
        <v>4</v>
      </c>
      <c r="D76" s="27">
        <v>6</v>
      </c>
      <c r="E76" s="27">
        <v>2</v>
      </c>
      <c r="F76" s="27">
        <v>20</v>
      </c>
      <c r="G76" s="29" t="s">
        <v>110</v>
      </c>
      <c r="H76" s="30">
        <v>192888847</v>
      </c>
      <c r="I76" s="30">
        <v>-500000</v>
      </c>
      <c r="J76" s="30">
        <v>175229247</v>
      </c>
      <c r="K76" s="30">
        <v>9797475</v>
      </c>
      <c r="L76" s="30">
        <v>175229247</v>
      </c>
      <c r="M76" s="30">
        <v>88919485</v>
      </c>
      <c r="N76" s="30">
        <v>137128143</v>
      </c>
      <c r="O76" s="30">
        <v>58581027</v>
      </c>
      <c r="P76" s="30">
        <v>106789685</v>
      </c>
      <c r="Q76" s="31">
        <f t="shared" si="25"/>
        <v>0.9084467543113055</v>
      </c>
      <c r="R76" s="32">
        <f t="shared" si="26"/>
        <v>0.71091794643782591</v>
      </c>
    </row>
    <row r="77" spans="1:18" s="33" customFormat="1" ht="14.25" x14ac:dyDescent="0.2">
      <c r="A77" s="25">
        <v>2</v>
      </c>
      <c r="B77" s="26">
        <v>0</v>
      </c>
      <c r="C77" s="26">
        <v>4</v>
      </c>
      <c r="D77" s="27">
        <v>6</v>
      </c>
      <c r="E77" s="27">
        <v>3</v>
      </c>
      <c r="F77" s="27">
        <v>20</v>
      </c>
      <c r="G77" s="29" t="s">
        <v>111</v>
      </c>
      <c r="H77" s="30">
        <v>2794144</v>
      </c>
      <c r="I77" s="30">
        <v>-900000</v>
      </c>
      <c r="J77" s="30">
        <v>1417211</v>
      </c>
      <c r="K77" s="30">
        <v>-900000</v>
      </c>
      <c r="L77" s="30">
        <v>1417211</v>
      </c>
      <c r="M77" s="30">
        <v>-899200</v>
      </c>
      <c r="N77" s="30">
        <v>1371292</v>
      </c>
      <c r="O77" s="30">
        <v>-900000</v>
      </c>
      <c r="P77" s="30">
        <v>1370492</v>
      </c>
      <c r="Q77" s="31">
        <f t="shared" si="25"/>
        <v>0.50720757412645878</v>
      </c>
      <c r="R77" s="32">
        <f t="shared" si="26"/>
        <v>0.49077356070410116</v>
      </c>
    </row>
    <row r="78" spans="1:18" s="33" customFormat="1" ht="14.25" x14ac:dyDescent="0.2">
      <c r="A78" s="25">
        <v>2</v>
      </c>
      <c r="B78" s="26">
        <v>0</v>
      </c>
      <c r="C78" s="26">
        <v>4</v>
      </c>
      <c r="D78" s="27">
        <v>6</v>
      </c>
      <c r="E78" s="27">
        <v>5</v>
      </c>
      <c r="F78" s="27">
        <v>20</v>
      </c>
      <c r="G78" s="29" t="s">
        <v>112</v>
      </c>
      <c r="H78" s="30">
        <v>1063225</v>
      </c>
      <c r="I78" s="30">
        <v>-200000</v>
      </c>
      <c r="J78" s="30">
        <v>736065</v>
      </c>
      <c r="K78" s="30">
        <v>-200000</v>
      </c>
      <c r="L78" s="30">
        <v>736065</v>
      </c>
      <c r="M78" s="30">
        <v>-200000</v>
      </c>
      <c r="N78" s="30">
        <v>174331</v>
      </c>
      <c r="O78" s="30">
        <v>-200000</v>
      </c>
      <c r="P78" s="30">
        <v>174331</v>
      </c>
      <c r="Q78" s="31">
        <f t="shared" si="25"/>
        <v>0.69229466951962193</v>
      </c>
      <c r="R78" s="32">
        <f t="shared" si="26"/>
        <v>0.16396435373509841</v>
      </c>
    </row>
    <row r="79" spans="1:18" s="33" customFormat="1" ht="14.25" x14ac:dyDescent="0.2">
      <c r="A79" s="25">
        <v>2</v>
      </c>
      <c r="B79" s="26">
        <v>0</v>
      </c>
      <c r="C79" s="26">
        <v>4</v>
      </c>
      <c r="D79" s="27">
        <v>6</v>
      </c>
      <c r="E79" s="27">
        <v>7</v>
      </c>
      <c r="F79" s="27">
        <v>20</v>
      </c>
      <c r="G79" s="29" t="s">
        <v>113</v>
      </c>
      <c r="H79" s="30">
        <v>8539035</v>
      </c>
      <c r="I79" s="30">
        <v>-395500</v>
      </c>
      <c r="J79" s="30">
        <v>4671635</v>
      </c>
      <c r="K79" s="30">
        <v>-395500</v>
      </c>
      <c r="L79" s="30">
        <v>4671635</v>
      </c>
      <c r="M79" s="30">
        <v>-393562</v>
      </c>
      <c r="N79" s="30">
        <v>4655250</v>
      </c>
      <c r="O79" s="30">
        <v>-395500</v>
      </c>
      <c r="P79" s="30">
        <v>4653312</v>
      </c>
      <c r="Q79" s="31">
        <f t="shared" si="25"/>
        <v>0.54709167956332305</v>
      </c>
      <c r="R79" s="32">
        <f t="shared" si="26"/>
        <v>0.54517284447247261</v>
      </c>
    </row>
    <row r="80" spans="1:18" s="33" customFormat="1" ht="14.25" x14ac:dyDescent="0.2">
      <c r="A80" s="25">
        <v>2</v>
      </c>
      <c r="B80" s="26">
        <v>0</v>
      </c>
      <c r="C80" s="26">
        <v>4</v>
      </c>
      <c r="D80" s="27">
        <v>6</v>
      </c>
      <c r="E80" s="27">
        <v>8</v>
      </c>
      <c r="F80" s="27">
        <v>20</v>
      </c>
      <c r="G80" s="29" t="s">
        <v>114</v>
      </c>
      <c r="H80" s="30">
        <v>3060134</v>
      </c>
      <c r="I80" s="30">
        <v>0</v>
      </c>
      <c r="J80" s="30">
        <v>1885241</v>
      </c>
      <c r="K80" s="30">
        <v>-16715</v>
      </c>
      <c r="L80" s="30">
        <v>1868526</v>
      </c>
      <c r="M80" s="30">
        <v>0</v>
      </c>
      <c r="N80" s="30">
        <v>1841903</v>
      </c>
      <c r="O80" s="30">
        <v>0</v>
      </c>
      <c r="P80" s="30">
        <v>1841903</v>
      </c>
      <c r="Q80" s="31">
        <f t="shared" si="25"/>
        <v>0.61060267295484449</v>
      </c>
      <c r="R80" s="32">
        <f t="shared" si="26"/>
        <v>0.60190272713547843</v>
      </c>
    </row>
    <row r="81" spans="1:18" s="23" customFormat="1" ht="14.25" x14ac:dyDescent="0.2">
      <c r="A81" s="16">
        <v>2</v>
      </c>
      <c r="B81" s="17">
        <v>0</v>
      </c>
      <c r="C81" s="17">
        <v>4</v>
      </c>
      <c r="D81" s="34">
        <v>7</v>
      </c>
      <c r="E81" s="18"/>
      <c r="F81" s="18"/>
      <c r="G81" s="24" t="s">
        <v>115</v>
      </c>
      <c r="H81" s="20">
        <f>SUM(H82:H83)</f>
        <v>124144944</v>
      </c>
      <c r="I81" s="20">
        <f t="shared" ref="I81:P81" si="28">SUM(I82:I83)</f>
        <v>-10969758.48</v>
      </c>
      <c r="J81" s="20">
        <f t="shared" si="28"/>
        <v>120668211.52</v>
      </c>
      <c r="K81" s="20">
        <f t="shared" si="28"/>
        <v>-532758.48</v>
      </c>
      <c r="L81" s="20">
        <f t="shared" si="28"/>
        <v>120668211.52</v>
      </c>
      <c r="M81" s="20">
        <f t="shared" si="28"/>
        <v>73342364.519999996</v>
      </c>
      <c r="N81" s="20">
        <f t="shared" si="28"/>
        <v>90796541.519999996</v>
      </c>
      <c r="O81" s="20">
        <f t="shared" si="28"/>
        <v>2306594</v>
      </c>
      <c r="P81" s="20">
        <f t="shared" si="28"/>
        <v>19760771</v>
      </c>
      <c r="Q81" s="56">
        <f t="shared" si="25"/>
        <v>0.97199457047562077</v>
      </c>
      <c r="R81" s="36">
        <f t="shared" si="26"/>
        <v>0.73137526663993657</v>
      </c>
    </row>
    <row r="82" spans="1:18" s="33" customFormat="1" ht="14.25" x14ac:dyDescent="0.2">
      <c r="A82" s="25">
        <v>2</v>
      </c>
      <c r="B82" s="26">
        <v>0</v>
      </c>
      <c r="C82" s="26">
        <v>4</v>
      </c>
      <c r="D82" s="27">
        <v>7</v>
      </c>
      <c r="E82" s="27">
        <v>5</v>
      </c>
      <c r="F82" s="27">
        <v>20</v>
      </c>
      <c r="G82" s="29" t="s">
        <v>116</v>
      </c>
      <c r="H82" s="30">
        <v>6974824</v>
      </c>
      <c r="I82" s="30">
        <v>-10437000</v>
      </c>
      <c r="J82" s="30">
        <v>5336271</v>
      </c>
      <c r="K82" s="30">
        <v>0</v>
      </c>
      <c r="L82" s="30">
        <v>5336271</v>
      </c>
      <c r="M82" s="30">
        <v>0</v>
      </c>
      <c r="N82" s="30">
        <v>5232751</v>
      </c>
      <c r="O82" s="30">
        <v>0</v>
      </c>
      <c r="P82" s="30">
        <v>5232751</v>
      </c>
      <c r="Q82" s="31">
        <f t="shared" si="25"/>
        <v>0.76507607933906285</v>
      </c>
      <c r="R82" s="32">
        <f t="shared" si="26"/>
        <v>0.75023412777153942</v>
      </c>
    </row>
    <row r="83" spans="1:18" s="33" customFormat="1" ht="14.25" x14ac:dyDescent="0.2">
      <c r="A83" s="25">
        <v>2</v>
      </c>
      <c r="B83" s="26">
        <v>0</v>
      </c>
      <c r="C83" s="26">
        <v>4</v>
      </c>
      <c r="D83" s="27">
        <v>7</v>
      </c>
      <c r="E83" s="27">
        <v>6</v>
      </c>
      <c r="F83" s="27">
        <v>20</v>
      </c>
      <c r="G83" s="29" t="s">
        <v>117</v>
      </c>
      <c r="H83" s="30">
        <v>117170120</v>
      </c>
      <c r="I83" s="30">
        <v>-532758.48</v>
      </c>
      <c r="J83" s="30">
        <v>115331940.52</v>
      </c>
      <c r="K83" s="30">
        <v>-532758.48</v>
      </c>
      <c r="L83" s="30">
        <v>115331940.52</v>
      </c>
      <c r="M83" s="30">
        <v>73342364.519999996</v>
      </c>
      <c r="N83" s="30">
        <v>85563790.519999996</v>
      </c>
      <c r="O83" s="30">
        <v>2306594</v>
      </c>
      <c r="P83" s="30">
        <v>14528020</v>
      </c>
      <c r="Q83" s="31">
        <f t="shared" si="25"/>
        <v>0.98431187507531781</v>
      </c>
      <c r="R83" s="32">
        <f t="shared" si="26"/>
        <v>0.73025264905421272</v>
      </c>
    </row>
    <row r="84" spans="1:18" s="23" customFormat="1" ht="14.25" x14ac:dyDescent="0.2">
      <c r="A84" s="16">
        <v>2</v>
      </c>
      <c r="B84" s="17">
        <v>0</v>
      </c>
      <c r="C84" s="17">
        <v>4</v>
      </c>
      <c r="D84" s="34">
        <v>8</v>
      </c>
      <c r="E84" s="18"/>
      <c r="F84" s="18"/>
      <c r="G84" s="24" t="s">
        <v>118</v>
      </c>
      <c r="H84" s="20">
        <f t="shared" ref="H84:P84" si="29">SUM(H85:H89)</f>
        <v>697909075</v>
      </c>
      <c r="I84" s="20">
        <f t="shared" si="29"/>
        <v>-6259549</v>
      </c>
      <c r="J84" s="20">
        <f t="shared" si="29"/>
        <v>696246167</v>
      </c>
      <c r="K84" s="20">
        <f t="shared" si="29"/>
        <v>-211855832.78</v>
      </c>
      <c r="L84" s="20">
        <f t="shared" si="29"/>
        <v>468461442.22000003</v>
      </c>
      <c r="M84" s="20">
        <f t="shared" si="29"/>
        <v>35635418.009999998</v>
      </c>
      <c r="N84" s="20">
        <f t="shared" si="29"/>
        <v>467043711.22000003</v>
      </c>
      <c r="O84" s="20">
        <f t="shared" si="29"/>
        <v>35493795.009999998</v>
      </c>
      <c r="P84" s="20">
        <f t="shared" si="29"/>
        <v>466902088.22000003</v>
      </c>
      <c r="Q84" s="56">
        <f t="shared" si="25"/>
        <v>0.67123563656196905</v>
      </c>
      <c r="R84" s="36">
        <f t="shared" si="26"/>
        <v>0.66920423870401746</v>
      </c>
    </row>
    <row r="85" spans="1:18" s="33" customFormat="1" ht="14.25" x14ac:dyDescent="0.2">
      <c r="A85" s="25">
        <v>2</v>
      </c>
      <c r="B85" s="26">
        <v>0</v>
      </c>
      <c r="C85" s="26">
        <v>4</v>
      </c>
      <c r="D85" s="27">
        <v>8</v>
      </c>
      <c r="E85" s="27">
        <v>1</v>
      </c>
      <c r="F85" s="27">
        <v>20</v>
      </c>
      <c r="G85" s="29" t="s">
        <v>119</v>
      </c>
      <c r="H85" s="30">
        <v>50188379</v>
      </c>
      <c r="I85" s="30">
        <v>0</v>
      </c>
      <c r="J85" s="30">
        <v>50188379</v>
      </c>
      <c r="K85" s="30">
        <v>-32700873</v>
      </c>
      <c r="L85" s="30">
        <v>17487506</v>
      </c>
      <c r="M85" s="30">
        <v>1548080</v>
      </c>
      <c r="N85" s="30">
        <v>17255194</v>
      </c>
      <c r="O85" s="30">
        <v>1541912</v>
      </c>
      <c r="P85" s="30">
        <v>17249026</v>
      </c>
      <c r="Q85" s="31">
        <f t="shared" si="25"/>
        <v>0.34843735439233853</v>
      </c>
      <c r="R85" s="32">
        <f t="shared" si="26"/>
        <v>0.343808553768991</v>
      </c>
    </row>
    <row r="86" spans="1:18" s="33" customFormat="1" ht="14.25" x14ac:dyDescent="0.2">
      <c r="A86" s="25">
        <v>2</v>
      </c>
      <c r="B86" s="26">
        <v>0</v>
      </c>
      <c r="C86" s="26">
        <v>4</v>
      </c>
      <c r="D86" s="27">
        <v>8</v>
      </c>
      <c r="E86" s="27">
        <v>2</v>
      </c>
      <c r="F86" s="27">
        <v>20</v>
      </c>
      <c r="G86" s="29" t="s">
        <v>120</v>
      </c>
      <c r="H86" s="30">
        <v>506635587</v>
      </c>
      <c r="I86" s="30">
        <v>-6259549</v>
      </c>
      <c r="J86" s="30">
        <v>506635587</v>
      </c>
      <c r="K86" s="30">
        <v>-147879408</v>
      </c>
      <c r="L86" s="30">
        <v>365015728</v>
      </c>
      <c r="M86" s="30">
        <v>23911264</v>
      </c>
      <c r="N86" s="30">
        <v>364325856</v>
      </c>
      <c r="O86" s="30">
        <v>23816000</v>
      </c>
      <c r="P86" s="30">
        <v>364230592</v>
      </c>
      <c r="Q86" s="31">
        <f t="shared" si="25"/>
        <v>0.72046997361833565</v>
      </c>
      <c r="R86" s="32">
        <f t="shared" si="26"/>
        <v>0.71910830061765874</v>
      </c>
    </row>
    <row r="87" spans="1:18" s="33" customFormat="1" ht="14.25" x14ac:dyDescent="0.2">
      <c r="A87" s="25">
        <v>2</v>
      </c>
      <c r="B87" s="26">
        <v>0</v>
      </c>
      <c r="C87" s="26"/>
      <c r="D87" s="27">
        <v>8</v>
      </c>
      <c r="E87" s="27">
        <v>3</v>
      </c>
      <c r="F87" s="27">
        <v>20</v>
      </c>
      <c r="G87" s="29" t="s">
        <v>121</v>
      </c>
      <c r="H87" s="30">
        <v>1672946</v>
      </c>
      <c r="I87" s="30">
        <v>0</v>
      </c>
      <c r="J87" s="30">
        <v>10038</v>
      </c>
      <c r="K87" s="30">
        <v>0</v>
      </c>
      <c r="L87" s="30">
        <v>10038</v>
      </c>
      <c r="M87" s="30">
        <v>0</v>
      </c>
      <c r="N87" s="30">
        <v>0</v>
      </c>
      <c r="O87" s="30">
        <v>0</v>
      </c>
      <c r="P87" s="30">
        <v>0</v>
      </c>
      <c r="Q87" s="31">
        <f t="shared" si="25"/>
        <v>6.0001936703276736E-3</v>
      </c>
      <c r="R87" s="32">
        <f t="shared" si="26"/>
        <v>0</v>
      </c>
    </row>
    <row r="88" spans="1:18" s="33" customFormat="1" ht="14.25" x14ac:dyDescent="0.2">
      <c r="A88" s="25">
        <v>2</v>
      </c>
      <c r="B88" s="26">
        <v>0</v>
      </c>
      <c r="C88" s="26">
        <v>4</v>
      </c>
      <c r="D88" s="27">
        <v>8</v>
      </c>
      <c r="E88" s="27">
        <v>5</v>
      </c>
      <c r="F88" s="27">
        <v>20</v>
      </c>
      <c r="G88" s="29" t="s">
        <v>122</v>
      </c>
      <c r="H88" s="30">
        <v>50188379</v>
      </c>
      <c r="I88" s="30">
        <v>0</v>
      </c>
      <c r="J88" s="30">
        <v>50188379</v>
      </c>
      <c r="K88" s="30">
        <v>-9675748.7799999993</v>
      </c>
      <c r="L88" s="30">
        <v>40512630.219999999</v>
      </c>
      <c r="M88" s="30">
        <v>6469278.0099999998</v>
      </c>
      <c r="N88" s="30">
        <v>40382852.219999999</v>
      </c>
      <c r="O88" s="30">
        <v>6443740.0099999998</v>
      </c>
      <c r="P88" s="30">
        <v>40357314.219999999</v>
      </c>
      <c r="Q88" s="31">
        <f t="shared" si="25"/>
        <v>0.80721137098291218</v>
      </c>
      <c r="R88" s="32">
        <f t="shared" si="26"/>
        <v>0.80462555325805596</v>
      </c>
    </row>
    <row r="89" spans="1:18" s="33" customFormat="1" ht="14.25" x14ac:dyDescent="0.2">
      <c r="A89" s="25">
        <v>2</v>
      </c>
      <c r="B89" s="26">
        <v>0</v>
      </c>
      <c r="C89" s="26">
        <v>4</v>
      </c>
      <c r="D89" s="27">
        <v>8</v>
      </c>
      <c r="E89" s="27">
        <v>6</v>
      </c>
      <c r="F89" s="27">
        <v>20</v>
      </c>
      <c r="G89" s="29" t="s">
        <v>123</v>
      </c>
      <c r="H89" s="30">
        <v>89223784</v>
      </c>
      <c r="I89" s="30">
        <v>0</v>
      </c>
      <c r="J89" s="30">
        <v>89223784</v>
      </c>
      <c r="K89" s="30">
        <v>-21599803</v>
      </c>
      <c r="L89" s="30">
        <v>45435540</v>
      </c>
      <c r="M89" s="30">
        <v>3706796</v>
      </c>
      <c r="N89" s="30">
        <v>45079809</v>
      </c>
      <c r="O89" s="30">
        <v>3692143</v>
      </c>
      <c r="P89" s="30">
        <v>45065156</v>
      </c>
      <c r="Q89" s="31">
        <f t="shared" si="25"/>
        <v>0.50923126057957824</v>
      </c>
      <c r="R89" s="32">
        <f t="shared" si="26"/>
        <v>0.50524430795268671</v>
      </c>
    </row>
    <row r="90" spans="1:18" s="23" customFormat="1" ht="14.25" x14ac:dyDescent="0.2">
      <c r="A90" s="16">
        <v>2</v>
      </c>
      <c r="B90" s="17">
        <v>0</v>
      </c>
      <c r="C90" s="17">
        <v>4</v>
      </c>
      <c r="D90" s="34">
        <v>9</v>
      </c>
      <c r="E90" s="18"/>
      <c r="F90" s="18"/>
      <c r="G90" s="24" t="s">
        <v>124</v>
      </c>
      <c r="H90" s="20">
        <f t="shared" ref="H90:P90" si="30">SUM(H91:H92)</f>
        <v>797364128</v>
      </c>
      <c r="I90" s="20">
        <f t="shared" si="30"/>
        <v>-2000000</v>
      </c>
      <c r="J90" s="20">
        <f t="shared" si="30"/>
        <v>794202431</v>
      </c>
      <c r="K90" s="20">
        <f t="shared" si="30"/>
        <v>-2000001</v>
      </c>
      <c r="L90" s="20">
        <f t="shared" si="30"/>
        <v>794202430</v>
      </c>
      <c r="M90" s="20">
        <f t="shared" si="30"/>
        <v>344822665</v>
      </c>
      <c r="N90" s="20">
        <f t="shared" si="30"/>
        <v>793607970</v>
      </c>
      <c r="O90" s="20">
        <f t="shared" si="30"/>
        <v>343454000</v>
      </c>
      <c r="P90" s="20">
        <f t="shared" si="30"/>
        <v>792239305</v>
      </c>
      <c r="Q90" s="56">
        <f t="shared" si="25"/>
        <v>0.99603481284274675</v>
      </c>
      <c r="R90" s="36">
        <f t="shared" si="26"/>
        <v>0.99528928143604678</v>
      </c>
    </row>
    <row r="91" spans="1:18" s="33" customFormat="1" ht="14.25" x14ac:dyDescent="0.2">
      <c r="A91" s="25">
        <v>2</v>
      </c>
      <c r="B91" s="26">
        <v>0</v>
      </c>
      <c r="C91" s="26">
        <v>4</v>
      </c>
      <c r="D91" s="27">
        <v>9</v>
      </c>
      <c r="E91" s="27">
        <v>5</v>
      </c>
      <c r="F91" s="27">
        <v>20</v>
      </c>
      <c r="G91" s="29" t="s">
        <v>125</v>
      </c>
      <c r="H91" s="30">
        <v>155715297</v>
      </c>
      <c r="I91" s="30">
        <v>0</v>
      </c>
      <c r="J91" s="30">
        <v>155617763</v>
      </c>
      <c r="K91" s="30">
        <v>0</v>
      </c>
      <c r="L91" s="30">
        <v>155617763</v>
      </c>
      <c r="M91" s="30">
        <v>0</v>
      </c>
      <c r="N91" s="30">
        <v>155126047</v>
      </c>
      <c r="O91" s="30">
        <v>0</v>
      </c>
      <c r="P91" s="30">
        <v>155126047</v>
      </c>
      <c r="Q91" s="31">
        <f t="shared" si="25"/>
        <v>0.99937363893028441</v>
      </c>
      <c r="R91" s="32">
        <f t="shared" si="26"/>
        <v>0.99621585026421644</v>
      </c>
    </row>
    <row r="92" spans="1:18" s="33" customFormat="1" ht="14.25" x14ac:dyDescent="0.2">
      <c r="A92" s="25">
        <v>2</v>
      </c>
      <c r="B92" s="26">
        <v>0</v>
      </c>
      <c r="C92" s="26">
        <v>4</v>
      </c>
      <c r="D92" s="27">
        <v>9</v>
      </c>
      <c r="E92" s="27">
        <v>13</v>
      </c>
      <c r="F92" s="27">
        <v>20</v>
      </c>
      <c r="G92" s="29" t="s">
        <v>126</v>
      </c>
      <c r="H92" s="30">
        <v>641648831</v>
      </c>
      <c r="I92" s="30">
        <v>-2000000</v>
      </c>
      <c r="J92" s="30">
        <v>638584668</v>
      </c>
      <c r="K92" s="30">
        <v>-2000001</v>
      </c>
      <c r="L92" s="30">
        <v>638584667</v>
      </c>
      <c r="M92" s="30">
        <v>344822665</v>
      </c>
      <c r="N92" s="30">
        <v>638481923</v>
      </c>
      <c r="O92" s="30">
        <v>343454000</v>
      </c>
      <c r="P92" s="30">
        <v>637113258</v>
      </c>
      <c r="Q92" s="31">
        <f t="shared" si="25"/>
        <v>0.99522454674276495</v>
      </c>
      <c r="R92" s="32">
        <f t="shared" si="26"/>
        <v>0.99506442177247578</v>
      </c>
    </row>
    <row r="93" spans="1:18" s="23" customFormat="1" ht="14.25" x14ac:dyDescent="0.2">
      <c r="A93" s="16">
        <v>2</v>
      </c>
      <c r="B93" s="17">
        <v>0</v>
      </c>
      <c r="C93" s="17">
        <v>4</v>
      </c>
      <c r="D93" s="34">
        <v>10</v>
      </c>
      <c r="E93" s="18"/>
      <c r="F93" s="18"/>
      <c r="G93" s="24" t="s">
        <v>127</v>
      </c>
      <c r="H93" s="20">
        <f t="shared" ref="H93:P93" si="31">SUM(H94:H95)</f>
        <v>11041970</v>
      </c>
      <c r="I93" s="20">
        <f t="shared" si="31"/>
        <v>0</v>
      </c>
      <c r="J93" s="20">
        <f t="shared" si="31"/>
        <v>10985256</v>
      </c>
      <c r="K93" s="20">
        <f t="shared" si="31"/>
        <v>0</v>
      </c>
      <c r="L93" s="20">
        <f t="shared" si="31"/>
        <v>10985256</v>
      </c>
      <c r="M93" s="20">
        <f t="shared" si="31"/>
        <v>849837</v>
      </c>
      <c r="N93" s="20">
        <f t="shared" si="31"/>
        <v>8057475</v>
      </c>
      <c r="O93" s="20">
        <f t="shared" si="31"/>
        <v>846343</v>
      </c>
      <c r="P93" s="20">
        <f t="shared" si="31"/>
        <v>8053981</v>
      </c>
      <c r="Q93" s="56">
        <f t="shared" si="25"/>
        <v>0.99486377883656629</v>
      </c>
      <c r="R93" s="36">
        <f t="shared" si="26"/>
        <v>0.72971353843562337</v>
      </c>
    </row>
    <row r="94" spans="1:18" s="33" customFormat="1" ht="14.25" x14ac:dyDescent="0.2">
      <c r="A94" s="25">
        <v>2</v>
      </c>
      <c r="B94" s="26">
        <v>0</v>
      </c>
      <c r="C94" s="26">
        <v>4</v>
      </c>
      <c r="D94" s="27">
        <v>10</v>
      </c>
      <c r="E94" s="27">
        <v>1</v>
      </c>
      <c r="F94" s="27">
        <v>20</v>
      </c>
      <c r="G94" s="29" t="s">
        <v>128</v>
      </c>
      <c r="H94" s="30">
        <v>10841216</v>
      </c>
      <c r="I94" s="30">
        <v>0</v>
      </c>
      <c r="J94" s="30">
        <v>10784502</v>
      </c>
      <c r="K94" s="30">
        <v>0</v>
      </c>
      <c r="L94" s="30">
        <v>10784502</v>
      </c>
      <c r="M94" s="30">
        <v>849837</v>
      </c>
      <c r="N94" s="30">
        <v>8057475</v>
      </c>
      <c r="O94" s="30">
        <v>846343</v>
      </c>
      <c r="P94" s="30">
        <v>8053981</v>
      </c>
      <c r="Q94" s="31">
        <f t="shared" si="25"/>
        <v>0.99476866801657671</v>
      </c>
      <c r="R94" s="32">
        <f t="shared" si="26"/>
        <v>0.74322612887705586</v>
      </c>
    </row>
    <row r="95" spans="1:18" s="33" customFormat="1" ht="14.25" x14ac:dyDescent="0.2">
      <c r="A95" s="25">
        <v>2</v>
      </c>
      <c r="B95" s="26">
        <v>0</v>
      </c>
      <c r="C95" s="26">
        <v>4</v>
      </c>
      <c r="D95" s="27">
        <v>10</v>
      </c>
      <c r="E95" s="27">
        <v>2</v>
      </c>
      <c r="F95" s="27">
        <v>20</v>
      </c>
      <c r="G95" s="29" t="s">
        <v>129</v>
      </c>
      <c r="H95" s="30">
        <v>200754</v>
      </c>
      <c r="I95" s="30">
        <v>0</v>
      </c>
      <c r="J95" s="30">
        <v>200754</v>
      </c>
      <c r="K95" s="30">
        <v>0</v>
      </c>
      <c r="L95" s="30">
        <v>200754</v>
      </c>
      <c r="M95" s="30">
        <v>0</v>
      </c>
      <c r="N95" s="30">
        <v>0</v>
      </c>
      <c r="O95" s="30">
        <v>0</v>
      </c>
      <c r="P95" s="30">
        <v>0</v>
      </c>
      <c r="Q95" s="31">
        <f t="shared" si="25"/>
        <v>1</v>
      </c>
      <c r="R95" s="32">
        <f t="shared" si="26"/>
        <v>0</v>
      </c>
    </row>
    <row r="96" spans="1:18" s="23" customFormat="1" ht="14.25" x14ac:dyDescent="0.2">
      <c r="A96" s="16">
        <v>2</v>
      </c>
      <c r="B96" s="17">
        <v>0</v>
      </c>
      <c r="C96" s="17">
        <v>4</v>
      </c>
      <c r="D96" s="34">
        <v>11</v>
      </c>
      <c r="E96" s="18"/>
      <c r="F96" s="18"/>
      <c r="G96" s="24" t="s">
        <v>130</v>
      </c>
      <c r="H96" s="20">
        <f>SUM(H97:H97)</f>
        <v>105641442</v>
      </c>
      <c r="I96" s="20">
        <f t="shared" ref="I96:P96" si="32">SUM(I97:I97)</f>
        <v>0</v>
      </c>
      <c r="J96" s="20">
        <f t="shared" si="32"/>
        <v>105557649</v>
      </c>
      <c r="K96" s="20">
        <f t="shared" si="32"/>
        <v>3329763</v>
      </c>
      <c r="L96" s="20">
        <f t="shared" si="32"/>
        <v>101099842</v>
      </c>
      <c r="M96" s="20">
        <f t="shared" si="32"/>
        <v>5914681</v>
      </c>
      <c r="N96" s="20">
        <f t="shared" si="32"/>
        <v>97139572</v>
      </c>
      <c r="O96" s="20">
        <f t="shared" si="32"/>
        <v>9185927</v>
      </c>
      <c r="P96" s="20">
        <f t="shared" si="32"/>
        <v>97102072</v>
      </c>
      <c r="Q96" s="56">
        <f t="shared" si="25"/>
        <v>0.9570092956512275</v>
      </c>
      <c r="R96" s="36">
        <f t="shared" si="26"/>
        <v>0.91952145068220481</v>
      </c>
    </row>
    <row r="97" spans="1:18" s="33" customFormat="1" ht="14.25" x14ac:dyDescent="0.2">
      <c r="A97" s="25">
        <v>2</v>
      </c>
      <c r="B97" s="26">
        <v>0</v>
      </c>
      <c r="C97" s="26">
        <v>4</v>
      </c>
      <c r="D97" s="27">
        <v>11</v>
      </c>
      <c r="E97" s="27">
        <v>2</v>
      </c>
      <c r="F97" s="27">
        <v>20</v>
      </c>
      <c r="G97" s="29" t="s">
        <v>131</v>
      </c>
      <c r="H97" s="30">
        <v>105641442</v>
      </c>
      <c r="I97" s="30">
        <v>0</v>
      </c>
      <c r="J97" s="30">
        <v>105557649</v>
      </c>
      <c r="K97" s="30">
        <v>3329763</v>
      </c>
      <c r="L97" s="30">
        <v>101099842</v>
      </c>
      <c r="M97" s="30">
        <v>5914681</v>
      </c>
      <c r="N97" s="30">
        <v>97139572</v>
      </c>
      <c r="O97" s="30">
        <v>9185927</v>
      </c>
      <c r="P97" s="30">
        <v>97102072</v>
      </c>
      <c r="Q97" s="31">
        <f t="shared" si="25"/>
        <v>0.9570092956512275</v>
      </c>
      <c r="R97" s="32">
        <f t="shared" si="26"/>
        <v>0.91952145068220481</v>
      </c>
    </row>
    <row r="98" spans="1:18" s="23" customFormat="1" ht="14.25" x14ac:dyDescent="0.2">
      <c r="A98" s="16">
        <v>2</v>
      </c>
      <c r="B98" s="17">
        <v>0</v>
      </c>
      <c r="C98" s="17">
        <v>4</v>
      </c>
      <c r="D98" s="34">
        <v>14</v>
      </c>
      <c r="E98" s="34"/>
      <c r="F98" s="34">
        <v>20</v>
      </c>
      <c r="G98" s="24" t="s">
        <v>132</v>
      </c>
      <c r="H98" s="20">
        <v>10000000</v>
      </c>
      <c r="I98" s="20">
        <v>-5682782</v>
      </c>
      <c r="J98" s="20">
        <v>4317218</v>
      </c>
      <c r="K98" s="20">
        <v>4317218</v>
      </c>
      <c r="L98" s="20">
        <v>4317218</v>
      </c>
      <c r="M98" s="20">
        <v>4317218</v>
      </c>
      <c r="N98" s="20">
        <v>4317218</v>
      </c>
      <c r="O98" s="20">
        <v>0</v>
      </c>
      <c r="P98" s="20">
        <v>0</v>
      </c>
      <c r="Q98" s="55"/>
      <c r="R98" s="22"/>
    </row>
    <row r="99" spans="1:18" s="23" customFormat="1" ht="14.25" x14ac:dyDescent="0.2">
      <c r="A99" s="16">
        <v>2</v>
      </c>
      <c r="B99" s="17">
        <v>0</v>
      </c>
      <c r="C99" s="17">
        <v>4</v>
      </c>
      <c r="D99" s="34">
        <v>17</v>
      </c>
      <c r="E99" s="18"/>
      <c r="F99" s="18"/>
      <c r="G99" s="24" t="s">
        <v>133</v>
      </c>
      <c r="H99" s="20">
        <f t="shared" ref="H99:R99" si="33">SUM(H100:H101)</f>
        <v>87562</v>
      </c>
      <c r="I99" s="20">
        <f t="shared" si="33"/>
        <v>0</v>
      </c>
      <c r="J99" s="20">
        <f t="shared" si="33"/>
        <v>68926</v>
      </c>
      <c r="K99" s="20">
        <f t="shared" si="33"/>
        <v>0</v>
      </c>
      <c r="L99" s="20">
        <f t="shared" si="33"/>
        <v>68926</v>
      </c>
      <c r="M99" s="20">
        <f t="shared" si="33"/>
        <v>0</v>
      </c>
      <c r="N99" s="20">
        <f t="shared" si="33"/>
        <v>13779</v>
      </c>
      <c r="O99" s="20">
        <f t="shared" si="33"/>
        <v>0</v>
      </c>
      <c r="P99" s="20">
        <f t="shared" si="33"/>
        <v>13779</v>
      </c>
      <c r="Q99" s="57">
        <f t="shared" si="33"/>
        <v>1.5743358991343277</v>
      </c>
      <c r="R99" s="57">
        <f t="shared" si="33"/>
        <v>0.31472556588474454</v>
      </c>
    </row>
    <row r="100" spans="1:18" s="33" customFormat="1" ht="14.25" x14ac:dyDescent="0.2">
      <c r="A100" s="25">
        <v>2</v>
      </c>
      <c r="B100" s="26">
        <v>0</v>
      </c>
      <c r="C100" s="26">
        <v>4</v>
      </c>
      <c r="D100" s="27">
        <v>17</v>
      </c>
      <c r="E100" s="27">
        <v>1</v>
      </c>
      <c r="F100" s="27">
        <v>20</v>
      </c>
      <c r="G100" s="29" t="s">
        <v>134</v>
      </c>
      <c r="H100" s="30">
        <v>43781</v>
      </c>
      <c r="I100" s="30">
        <v>0</v>
      </c>
      <c r="J100" s="30">
        <v>34463</v>
      </c>
      <c r="K100" s="30">
        <v>0</v>
      </c>
      <c r="L100" s="30">
        <v>34463</v>
      </c>
      <c r="M100" s="30">
        <v>0</v>
      </c>
      <c r="N100" s="30">
        <v>13779</v>
      </c>
      <c r="O100" s="30">
        <v>0</v>
      </c>
      <c r="P100" s="30">
        <v>13779</v>
      </c>
      <c r="Q100" s="31">
        <f t="shared" si="25"/>
        <v>0.78716794956716385</v>
      </c>
      <c r="R100" s="32">
        <f t="shared" si="26"/>
        <v>0.31472556588474454</v>
      </c>
    </row>
    <row r="101" spans="1:18" s="33" customFormat="1" ht="14.25" x14ac:dyDescent="0.2">
      <c r="A101" s="25">
        <v>2</v>
      </c>
      <c r="B101" s="26">
        <v>0</v>
      </c>
      <c r="C101" s="26">
        <v>4</v>
      </c>
      <c r="D101" s="27">
        <v>17</v>
      </c>
      <c r="E101" s="27">
        <v>2</v>
      </c>
      <c r="F101" s="27">
        <v>20</v>
      </c>
      <c r="G101" s="29" t="s">
        <v>135</v>
      </c>
      <c r="H101" s="30">
        <v>43781</v>
      </c>
      <c r="I101" s="30">
        <v>0</v>
      </c>
      <c r="J101" s="30">
        <v>34463</v>
      </c>
      <c r="K101" s="30">
        <v>0</v>
      </c>
      <c r="L101" s="30">
        <v>34463</v>
      </c>
      <c r="M101" s="30">
        <v>0</v>
      </c>
      <c r="N101" s="30">
        <v>0</v>
      </c>
      <c r="O101" s="30">
        <v>0</v>
      </c>
      <c r="P101" s="30">
        <v>0</v>
      </c>
      <c r="Q101" s="31">
        <f t="shared" si="25"/>
        <v>0.78716794956716385</v>
      </c>
      <c r="R101" s="32">
        <f t="shared" si="26"/>
        <v>0</v>
      </c>
    </row>
    <row r="102" spans="1:18" s="23" customFormat="1" ht="14.25" x14ac:dyDescent="0.2">
      <c r="A102" s="16">
        <v>2</v>
      </c>
      <c r="B102" s="17">
        <v>0</v>
      </c>
      <c r="C102" s="17">
        <v>4</v>
      </c>
      <c r="D102" s="34">
        <v>21</v>
      </c>
      <c r="E102" s="18"/>
      <c r="F102" s="18"/>
      <c r="G102" s="24" t="s">
        <v>136</v>
      </c>
      <c r="H102" s="20">
        <f>SUM(H103:H106)</f>
        <v>2041888295</v>
      </c>
      <c r="I102" s="20">
        <f t="shared" ref="I102:P102" si="34">SUM(I103:I106)</f>
        <v>-11507891</v>
      </c>
      <c r="J102" s="20">
        <f t="shared" si="34"/>
        <v>1768792440</v>
      </c>
      <c r="K102" s="20">
        <f t="shared" si="34"/>
        <v>-8228549</v>
      </c>
      <c r="L102" s="20">
        <f t="shared" si="34"/>
        <v>1768792423</v>
      </c>
      <c r="M102" s="20">
        <f t="shared" si="34"/>
        <v>555265372</v>
      </c>
      <c r="N102" s="20">
        <f t="shared" si="34"/>
        <v>1729736503</v>
      </c>
      <c r="O102" s="20">
        <f t="shared" si="34"/>
        <v>431094636</v>
      </c>
      <c r="P102" s="20">
        <f t="shared" si="34"/>
        <v>1580031776</v>
      </c>
      <c r="Q102" s="56">
        <f t="shared" si="25"/>
        <v>0.86625327513325112</v>
      </c>
      <c r="R102" s="36">
        <f t="shared" si="26"/>
        <v>0.84712592125417907</v>
      </c>
    </row>
    <row r="103" spans="1:18" s="33" customFormat="1" ht="14.25" x14ac:dyDescent="0.2">
      <c r="A103" s="25">
        <v>2</v>
      </c>
      <c r="B103" s="26">
        <v>0</v>
      </c>
      <c r="C103" s="26">
        <v>4</v>
      </c>
      <c r="D103" s="27">
        <v>21</v>
      </c>
      <c r="E103" s="27">
        <v>1</v>
      </c>
      <c r="F103" s="27">
        <v>20</v>
      </c>
      <c r="G103" s="29" t="s">
        <v>137</v>
      </c>
      <c r="H103" s="30">
        <v>50000000</v>
      </c>
      <c r="I103" s="30">
        <v>-7673723</v>
      </c>
      <c r="J103" s="30">
        <v>24079165</v>
      </c>
      <c r="K103" s="30">
        <v>-4394364</v>
      </c>
      <c r="L103" s="30">
        <v>24079165</v>
      </c>
      <c r="M103" s="30">
        <v>8604000</v>
      </c>
      <c r="N103" s="30">
        <v>23410361</v>
      </c>
      <c r="O103" s="30">
        <v>23409987</v>
      </c>
      <c r="P103" s="30">
        <v>23410361</v>
      </c>
      <c r="Q103" s="31">
        <f t="shared" si="25"/>
        <v>0.48158329999999999</v>
      </c>
      <c r="R103" s="32">
        <f t="shared" si="26"/>
        <v>0.46820721999999998</v>
      </c>
    </row>
    <row r="104" spans="1:18" s="33" customFormat="1" ht="14.25" x14ac:dyDescent="0.2">
      <c r="A104" s="25">
        <v>2</v>
      </c>
      <c r="B104" s="26">
        <v>0</v>
      </c>
      <c r="C104" s="26">
        <v>4</v>
      </c>
      <c r="D104" s="27">
        <v>21</v>
      </c>
      <c r="E104" s="27">
        <v>4</v>
      </c>
      <c r="F104" s="27">
        <v>20</v>
      </c>
      <c r="G104" s="29" t="s">
        <v>138</v>
      </c>
      <c r="H104" s="30">
        <v>1271888295</v>
      </c>
      <c r="I104" s="30">
        <v>-2384168</v>
      </c>
      <c r="J104" s="30">
        <v>1063055395</v>
      </c>
      <c r="K104" s="30">
        <v>-2384170</v>
      </c>
      <c r="L104" s="30">
        <v>1063055393</v>
      </c>
      <c r="M104" s="30">
        <v>245359418</v>
      </c>
      <c r="N104" s="30">
        <v>1058876637</v>
      </c>
      <c r="O104" s="30">
        <v>126657149</v>
      </c>
      <c r="P104" s="30">
        <v>933826364</v>
      </c>
      <c r="Q104" s="31">
        <f t="shared" si="25"/>
        <v>0.83580877124118824</v>
      </c>
      <c r="R104" s="32">
        <f t="shared" si="26"/>
        <v>0.83252329718153428</v>
      </c>
    </row>
    <row r="105" spans="1:18" s="33" customFormat="1" ht="14.25" x14ac:dyDescent="0.2">
      <c r="A105" s="25">
        <v>2</v>
      </c>
      <c r="B105" s="26">
        <v>0</v>
      </c>
      <c r="C105" s="26">
        <v>4</v>
      </c>
      <c r="D105" s="27">
        <v>21</v>
      </c>
      <c r="E105" s="27">
        <v>5</v>
      </c>
      <c r="F105" s="27">
        <v>20</v>
      </c>
      <c r="G105" s="29" t="s">
        <v>139</v>
      </c>
      <c r="H105" s="30">
        <v>719553881</v>
      </c>
      <c r="I105" s="30">
        <v>-1450000</v>
      </c>
      <c r="J105" s="30">
        <v>681211761</v>
      </c>
      <c r="K105" s="30">
        <v>-1450015</v>
      </c>
      <c r="L105" s="30">
        <v>681211746</v>
      </c>
      <c r="M105" s="30">
        <v>301212856</v>
      </c>
      <c r="N105" s="30">
        <v>647360407</v>
      </c>
      <c r="O105" s="30">
        <v>281027500</v>
      </c>
      <c r="P105" s="30">
        <v>622795051</v>
      </c>
      <c r="Q105" s="31">
        <f t="shared" si="25"/>
        <v>0.94671401820984691</v>
      </c>
      <c r="R105" s="32">
        <f t="shared" si="26"/>
        <v>0.89966912012249989</v>
      </c>
    </row>
    <row r="106" spans="1:18" s="33" customFormat="1" ht="14.25" x14ac:dyDescent="0.2">
      <c r="A106" s="25">
        <v>2</v>
      </c>
      <c r="B106" s="26">
        <v>0</v>
      </c>
      <c r="C106" s="26">
        <v>4</v>
      </c>
      <c r="D106" s="27">
        <v>21</v>
      </c>
      <c r="E106" s="27">
        <v>11</v>
      </c>
      <c r="F106" s="27">
        <v>20</v>
      </c>
      <c r="G106" s="29" t="s">
        <v>140</v>
      </c>
      <c r="H106" s="30">
        <v>446119</v>
      </c>
      <c r="I106" s="30">
        <v>0</v>
      </c>
      <c r="J106" s="30">
        <v>446119</v>
      </c>
      <c r="K106" s="30">
        <v>0</v>
      </c>
      <c r="L106" s="30">
        <v>446119</v>
      </c>
      <c r="M106" s="30">
        <v>89098</v>
      </c>
      <c r="N106" s="30">
        <v>89098</v>
      </c>
      <c r="O106" s="30">
        <v>0</v>
      </c>
      <c r="P106" s="30">
        <v>0</v>
      </c>
      <c r="Q106" s="31">
        <f t="shared" si="25"/>
        <v>1</v>
      </c>
      <c r="R106" s="32">
        <f t="shared" si="26"/>
        <v>0.19971801245855927</v>
      </c>
    </row>
    <row r="107" spans="1:18" s="23" customFormat="1" ht="20.25" customHeight="1" x14ac:dyDescent="0.2">
      <c r="A107" s="16">
        <v>2</v>
      </c>
      <c r="B107" s="17">
        <v>0</v>
      </c>
      <c r="C107" s="17">
        <v>4</v>
      </c>
      <c r="D107" s="34">
        <v>40</v>
      </c>
      <c r="E107" s="18"/>
      <c r="F107" s="34">
        <v>20</v>
      </c>
      <c r="G107" s="24" t="s">
        <v>141</v>
      </c>
      <c r="H107" s="58">
        <v>2145937</v>
      </c>
      <c r="I107" s="58">
        <v>-2000000</v>
      </c>
      <c r="J107" s="58">
        <v>114876</v>
      </c>
      <c r="K107" s="58">
        <v>-2000000</v>
      </c>
      <c r="L107" s="58">
        <v>114876</v>
      </c>
      <c r="M107" s="58">
        <v>-2000000</v>
      </c>
      <c r="N107" s="58">
        <v>0</v>
      </c>
      <c r="O107" s="58">
        <v>-2000000</v>
      </c>
      <c r="P107" s="58">
        <v>0</v>
      </c>
      <c r="Q107" s="31">
        <f t="shared" si="25"/>
        <v>5.3531860441382952E-2</v>
      </c>
      <c r="R107" s="59">
        <f t="shared" si="26"/>
        <v>0</v>
      </c>
    </row>
    <row r="108" spans="1:18" s="23" customFormat="1" ht="14.25" x14ac:dyDescent="0.2">
      <c r="A108" s="16">
        <v>2</v>
      </c>
      <c r="B108" s="17">
        <v>0</v>
      </c>
      <c r="C108" s="17">
        <v>4</v>
      </c>
      <c r="D108" s="34">
        <v>41</v>
      </c>
      <c r="E108" s="18"/>
      <c r="F108" s="18"/>
      <c r="G108" s="24" t="s">
        <v>142</v>
      </c>
      <c r="H108" s="20">
        <f t="shared" ref="H108:P108" si="35">+H109</f>
        <v>2497649803</v>
      </c>
      <c r="I108" s="20">
        <f t="shared" si="35"/>
        <v>-2868106</v>
      </c>
      <c r="J108" s="20">
        <f t="shared" si="35"/>
        <v>2475245850.3400002</v>
      </c>
      <c r="K108" s="20">
        <f t="shared" si="35"/>
        <v>32504431</v>
      </c>
      <c r="L108" s="20">
        <f t="shared" si="35"/>
        <v>2474755849.1399999</v>
      </c>
      <c r="M108" s="20">
        <f t="shared" si="35"/>
        <v>510854856</v>
      </c>
      <c r="N108" s="20">
        <f t="shared" si="35"/>
        <v>2336016034.1399999</v>
      </c>
      <c r="O108" s="20">
        <f t="shared" si="35"/>
        <v>417996168</v>
      </c>
      <c r="P108" s="20">
        <f t="shared" si="35"/>
        <v>2243157346.1399999</v>
      </c>
      <c r="Q108" s="56">
        <f t="shared" si="25"/>
        <v>0.99083380150712019</v>
      </c>
      <c r="R108" s="36">
        <f t="shared" si="26"/>
        <v>0.93528565587303025</v>
      </c>
    </row>
    <row r="109" spans="1:18" s="33" customFormat="1" ht="24" customHeight="1" x14ac:dyDescent="0.2">
      <c r="A109" s="25">
        <v>2</v>
      </c>
      <c r="B109" s="26">
        <v>0</v>
      </c>
      <c r="C109" s="26">
        <v>4</v>
      </c>
      <c r="D109" s="27">
        <v>41</v>
      </c>
      <c r="E109" s="27">
        <v>13</v>
      </c>
      <c r="F109" s="27">
        <v>20</v>
      </c>
      <c r="G109" s="29" t="s">
        <v>142</v>
      </c>
      <c r="H109" s="30">
        <v>2497649803</v>
      </c>
      <c r="I109" s="30">
        <v>-2868106</v>
      </c>
      <c r="J109" s="30">
        <v>2475245850.3400002</v>
      </c>
      <c r="K109" s="30">
        <v>32504431</v>
      </c>
      <c r="L109" s="30">
        <v>2474755849.1399999</v>
      </c>
      <c r="M109" s="30">
        <v>510854856</v>
      </c>
      <c r="N109" s="30">
        <v>2336016034.1399999</v>
      </c>
      <c r="O109" s="30">
        <v>417996168</v>
      </c>
      <c r="P109" s="30">
        <v>2243157346.1399999</v>
      </c>
      <c r="Q109" s="31">
        <f t="shared" si="25"/>
        <v>0.99083380150712019</v>
      </c>
      <c r="R109" s="43">
        <f t="shared" si="26"/>
        <v>0.93528565587303025</v>
      </c>
    </row>
    <row r="110" spans="1:18" s="23" customFormat="1" ht="14.25" x14ac:dyDescent="0.2">
      <c r="A110" s="16">
        <v>3</v>
      </c>
      <c r="B110" s="17"/>
      <c r="C110" s="17"/>
      <c r="D110" s="18"/>
      <c r="E110" s="18"/>
      <c r="F110" s="34">
        <v>20</v>
      </c>
      <c r="G110" s="24" t="s">
        <v>143</v>
      </c>
      <c r="H110" s="20">
        <f>+H112+H118</f>
        <v>3730985813</v>
      </c>
      <c r="I110" s="20">
        <f t="shared" ref="I110:P110" si="36">+I112+I118</f>
        <v>-2823174187</v>
      </c>
      <c r="J110" s="20">
        <f t="shared" si="36"/>
        <v>2470825813</v>
      </c>
      <c r="K110" s="20">
        <f t="shared" si="36"/>
        <v>-1186312626</v>
      </c>
      <c r="L110" s="20">
        <f t="shared" si="36"/>
        <v>2444513187</v>
      </c>
      <c r="M110" s="20">
        <f t="shared" si="36"/>
        <v>0</v>
      </c>
      <c r="N110" s="20">
        <f t="shared" si="36"/>
        <v>2444513187</v>
      </c>
      <c r="O110" s="20">
        <f t="shared" si="36"/>
        <v>0</v>
      </c>
      <c r="P110" s="20">
        <f t="shared" si="36"/>
        <v>2444513187</v>
      </c>
      <c r="Q110" s="56">
        <f t="shared" si="25"/>
        <v>0.65519230292500708</v>
      </c>
      <c r="R110" s="36">
        <f t="shared" si="26"/>
        <v>0.65519230292500708</v>
      </c>
    </row>
    <row r="111" spans="1:18" s="23" customFormat="1" ht="14.25" x14ac:dyDescent="0.2">
      <c r="A111" s="16">
        <v>3</v>
      </c>
      <c r="B111" s="17"/>
      <c r="C111" s="17"/>
      <c r="D111" s="18"/>
      <c r="E111" s="18"/>
      <c r="F111" s="34">
        <v>21</v>
      </c>
      <c r="G111" s="24" t="s">
        <v>143</v>
      </c>
      <c r="H111" s="20">
        <f>+H113+H120</f>
        <v>170190000000</v>
      </c>
      <c r="I111" s="20">
        <f t="shared" ref="I111:P111" si="37">+I113+I120</f>
        <v>170189840000</v>
      </c>
      <c r="J111" s="20">
        <f t="shared" si="37"/>
        <v>170190000000</v>
      </c>
      <c r="K111" s="20">
        <f t="shared" si="37"/>
        <v>170189840000</v>
      </c>
      <c r="L111" s="20">
        <f t="shared" si="37"/>
        <v>170190000000</v>
      </c>
      <c r="M111" s="20">
        <f t="shared" si="37"/>
        <v>170189840000</v>
      </c>
      <c r="N111" s="20">
        <f t="shared" si="37"/>
        <v>170190000000</v>
      </c>
      <c r="O111" s="20">
        <f t="shared" si="37"/>
        <v>170189840000</v>
      </c>
      <c r="P111" s="20">
        <f t="shared" si="37"/>
        <v>170190000000</v>
      </c>
      <c r="Q111" s="56">
        <f t="shared" si="25"/>
        <v>1</v>
      </c>
      <c r="R111" s="36">
        <f t="shared" si="26"/>
        <v>1</v>
      </c>
    </row>
    <row r="112" spans="1:18" s="23" customFormat="1" ht="14.25" x14ac:dyDescent="0.2">
      <c r="A112" s="16">
        <v>3</v>
      </c>
      <c r="B112" s="17">
        <v>2</v>
      </c>
      <c r="C112" s="17"/>
      <c r="D112" s="18"/>
      <c r="E112" s="18"/>
      <c r="F112" s="60">
        <v>20</v>
      </c>
      <c r="G112" s="24" t="s">
        <v>144</v>
      </c>
      <c r="H112" s="20">
        <f>+H114</f>
        <v>781109213</v>
      </c>
      <c r="I112" s="20">
        <f t="shared" ref="I112:P115" si="38">+I114</f>
        <v>-1486950787</v>
      </c>
      <c r="J112" s="20">
        <f t="shared" si="38"/>
        <v>780949213</v>
      </c>
      <c r="K112" s="20">
        <f t="shared" si="38"/>
        <v>-13608360</v>
      </c>
      <c r="L112" s="20">
        <f t="shared" si="38"/>
        <v>767340853</v>
      </c>
      <c r="M112" s="20">
        <f t="shared" si="38"/>
        <v>0</v>
      </c>
      <c r="N112" s="20">
        <f t="shared" si="38"/>
        <v>767340853</v>
      </c>
      <c r="O112" s="20">
        <f t="shared" si="38"/>
        <v>0</v>
      </c>
      <c r="P112" s="20">
        <f t="shared" si="38"/>
        <v>767340853</v>
      </c>
      <c r="Q112" s="56">
        <f t="shared" si="25"/>
        <v>0.98237332274302591</v>
      </c>
      <c r="R112" s="36">
        <f t="shared" si="26"/>
        <v>0.98237332274302591</v>
      </c>
    </row>
    <row r="113" spans="1:18" s="23" customFormat="1" ht="14.25" x14ac:dyDescent="0.2">
      <c r="A113" s="16">
        <v>3</v>
      </c>
      <c r="B113" s="17">
        <v>2</v>
      </c>
      <c r="C113" s="17"/>
      <c r="D113" s="18"/>
      <c r="E113" s="18"/>
      <c r="F113" s="60">
        <v>21</v>
      </c>
      <c r="G113" s="24" t="s">
        <v>144</v>
      </c>
      <c r="H113" s="20">
        <f>+H115</f>
        <v>170190000000</v>
      </c>
      <c r="I113" s="20">
        <f t="shared" si="38"/>
        <v>170189840000</v>
      </c>
      <c r="J113" s="20">
        <f t="shared" si="38"/>
        <v>170190000000</v>
      </c>
      <c r="K113" s="20">
        <f t="shared" si="38"/>
        <v>170189840000</v>
      </c>
      <c r="L113" s="20">
        <f t="shared" si="38"/>
        <v>170190000000</v>
      </c>
      <c r="M113" s="20">
        <f t="shared" si="38"/>
        <v>170189840000</v>
      </c>
      <c r="N113" s="20">
        <f t="shared" si="38"/>
        <v>170190000000</v>
      </c>
      <c r="O113" s="20">
        <f t="shared" si="38"/>
        <v>170189840000</v>
      </c>
      <c r="P113" s="20">
        <f t="shared" si="38"/>
        <v>170190000000</v>
      </c>
      <c r="Q113" s="56">
        <f t="shared" si="25"/>
        <v>1</v>
      </c>
      <c r="R113" s="36">
        <f t="shared" si="26"/>
        <v>1</v>
      </c>
    </row>
    <row r="114" spans="1:18" s="23" customFormat="1" ht="14.25" x14ac:dyDescent="0.2">
      <c r="A114" s="16">
        <v>3</v>
      </c>
      <c r="B114" s="17">
        <v>2</v>
      </c>
      <c r="C114" s="17">
        <v>1</v>
      </c>
      <c r="D114" s="61"/>
      <c r="E114" s="61"/>
      <c r="F114" s="60">
        <v>20</v>
      </c>
      <c r="G114" s="62" t="s">
        <v>145</v>
      </c>
      <c r="H114" s="63">
        <f>+H116</f>
        <v>781109213</v>
      </c>
      <c r="I114" s="63">
        <f t="shared" si="38"/>
        <v>-1486950787</v>
      </c>
      <c r="J114" s="63">
        <f t="shared" si="38"/>
        <v>780949213</v>
      </c>
      <c r="K114" s="63">
        <f t="shared" si="38"/>
        <v>-13608360</v>
      </c>
      <c r="L114" s="63">
        <f t="shared" si="38"/>
        <v>767340853</v>
      </c>
      <c r="M114" s="63">
        <f t="shared" si="38"/>
        <v>0</v>
      </c>
      <c r="N114" s="63">
        <f t="shared" si="38"/>
        <v>767340853</v>
      </c>
      <c r="O114" s="63">
        <f t="shared" si="38"/>
        <v>0</v>
      </c>
      <c r="P114" s="63">
        <f t="shared" si="38"/>
        <v>767340853</v>
      </c>
      <c r="Q114" s="21">
        <f t="shared" si="25"/>
        <v>0.98237332274302591</v>
      </c>
      <c r="R114" s="36">
        <f t="shared" si="26"/>
        <v>0.98237332274302591</v>
      </c>
    </row>
    <row r="115" spans="1:18" s="23" customFormat="1" ht="14.25" x14ac:dyDescent="0.2">
      <c r="A115" s="16">
        <v>3</v>
      </c>
      <c r="B115" s="17">
        <v>2</v>
      </c>
      <c r="C115" s="17">
        <v>1</v>
      </c>
      <c r="D115" s="61"/>
      <c r="E115" s="61"/>
      <c r="F115" s="60">
        <v>21</v>
      </c>
      <c r="G115" s="62" t="s">
        <v>145</v>
      </c>
      <c r="H115" s="63">
        <f>+H117</f>
        <v>170190000000</v>
      </c>
      <c r="I115" s="63">
        <f t="shared" si="38"/>
        <v>170189840000</v>
      </c>
      <c r="J115" s="63">
        <f t="shared" si="38"/>
        <v>170190000000</v>
      </c>
      <c r="K115" s="63">
        <f t="shared" si="38"/>
        <v>170189840000</v>
      </c>
      <c r="L115" s="63">
        <f t="shared" si="38"/>
        <v>170190000000</v>
      </c>
      <c r="M115" s="63">
        <f t="shared" si="38"/>
        <v>170189840000</v>
      </c>
      <c r="N115" s="63">
        <f t="shared" si="38"/>
        <v>170190000000</v>
      </c>
      <c r="O115" s="63">
        <f t="shared" si="38"/>
        <v>170189840000</v>
      </c>
      <c r="P115" s="63">
        <f t="shared" si="38"/>
        <v>170190000000</v>
      </c>
      <c r="Q115" s="21">
        <f t="shared" si="25"/>
        <v>1</v>
      </c>
      <c r="R115" s="36">
        <f t="shared" si="26"/>
        <v>1</v>
      </c>
    </row>
    <row r="116" spans="1:18" s="33" customFormat="1" ht="14.25" x14ac:dyDescent="0.2">
      <c r="A116" s="64">
        <v>3</v>
      </c>
      <c r="B116" s="27">
        <v>2</v>
      </c>
      <c r="C116" s="27">
        <v>1</v>
      </c>
      <c r="D116" s="27">
        <v>1</v>
      </c>
      <c r="E116" s="65" t="s">
        <v>146</v>
      </c>
      <c r="F116" s="27">
        <v>20</v>
      </c>
      <c r="G116" s="66" t="s">
        <v>147</v>
      </c>
      <c r="H116" s="30">
        <v>781109213</v>
      </c>
      <c r="I116" s="30">
        <v>-1486950787</v>
      </c>
      <c r="J116" s="30">
        <v>780949213</v>
      </c>
      <c r="K116" s="30">
        <v>-13608360</v>
      </c>
      <c r="L116" s="30">
        <v>767340853</v>
      </c>
      <c r="M116" s="30">
        <v>0</v>
      </c>
      <c r="N116" s="30">
        <v>767340853</v>
      </c>
      <c r="O116" s="30">
        <v>0</v>
      </c>
      <c r="P116" s="30">
        <v>767340853</v>
      </c>
      <c r="Q116" s="31">
        <f t="shared" si="25"/>
        <v>0.98237332274302591</v>
      </c>
      <c r="R116" s="32">
        <f t="shared" si="26"/>
        <v>0.98237332274302591</v>
      </c>
    </row>
    <row r="117" spans="1:18" s="53" customFormat="1" ht="14.25" x14ac:dyDescent="0.2">
      <c r="A117" s="67">
        <v>3</v>
      </c>
      <c r="B117" s="48">
        <v>2</v>
      </c>
      <c r="C117" s="48">
        <v>1</v>
      </c>
      <c r="D117" s="68">
        <v>17</v>
      </c>
      <c r="E117" s="68" t="s">
        <v>146</v>
      </c>
      <c r="F117" s="69">
        <v>21</v>
      </c>
      <c r="G117" s="70" t="s">
        <v>148</v>
      </c>
      <c r="H117" s="50">
        <v>170190000000</v>
      </c>
      <c r="I117" s="50">
        <v>170189840000</v>
      </c>
      <c r="J117" s="50">
        <v>170190000000</v>
      </c>
      <c r="K117" s="50">
        <v>170189840000</v>
      </c>
      <c r="L117" s="50">
        <v>170190000000</v>
      </c>
      <c r="M117" s="50">
        <v>170189840000</v>
      </c>
      <c r="N117" s="50">
        <v>170190000000</v>
      </c>
      <c r="O117" s="50">
        <v>170189840000</v>
      </c>
      <c r="P117" s="50">
        <v>170190000000</v>
      </c>
      <c r="Q117" s="51">
        <f t="shared" si="25"/>
        <v>1</v>
      </c>
      <c r="R117" s="52">
        <f t="shared" si="26"/>
        <v>1</v>
      </c>
    </row>
    <row r="118" spans="1:18" s="23" customFormat="1" ht="14.25" x14ac:dyDescent="0.2">
      <c r="A118" s="71">
        <v>3</v>
      </c>
      <c r="B118" s="34">
        <v>6</v>
      </c>
      <c r="C118" s="17"/>
      <c r="D118" s="18"/>
      <c r="E118" s="18"/>
      <c r="F118" s="60">
        <v>20</v>
      </c>
      <c r="G118" s="24" t="s">
        <v>149</v>
      </c>
      <c r="H118" s="20">
        <f>+H119</f>
        <v>2949876600</v>
      </c>
      <c r="I118" s="20">
        <f t="shared" ref="I118:P118" si="39">+I119</f>
        <v>-1336223400</v>
      </c>
      <c r="J118" s="20">
        <f t="shared" si="39"/>
        <v>1689876600</v>
      </c>
      <c r="K118" s="20">
        <f t="shared" si="39"/>
        <v>-1172704266</v>
      </c>
      <c r="L118" s="20">
        <f t="shared" si="39"/>
        <v>1677172334</v>
      </c>
      <c r="M118" s="20">
        <f t="shared" si="39"/>
        <v>0</v>
      </c>
      <c r="N118" s="20">
        <f t="shared" si="39"/>
        <v>1677172334</v>
      </c>
      <c r="O118" s="20">
        <f t="shared" si="39"/>
        <v>0</v>
      </c>
      <c r="P118" s="20">
        <f t="shared" si="39"/>
        <v>1677172334</v>
      </c>
      <c r="Q118" s="56">
        <f t="shared" si="25"/>
        <v>0.56855677759537471</v>
      </c>
      <c r="R118" s="36">
        <f t="shared" si="26"/>
        <v>0.56855677759537471</v>
      </c>
    </row>
    <row r="119" spans="1:18" s="23" customFormat="1" ht="14.25" x14ac:dyDescent="0.2">
      <c r="A119" s="71">
        <v>3</v>
      </c>
      <c r="B119" s="34">
        <v>6</v>
      </c>
      <c r="C119" s="17">
        <v>1</v>
      </c>
      <c r="D119" s="18"/>
      <c r="E119" s="18"/>
      <c r="F119" s="60">
        <v>20</v>
      </c>
      <c r="G119" s="24" t="s">
        <v>150</v>
      </c>
      <c r="H119" s="20">
        <f t="shared" ref="H119:P120" si="40">+H121</f>
        <v>2949876600</v>
      </c>
      <c r="I119" s="20">
        <f t="shared" si="40"/>
        <v>-1336223400</v>
      </c>
      <c r="J119" s="20">
        <f t="shared" si="40"/>
        <v>1689876600</v>
      </c>
      <c r="K119" s="20">
        <f t="shared" si="40"/>
        <v>-1172704266</v>
      </c>
      <c r="L119" s="20">
        <f t="shared" si="40"/>
        <v>1677172334</v>
      </c>
      <c r="M119" s="20">
        <f t="shared" si="40"/>
        <v>0</v>
      </c>
      <c r="N119" s="20">
        <f t="shared" si="40"/>
        <v>1677172334</v>
      </c>
      <c r="O119" s="20">
        <f t="shared" si="40"/>
        <v>0</v>
      </c>
      <c r="P119" s="20">
        <f t="shared" si="40"/>
        <v>1677172334</v>
      </c>
      <c r="Q119" s="56">
        <f t="shared" si="25"/>
        <v>0.56855677759537471</v>
      </c>
      <c r="R119" s="36">
        <f t="shared" si="26"/>
        <v>0.56855677759537471</v>
      </c>
    </row>
    <row r="120" spans="1:18" s="23" customFormat="1" ht="14.25" x14ac:dyDescent="0.2">
      <c r="A120" s="71">
        <v>3</v>
      </c>
      <c r="B120" s="34">
        <v>6</v>
      </c>
      <c r="C120" s="17">
        <v>1</v>
      </c>
      <c r="D120" s="18"/>
      <c r="E120" s="18"/>
      <c r="F120" s="60">
        <v>21</v>
      </c>
      <c r="G120" s="24" t="s">
        <v>150</v>
      </c>
      <c r="H120" s="20">
        <f>+H122</f>
        <v>0</v>
      </c>
      <c r="I120" s="20">
        <f t="shared" si="40"/>
        <v>0</v>
      </c>
      <c r="J120" s="20">
        <f t="shared" si="40"/>
        <v>0</v>
      </c>
      <c r="K120" s="20">
        <f t="shared" si="40"/>
        <v>0</v>
      </c>
      <c r="L120" s="20">
        <f t="shared" si="40"/>
        <v>0</v>
      </c>
      <c r="M120" s="20">
        <f t="shared" si="40"/>
        <v>0</v>
      </c>
      <c r="N120" s="20">
        <f t="shared" si="40"/>
        <v>0</v>
      </c>
      <c r="O120" s="20">
        <f t="shared" si="40"/>
        <v>0</v>
      </c>
      <c r="P120" s="20">
        <f t="shared" si="40"/>
        <v>0</v>
      </c>
      <c r="Q120" s="31">
        <f t="shared" si="25"/>
        <v>0</v>
      </c>
      <c r="R120" s="32">
        <f t="shared" si="26"/>
        <v>0</v>
      </c>
    </row>
    <row r="121" spans="1:18" s="23" customFormat="1" ht="14.25" x14ac:dyDescent="0.2">
      <c r="A121" s="25">
        <v>3</v>
      </c>
      <c r="B121" s="26">
        <v>6</v>
      </c>
      <c r="C121" s="26">
        <v>1</v>
      </c>
      <c r="D121" s="27">
        <v>1</v>
      </c>
      <c r="E121" s="18"/>
      <c r="F121" s="60">
        <v>20</v>
      </c>
      <c r="G121" s="29" t="s">
        <v>150</v>
      </c>
      <c r="H121" s="30">
        <v>2949876600</v>
      </c>
      <c r="I121" s="30">
        <v>-1336223400</v>
      </c>
      <c r="J121" s="30">
        <v>1689876600</v>
      </c>
      <c r="K121" s="30">
        <v>-1172704266</v>
      </c>
      <c r="L121" s="30">
        <v>1677172334</v>
      </c>
      <c r="M121" s="30">
        <v>0</v>
      </c>
      <c r="N121" s="30">
        <v>1677172334</v>
      </c>
      <c r="O121" s="30">
        <v>0</v>
      </c>
      <c r="P121" s="30">
        <v>1677172334</v>
      </c>
      <c r="Q121" s="31">
        <f t="shared" si="25"/>
        <v>0.56855677759537471</v>
      </c>
      <c r="R121" s="32">
        <f t="shared" si="26"/>
        <v>0.56855677759537471</v>
      </c>
    </row>
    <row r="122" spans="1:18" s="74" customFormat="1" ht="14.25" x14ac:dyDescent="0.2">
      <c r="A122" s="46">
        <v>3</v>
      </c>
      <c r="B122" s="47">
        <v>6</v>
      </c>
      <c r="C122" s="47">
        <v>1</v>
      </c>
      <c r="D122" s="48">
        <v>1</v>
      </c>
      <c r="E122" s="72"/>
      <c r="F122" s="73">
        <v>21</v>
      </c>
      <c r="G122" s="49" t="s">
        <v>150</v>
      </c>
      <c r="H122" s="50"/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1"/>
      <c r="R122" s="52"/>
    </row>
    <row r="123" spans="1:18" s="23" customFormat="1" ht="14.25" x14ac:dyDescent="0.2">
      <c r="A123" s="16">
        <v>5</v>
      </c>
      <c r="B123" s="17"/>
      <c r="C123" s="17"/>
      <c r="D123" s="61"/>
      <c r="E123" s="61"/>
      <c r="F123" s="60"/>
      <c r="G123" s="62" t="s">
        <v>23</v>
      </c>
      <c r="H123" s="20">
        <f t="shared" ref="H123:P125" si="41">+H124</f>
        <v>44889936936.830002</v>
      </c>
      <c r="I123" s="20">
        <f t="shared" si="41"/>
        <v>-4094734110.3900003</v>
      </c>
      <c r="J123" s="20">
        <f t="shared" si="41"/>
        <v>41580403208.110001</v>
      </c>
      <c r="K123" s="20">
        <f t="shared" si="41"/>
        <v>1552297650.1300001</v>
      </c>
      <c r="L123" s="20">
        <f t="shared" si="41"/>
        <v>41365757584.57</v>
      </c>
      <c r="M123" s="20">
        <f t="shared" si="41"/>
        <v>14411573135.02</v>
      </c>
      <c r="N123" s="20">
        <f t="shared" si="41"/>
        <v>38543197876.020004</v>
      </c>
      <c r="O123" s="20">
        <f t="shared" si="41"/>
        <v>7499541076.71</v>
      </c>
      <c r="P123" s="20">
        <f t="shared" si="41"/>
        <v>31563633540.709999</v>
      </c>
      <c r="Q123" s="56">
        <f t="shared" si="25"/>
        <v>0.92149288698669152</v>
      </c>
      <c r="R123" s="36">
        <f t="shared" si="26"/>
        <v>0.85861554963328968</v>
      </c>
    </row>
    <row r="124" spans="1:18" s="23" customFormat="1" ht="14.25" x14ac:dyDescent="0.2">
      <c r="A124" s="71">
        <v>5</v>
      </c>
      <c r="B124" s="34">
        <v>1</v>
      </c>
      <c r="C124" s="17"/>
      <c r="D124" s="61"/>
      <c r="E124" s="61"/>
      <c r="F124" s="75"/>
      <c r="G124" s="76" t="s">
        <v>24</v>
      </c>
      <c r="H124" s="20">
        <f t="shared" si="41"/>
        <v>44889936936.830002</v>
      </c>
      <c r="I124" s="20">
        <f t="shared" si="41"/>
        <v>-4094734110.3900003</v>
      </c>
      <c r="J124" s="20">
        <f t="shared" si="41"/>
        <v>41580403208.110001</v>
      </c>
      <c r="K124" s="20">
        <f t="shared" si="41"/>
        <v>1552297650.1300001</v>
      </c>
      <c r="L124" s="20">
        <f t="shared" si="41"/>
        <v>41365757584.57</v>
      </c>
      <c r="M124" s="20">
        <f t="shared" si="41"/>
        <v>14411573135.02</v>
      </c>
      <c r="N124" s="20">
        <f t="shared" si="41"/>
        <v>38543197876.020004</v>
      </c>
      <c r="O124" s="20">
        <f t="shared" si="41"/>
        <v>7499541076.71</v>
      </c>
      <c r="P124" s="20">
        <f t="shared" si="41"/>
        <v>31563633540.709999</v>
      </c>
      <c r="Q124" s="56">
        <f t="shared" si="25"/>
        <v>0.92149288698669152</v>
      </c>
      <c r="R124" s="36">
        <f t="shared" si="26"/>
        <v>0.85861554963328968</v>
      </c>
    </row>
    <row r="125" spans="1:18" s="33" customFormat="1" ht="14.25" x14ac:dyDescent="0.2">
      <c r="A125" s="25">
        <v>5</v>
      </c>
      <c r="B125" s="26">
        <v>1</v>
      </c>
      <c r="C125" s="26">
        <v>2</v>
      </c>
      <c r="D125" s="65"/>
      <c r="E125" s="65"/>
      <c r="F125" s="77">
        <v>20</v>
      </c>
      <c r="G125" s="76" t="s">
        <v>25</v>
      </c>
      <c r="H125" s="20">
        <f t="shared" si="41"/>
        <v>44889936936.830002</v>
      </c>
      <c r="I125" s="20">
        <f t="shared" si="41"/>
        <v>-4094734110.3900003</v>
      </c>
      <c r="J125" s="20">
        <f t="shared" si="41"/>
        <v>41580403208.110001</v>
      </c>
      <c r="K125" s="20">
        <f t="shared" si="41"/>
        <v>1552297650.1300001</v>
      </c>
      <c r="L125" s="20">
        <f t="shared" si="41"/>
        <v>41365757584.57</v>
      </c>
      <c r="M125" s="20">
        <f t="shared" si="41"/>
        <v>14411573135.02</v>
      </c>
      <c r="N125" s="20">
        <f t="shared" si="41"/>
        <v>38543197876.020004</v>
      </c>
      <c r="O125" s="20">
        <f t="shared" si="41"/>
        <v>7499541076.71</v>
      </c>
      <c r="P125" s="20">
        <f t="shared" si="41"/>
        <v>31563633540.709999</v>
      </c>
      <c r="Q125" s="56">
        <f t="shared" si="25"/>
        <v>0.92149288698669152</v>
      </c>
      <c r="R125" s="36">
        <f t="shared" si="26"/>
        <v>0.85861554963328968</v>
      </c>
    </row>
    <row r="126" spans="1:18" s="33" customFormat="1" ht="14.25" x14ac:dyDescent="0.2">
      <c r="A126" s="25">
        <v>5</v>
      </c>
      <c r="B126" s="26">
        <v>1</v>
      </c>
      <c r="C126" s="26">
        <v>2</v>
      </c>
      <c r="D126" s="65">
        <v>1</v>
      </c>
      <c r="E126" s="65"/>
      <c r="F126" s="77">
        <v>20</v>
      </c>
      <c r="G126" s="76" t="s">
        <v>25</v>
      </c>
      <c r="H126" s="20">
        <f t="shared" ref="H126:P126" si="42">SUM(H127:H135)</f>
        <v>44889936936.830002</v>
      </c>
      <c r="I126" s="20">
        <f t="shared" si="42"/>
        <v>-4094734110.3900003</v>
      </c>
      <c r="J126" s="20">
        <f t="shared" si="42"/>
        <v>41580403208.110001</v>
      </c>
      <c r="K126" s="20">
        <f t="shared" si="42"/>
        <v>1552297650.1300001</v>
      </c>
      <c r="L126" s="20">
        <f t="shared" si="42"/>
        <v>41365757584.57</v>
      </c>
      <c r="M126" s="20">
        <f t="shared" si="42"/>
        <v>14411573135.02</v>
      </c>
      <c r="N126" s="20">
        <f t="shared" si="42"/>
        <v>38543197876.020004</v>
      </c>
      <c r="O126" s="20">
        <f t="shared" si="42"/>
        <v>7499541076.71</v>
      </c>
      <c r="P126" s="20">
        <f t="shared" si="42"/>
        <v>31563633540.709999</v>
      </c>
      <c r="Q126" s="56">
        <f t="shared" si="25"/>
        <v>0.92149288698669152</v>
      </c>
      <c r="R126" s="36">
        <f t="shared" si="26"/>
        <v>0.85861554963328968</v>
      </c>
    </row>
    <row r="127" spans="1:18" s="33" customFormat="1" ht="14.25" x14ac:dyDescent="0.2">
      <c r="A127" s="25">
        <v>5</v>
      </c>
      <c r="B127" s="26">
        <v>1</v>
      </c>
      <c r="C127" s="26">
        <v>2</v>
      </c>
      <c r="D127" s="65">
        <v>1</v>
      </c>
      <c r="E127" s="65">
        <v>6</v>
      </c>
      <c r="F127" s="77">
        <v>20</v>
      </c>
      <c r="G127" s="78" t="s">
        <v>20</v>
      </c>
      <c r="H127" s="30">
        <v>26157874220.490002</v>
      </c>
      <c r="I127" s="30">
        <v>-2456430623.73</v>
      </c>
      <c r="J127" s="30">
        <v>24036655102.77</v>
      </c>
      <c r="K127" s="30">
        <v>680107147.47000003</v>
      </c>
      <c r="L127" s="30">
        <v>24036070136.57</v>
      </c>
      <c r="M127" s="30">
        <v>5745535668.5699997</v>
      </c>
      <c r="N127" s="30">
        <v>21572131491.57</v>
      </c>
      <c r="O127" s="30">
        <v>2207063788.71</v>
      </c>
      <c r="P127" s="30">
        <v>18004588626.709999</v>
      </c>
      <c r="Q127" s="31">
        <f t="shared" si="25"/>
        <v>0.9188846897100702</v>
      </c>
      <c r="R127" s="32">
        <f t="shared" si="26"/>
        <v>0.82468977829521428</v>
      </c>
    </row>
    <row r="128" spans="1:18" s="33" customFormat="1" ht="18" customHeight="1" x14ac:dyDescent="0.2">
      <c r="A128" s="25">
        <v>5</v>
      </c>
      <c r="B128" s="26">
        <v>1</v>
      </c>
      <c r="C128" s="26">
        <v>2</v>
      </c>
      <c r="D128" s="65">
        <v>1</v>
      </c>
      <c r="E128" s="65">
        <v>7</v>
      </c>
      <c r="F128" s="77">
        <v>20</v>
      </c>
      <c r="G128" s="78" t="s">
        <v>151</v>
      </c>
      <c r="H128" s="30">
        <v>17321939556.34</v>
      </c>
      <c r="I128" s="30">
        <v>-1367780778.6600001</v>
      </c>
      <c r="J128" s="30">
        <v>16463900861.34</v>
      </c>
      <c r="K128" s="30">
        <v>972897792.65999997</v>
      </c>
      <c r="L128" s="30">
        <v>16439865177</v>
      </c>
      <c r="M128" s="30">
        <v>8500374201.4499998</v>
      </c>
      <c r="N128" s="30">
        <v>16251124389.450001</v>
      </c>
      <c r="O128" s="30">
        <v>5098184382</v>
      </c>
      <c r="P128" s="30">
        <v>12848934570</v>
      </c>
      <c r="Q128" s="31">
        <f t="shared" si="25"/>
        <v>0.94907762052447808</v>
      </c>
      <c r="R128" s="32">
        <f t="shared" si="26"/>
        <v>0.93818156659609919</v>
      </c>
    </row>
    <row r="129" spans="1:18" s="33" customFormat="1" ht="18" customHeight="1" x14ac:dyDescent="0.2">
      <c r="A129" s="25">
        <v>5</v>
      </c>
      <c r="B129" s="26">
        <v>1</v>
      </c>
      <c r="C129" s="26">
        <v>2</v>
      </c>
      <c r="D129" s="65">
        <v>1</v>
      </c>
      <c r="E129" s="65">
        <v>9</v>
      </c>
      <c r="F129" s="77">
        <v>20</v>
      </c>
      <c r="G129" s="78" t="s">
        <v>156</v>
      </c>
      <c r="H129" s="30">
        <v>200000000</v>
      </c>
      <c r="I129" s="30">
        <v>-115583623</v>
      </c>
      <c r="J129" s="30">
        <v>84416377</v>
      </c>
      <c r="K129" s="30">
        <v>-93644174</v>
      </c>
      <c r="L129" s="30">
        <v>84416377</v>
      </c>
      <c r="M129" s="30">
        <v>64773991</v>
      </c>
      <c r="N129" s="30">
        <v>64773991</v>
      </c>
      <c r="O129" s="30">
        <v>56355826</v>
      </c>
      <c r="P129" s="30">
        <v>56355826</v>
      </c>
      <c r="Q129" s="31"/>
      <c r="R129" s="32"/>
    </row>
    <row r="130" spans="1:18" s="33" customFormat="1" ht="18" customHeight="1" x14ac:dyDescent="0.2">
      <c r="A130" s="25">
        <v>5</v>
      </c>
      <c r="B130" s="26">
        <v>1</v>
      </c>
      <c r="C130" s="26">
        <v>2</v>
      </c>
      <c r="D130" s="65">
        <v>1</v>
      </c>
      <c r="E130" s="65">
        <v>11</v>
      </c>
      <c r="F130" s="77">
        <v>20</v>
      </c>
      <c r="G130" s="78" t="s">
        <v>22</v>
      </c>
      <c r="H130" s="30">
        <v>100353881</v>
      </c>
      <c r="I130" s="30">
        <v>-32910827</v>
      </c>
      <c r="J130" s="30">
        <v>67889173</v>
      </c>
      <c r="K130" s="30">
        <v>-32691150</v>
      </c>
      <c r="L130" s="30">
        <v>31662731</v>
      </c>
      <c r="M130" s="30">
        <v>9581124</v>
      </c>
      <c r="N130" s="30">
        <v>31662731</v>
      </c>
      <c r="O130" s="30">
        <v>9541661</v>
      </c>
      <c r="P130" s="30">
        <v>31623268</v>
      </c>
      <c r="Q130" s="31"/>
      <c r="R130" s="32"/>
    </row>
    <row r="131" spans="1:18" s="33" customFormat="1" ht="14.25" x14ac:dyDescent="0.2">
      <c r="A131" s="25">
        <v>5</v>
      </c>
      <c r="B131" s="26">
        <v>1</v>
      </c>
      <c r="C131" s="26">
        <v>2</v>
      </c>
      <c r="D131" s="65">
        <v>1</v>
      </c>
      <c r="E131" s="65">
        <v>12</v>
      </c>
      <c r="F131" s="77">
        <v>20</v>
      </c>
      <c r="G131" s="78" t="s">
        <v>152</v>
      </c>
      <c r="H131" s="30">
        <v>216554681</v>
      </c>
      <c r="I131" s="30">
        <v>0</v>
      </c>
      <c r="J131" s="30">
        <v>216554674</v>
      </c>
      <c r="K131" s="30">
        <v>-4626</v>
      </c>
      <c r="L131" s="30">
        <v>216550048</v>
      </c>
      <c r="M131" s="30">
        <v>13607908</v>
      </c>
      <c r="N131" s="30">
        <v>216550048</v>
      </c>
      <c r="O131" s="30">
        <v>33701358</v>
      </c>
      <c r="P131" s="30">
        <v>216422680</v>
      </c>
      <c r="Q131" s="31"/>
      <c r="R131" s="32"/>
    </row>
    <row r="132" spans="1:18" s="33" customFormat="1" ht="14.25" x14ac:dyDescent="0.2">
      <c r="A132" s="25">
        <v>5</v>
      </c>
      <c r="B132" s="26">
        <v>1</v>
      </c>
      <c r="C132" s="26">
        <v>2</v>
      </c>
      <c r="D132" s="65">
        <v>1</v>
      </c>
      <c r="E132" s="65">
        <v>14</v>
      </c>
      <c r="F132" s="77">
        <v>20</v>
      </c>
      <c r="G132" s="78" t="s">
        <v>109</v>
      </c>
      <c r="H132" s="30">
        <v>40000000</v>
      </c>
      <c r="I132" s="30">
        <v>-30200000</v>
      </c>
      <c r="J132" s="30">
        <v>9800000</v>
      </c>
      <c r="K132" s="30">
        <v>9800000</v>
      </c>
      <c r="L132" s="30">
        <v>9800000</v>
      </c>
      <c r="M132" s="30">
        <v>0</v>
      </c>
      <c r="N132" s="30">
        <v>0</v>
      </c>
      <c r="O132" s="30">
        <v>0</v>
      </c>
      <c r="P132" s="30">
        <v>0</v>
      </c>
      <c r="Q132" s="31"/>
      <c r="R132" s="32"/>
    </row>
    <row r="133" spans="1:18" s="33" customFormat="1" ht="14.25" x14ac:dyDescent="0.2">
      <c r="A133" s="25">
        <v>5</v>
      </c>
      <c r="B133" s="26">
        <v>1</v>
      </c>
      <c r="C133" s="26">
        <v>2</v>
      </c>
      <c r="D133" s="65">
        <v>1</v>
      </c>
      <c r="E133" s="65">
        <v>15</v>
      </c>
      <c r="F133" s="77">
        <v>20</v>
      </c>
      <c r="G133" s="78" t="s">
        <v>157</v>
      </c>
      <c r="H133" s="30">
        <v>144000000</v>
      </c>
      <c r="I133" s="30">
        <v>0</v>
      </c>
      <c r="J133" s="30">
        <v>134362916</v>
      </c>
      <c r="K133" s="30">
        <v>-41239</v>
      </c>
      <c r="L133" s="30">
        <v>134321677</v>
      </c>
      <c r="M133" s="30">
        <v>0</v>
      </c>
      <c r="N133" s="30">
        <v>134321677</v>
      </c>
      <c r="O133" s="30">
        <v>0</v>
      </c>
      <c r="P133" s="30">
        <v>134321677</v>
      </c>
      <c r="Q133" s="31"/>
      <c r="R133" s="32"/>
    </row>
    <row r="134" spans="1:18" s="33" customFormat="1" ht="14.25" x14ac:dyDescent="0.2">
      <c r="A134" s="25">
        <v>5</v>
      </c>
      <c r="B134" s="26">
        <v>1</v>
      </c>
      <c r="C134" s="26">
        <v>2</v>
      </c>
      <c r="D134" s="65">
        <v>1</v>
      </c>
      <c r="E134" s="65">
        <v>21</v>
      </c>
      <c r="F134" s="77">
        <v>20</v>
      </c>
      <c r="G134" s="78" t="s">
        <v>94</v>
      </c>
      <c r="H134" s="30">
        <v>62100000</v>
      </c>
      <c r="I134" s="30">
        <v>-18698288</v>
      </c>
      <c r="J134" s="30">
        <v>43401712</v>
      </c>
      <c r="K134" s="30">
        <v>41301712</v>
      </c>
      <c r="L134" s="30">
        <v>43401712</v>
      </c>
      <c r="M134" s="30">
        <v>41458366</v>
      </c>
      <c r="N134" s="30">
        <v>41909764</v>
      </c>
      <c r="O134" s="30">
        <v>41301712</v>
      </c>
      <c r="P134" s="30">
        <v>41753110</v>
      </c>
      <c r="Q134" s="31">
        <f t="shared" si="25"/>
        <v>0.69890035426731079</v>
      </c>
      <c r="R134" s="32">
        <f t="shared" si="26"/>
        <v>0.67487542673107892</v>
      </c>
    </row>
    <row r="135" spans="1:18" s="33" customFormat="1" ht="14.25" x14ac:dyDescent="0.2">
      <c r="A135" s="25">
        <v>5</v>
      </c>
      <c r="B135" s="26">
        <v>1</v>
      </c>
      <c r="C135" s="26">
        <v>2</v>
      </c>
      <c r="D135" s="65">
        <v>1</v>
      </c>
      <c r="E135" s="65">
        <v>24</v>
      </c>
      <c r="F135" s="77">
        <v>20</v>
      </c>
      <c r="G135" s="78" t="s">
        <v>153</v>
      </c>
      <c r="H135" s="30">
        <v>647114598</v>
      </c>
      <c r="I135" s="30">
        <v>-73129970</v>
      </c>
      <c r="J135" s="30">
        <v>523422392</v>
      </c>
      <c r="K135" s="30">
        <v>-25427813</v>
      </c>
      <c r="L135" s="30">
        <v>369669726</v>
      </c>
      <c r="M135" s="30">
        <v>36241876</v>
      </c>
      <c r="N135" s="30">
        <v>230723784</v>
      </c>
      <c r="O135" s="30">
        <v>53392349</v>
      </c>
      <c r="P135" s="30">
        <v>229633783</v>
      </c>
      <c r="Q135" s="31">
        <f t="shared" si="25"/>
        <v>0.57125851764512348</v>
      </c>
      <c r="R135" s="32">
        <f t="shared" si="26"/>
        <v>0.35654238787547798</v>
      </c>
    </row>
    <row r="136" spans="1:18" s="82" customFormat="1" ht="14.25" x14ac:dyDescent="0.2">
      <c r="A136" s="145" t="s">
        <v>26</v>
      </c>
      <c r="B136" s="146"/>
      <c r="C136" s="146"/>
      <c r="D136" s="146"/>
      <c r="E136" s="146"/>
      <c r="F136" s="146"/>
      <c r="G136" s="147"/>
      <c r="H136" s="79">
        <f>H137+H140+H143+H147</f>
        <v>251678021904.72998</v>
      </c>
      <c r="I136" s="79">
        <f t="shared" ref="I136:P136" si="43">I137+I140+I143+I147</f>
        <v>-33371308381.330002</v>
      </c>
      <c r="J136" s="79">
        <f t="shared" si="43"/>
        <v>251082900638.5</v>
      </c>
      <c r="K136" s="79">
        <f t="shared" si="43"/>
        <v>13874249918.76</v>
      </c>
      <c r="L136" s="79">
        <f t="shared" si="43"/>
        <v>251019007753.51999</v>
      </c>
      <c r="M136" s="79">
        <f t="shared" si="43"/>
        <v>101254109434.97</v>
      </c>
      <c r="N136" s="79">
        <f t="shared" si="43"/>
        <v>226759004040.12</v>
      </c>
      <c r="O136" s="79">
        <f t="shared" si="43"/>
        <v>78374662391.639999</v>
      </c>
      <c r="P136" s="79">
        <f t="shared" si="43"/>
        <v>186394985085.79001</v>
      </c>
      <c r="Q136" s="80">
        <f t="shared" si="25"/>
        <v>0.99738151886993354</v>
      </c>
      <c r="R136" s="81">
        <f t="shared" si="26"/>
        <v>0.9009885023888069</v>
      </c>
    </row>
    <row r="137" spans="1:18" s="42" customFormat="1" ht="49.5" customHeight="1" x14ac:dyDescent="0.25">
      <c r="A137" s="16">
        <v>213</v>
      </c>
      <c r="B137" s="17"/>
      <c r="C137" s="17"/>
      <c r="D137" s="61"/>
      <c r="E137" s="61"/>
      <c r="F137" s="60"/>
      <c r="G137" s="75" t="s">
        <v>27</v>
      </c>
      <c r="H137" s="39">
        <f>H138</f>
        <v>5668262478.3999996</v>
      </c>
      <c r="I137" s="39">
        <f t="shared" ref="I137:P137" si="44">I138</f>
        <v>-517860989</v>
      </c>
      <c r="J137" s="39">
        <f t="shared" si="44"/>
        <v>5479839038</v>
      </c>
      <c r="K137" s="39">
        <f t="shared" si="44"/>
        <v>1198663249.5999999</v>
      </c>
      <c r="L137" s="39">
        <f t="shared" si="44"/>
        <v>5479839034</v>
      </c>
      <c r="M137" s="39">
        <f t="shared" si="44"/>
        <v>2798068740</v>
      </c>
      <c r="N137" s="39">
        <f t="shared" si="44"/>
        <v>5148581888.4300003</v>
      </c>
      <c r="O137" s="39">
        <f t="shared" si="44"/>
        <v>1014020929</v>
      </c>
      <c r="P137" s="39">
        <f t="shared" si="44"/>
        <v>3175778877.4299998</v>
      </c>
      <c r="Q137" s="88">
        <f t="shared" si="25"/>
        <v>0.96675816528997671</v>
      </c>
      <c r="R137" s="45">
        <f t="shared" si="26"/>
        <v>0.90831747965971199</v>
      </c>
    </row>
    <row r="138" spans="1:18" s="42" customFormat="1" ht="24" x14ac:dyDescent="0.25">
      <c r="A138" s="16">
        <v>213</v>
      </c>
      <c r="B138" s="34">
        <v>506</v>
      </c>
      <c r="C138" s="17"/>
      <c r="D138" s="61"/>
      <c r="E138" s="61"/>
      <c r="F138" s="60"/>
      <c r="G138" s="75" t="s">
        <v>28</v>
      </c>
      <c r="H138" s="39">
        <f>+H139</f>
        <v>5668262478.3999996</v>
      </c>
      <c r="I138" s="39">
        <f t="shared" ref="I138:P138" si="45">+I139</f>
        <v>-517860989</v>
      </c>
      <c r="J138" s="39">
        <f t="shared" si="45"/>
        <v>5479839038</v>
      </c>
      <c r="K138" s="39">
        <f t="shared" si="45"/>
        <v>1198663249.5999999</v>
      </c>
      <c r="L138" s="39">
        <f t="shared" si="45"/>
        <v>5479839034</v>
      </c>
      <c r="M138" s="39">
        <f t="shared" si="45"/>
        <v>2798068740</v>
      </c>
      <c r="N138" s="39">
        <f t="shared" si="45"/>
        <v>5148581888.4300003</v>
      </c>
      <c r="O138" s="39">
        <f t="shared" si="45"/>
        <v>1014020929</v>
      </c>
      <c r="P138" s="39">
        <f t="shared" si="45"/>
        <v>3175778877.4299998</v>
      </c>
      <c r="Q138" s="88">
        <f t="shared" ref="Q138:Q149" si="46">IFERROR((L138/H138),0)</f>
        <v>0.96675816528997671</v>
      </c>
      <c r="R138" s="45">
        <f t="shared" ref="R138:R149" si="47">IFERROR((N138/H138),0)</f>
        <v>0.90831747965971199</v>
      </c>
    </row>
    <row r="139" spans="1:18" s="87" customFormat="1" ht="36" x14ac:dyDescent="0.25">
      <c r="A139" s="25">
        <v>213</v>
      </c>
      <c r="B139" s="27">
        <v>506</v>
      </c>
      <c r="C139" s="27">
        <v>1</v>
      </c>
      <c r="D139" s="65"/>
      <c r="E139" s="65"/>
      <c r="F139" s="83">
        <v>20</v>
      </c>
      <c r="G139" s="84" t="s">
        <v>29</v>
      </c>
      <c r="H139" s="85">
        <v>5668262478.3999996</v>
      </c>
      <c r="I139" s="85">
        <v>-517860989</v>
      </c>
      <c r="J139" s="85">
        <v>5479839038</v>
      </c>
      <c r="K139" s="85">
        <v>1198663249.5999999</v>
      </c>
      <c r="L139" s="85">
        <v>5479839034</v>
      </c>
      <c r="M139" s="85">
        <v>2798068740</v>
      </c>
      <c r="N139" s="85">
        <v>5148581888.4300003</v>
      </c>
      <c r="O139" s="85">
        <v>1014020929</v>
      </c>
      <c r="P139" s="85">
        <v>3175778877.4299998</v>
      </c>
      <c r="Q139" s="86">
        <f t="shared" si="46"/>
        <v>0.96675816528997671</v>
      </c>
      <c r="R139" s="89">
        <f t="shared" si="47"/>
        <v>0.90831747965971199</v>
      </c>
    </row>
    <row r="140" spans="1:18" s="42" customFormat="1" ht="18" customHeight="1" x14ac:dyDescent="0.25">
      <c r="A140" s="71">
        <v>310</v>
      </c>
      <c r="B140" s="17"/>
      <c r="C140" s="17"/>
      <c r="D140" s="61"/>
      <c r="E140" s="61"/>
      <c r="F140" s="60"/>
      <c r="G140" s="75" t="s">
        <v>30</v>
      </c>
      <c r="H140" s="39">
        <f t="shared" ref="H140:P140" si="48">H141</f>
        <v>7800000000</v>
      </c>
      <c r="I140" s="39">
        <f t="shared" si="48"/>
        <v>-1915097</v>
      </c>
      <c r="J140" s="39">
        <f t="shared" si="48"/>
        <v>7776082510.8299999</v>
      </c>
      <c r="K140" s="39">
        <f t="shared" si="48"/>
        <v>7766424</v>
      </c>
      <c r="L140" s="39">
        <f t="shared" si="48"/>
        <v>7764219017.3299999</v>
      </c>
      <c r="M140" s="39">
        <f t="shared" si="48"/>
        <v>910012159</v>
      </c>
      <c r="N140" s="39">
        <f t="shared" si="48"/>
        <v>7688105335.1000004</v>
      </c>
      <c r="O140" s="39">
        <f t="shared" si="48"/>
        <v>831499218</v>
      </c>
      <c r="P140" s="39">
        <f t="shared" si="48"/>
        <v>7609592394.1000004</v>
      </c>
      <c r="Q140" s="40">
        <f t="shared" si="46"/>
        <v>0.99541269452948722</v>
      </c>
      <c r="R140" s="41">
        <f t="shared" si="47"/>
        <v>0.98565453014102566</v>
      </c>
    </row>
    <row r="141" spans="1:18" s="42" customFormat="1" ht="24" x14ac:dyDescent="0.25">
      <c r="A141" s="71">
        <v>310</v>
      </c>
      <c r="B141" s="34">
        <v>506</v>
      </c>
      <c r="C141" s="17"/>
      <c r="D141" s="61"/>
      <c r="E141" s="61"/>
      <c r="F141" s="60"/>
      <c r="G141" s="75" t="s">
        <v>28</v>
      </c>
      <c r="H141" s="39">
        <f>+H142</f>
        <v>7800000000</v>
      </c>
      <c r="I141" s="39">
        <f t="shared" ref="I141:P141" si="49">+I142</f>
        <v>-1915097</v>
      </c>
      <c r="J141" s="39">
        <f t="shared" si="49"/>
        <v>7776082510.8299999</v>
      </c>
      <c r="K141" s="39">
        <f t="shared" si="49"/>
        <v>7766424</v>
      </c>
      <c r="L141" s="39">
        <f t="shared" si="49"/>
        <v>7764219017.3299999</v>
      </c>
      <c r="M141" s="39">
        <f t="shared" si="49"/>
        <v>910012159</v>
      </c>
      <c r="N141" s="39">
        <f t="shared" si="49"/>
        <v>7688105335.1000004</v>
      </c>
      <c r="O141" s="39">
        <f t="shared" si="49"/>
        <v>831499218</v>
      </c>
      <c r="P141" s="39">
        <f t="shared" si="49"/>
        <v>7609592394.1000004</v>
      </c>
      <c r="Q141" s="40">
        <f t="shared" si="46"/>
        <v>0.99541269452948722</v>
      </c>
      <c r="R141" s="41">
        <f t="shared" si="47"/>
        <v>0.98565453014102566</v>
      </c>
    </row>
    <row r="142" spans="1:18" s="87" customFormat="1" ht="27.75" customHeight="1" x14ac:dyDescent="0.25">
      <c r="A142" s="64">
        <v>310</v>
      </c>
      <c r="B142" s="27">
        <v>506</v>
      </c>
      <c r="C142" s="27">
        <v>1</v>
      </c>
      <c r="D142" s="65"/>
      <c r="E142" s="65"/>
      <c r="F142" s="83">
        <v>20</v>
      </c>
      <c r="G142" s="84" t="s">
        <v>31</v>
      </c>
      <c r="H142" s="85">
        <v>7800000000</v>
      </c>
      <c r="I142" s="85">
        <v>-1915097</v>
      </c>
      <c r="J142" s="85">
        <v>7776082510.8299999</v>
      </c>
      <c r="K142" s="85">
        <v>7766424</v>
      </c>
      <c r="L142" s="85">
        <v>7764219017.3299999</v>
      </c>
      <c r="M142" s="85">
        <v>910012159</v>
      </c>
      <c r="N142" s="85">
        <v>7688105335.1000004</v>
      </c>
      <c r="O142" s="85">
        <v>831499218</v>
      </c>
      <c r="P142" s="85">
        <v>7609592394.1000004</v>
      </c>
      <c r="Q142" s="86">
        <f t="shared" si="46"/>
        <v>0.99541269452948722</v>
      </c>
      <c r="R142" s="89">
        <f t="shared" si="47"/>
        <v>0.98565453014102566</v>
      </c>
    </row>
    <row r="143" spans="1:18" s="42" customFormat="1" ht="14.25" customHeight="1" x14ac:dyDescent="0.25">
      <c r="A143" s="71">
        <v>410</v>
      </c>
      <c r="B143" s="17"/>
      <c r="C143" s="18"/>
      <c r="D143" s="18"/>
      <c r="E143" s="18"/>
      <c r="F143" s="18"/>
      <c r="G143" s="38" t="s">
        <v>32</v>
      </c>
      <c r="H143" s="39">
        <f>+H144</f>
        <v>233361759426.32999</v>
      </c>
      <c r="I143" s="39">
        <f t="shared" ref="I143:P143" si="50">+I144</f>
        <v>-32851532295.330002</v>
      </c>
      <c r="J143" s="39">
        <f t="shared" si="50"/>
        <v>232978979089.67001</v>
      </c>
      <c r="K143" s="39">
        <f t="shared" si="50"/>
        <v>7839134986.1599998</v>
      </c>
      <c r="L143" s="39">
        <f t="shared" si="50"/>
        <v>232926949702.19</v>
      </c>
      <c r="M143" s="39">
        <f t="shared" si="50"/>
        <v>92698028535.970001</v>
      </c>
      <c r="N143" s="39">
        <f t="shared" si="50"/>
        <v>209074316816.59</v>
      </c>
      <c r="O143" s="39">
        <f t="shared" si="50"/>
        <v>71700456985.639999</v>
      </c>
      <c r="P143" s="39">
        <f t="shared" si="50"/>
        <v>170780928555.26001</v>
      </c>
      <c r="Q143" s="88">
        <f t="shared" si="46"/>
        <v>0.99813675674536873</v>
      </c>
      <c r="R143" s="45">
        <f t="shared" si="47"/>
        <v>0.8959236394624146</v>
      </c>
    </row>
    <row r="144" spans="1:18" s="42" customFormat="1" ht="24" x14ac:dyDescent="0.25">
      <c r="A144" s="71">
        <v>410</v>
      </c>
      <c r="B144" s="34">
        <v>506</v>
      </c>
      <c r="C144" s="18"/>
      <c r="D144" s="18"/>
      <c r="E144" s="18"/>
      <c r="F144" s="18"/>
      <c r="G144" s="75" t="s">
        <v>28</v>
      </c>
      <c r="H144" s="39">
        <f>+H145+H146</f>
        <v>233361759426.32999</v>
      </c>
      <c r="I144" s="39">
        <f t="shared" ref="I144:P144" si="51">+I145+I146</f>
        <v>-32851532295.330002</v>
      </c>
      <c r="J144" s="39">
        <f t="shared" si="51"/>
        <v>232978979089.67001</v>
      </c>
      <c r="K144" s="39">
        <f t="shared" si="51"/>
        <v>7839134986.1599998</v>
      </c>
      <c r="L144" s="39">
        <f t="shared" si="51"/>
        <v>232926949702.19</v>
      </c>
      <c r="M144" s="39">
        <f t="shared" si="51"/>
        <v>92698028535.970001</v>
      </c>
      <c r="N144" s="39">
        <f t="shared" si="51"/>
        <v>209074316816.59</v>
      </c>
      <c r="O144" s="39">
        <f t="shared" si="51"/>
        <v>71700456985.639999</v>
      </c>
      <c r="P144" s="39">
        <f t="shared" si="51"/>
        <v>170780928555.26001</v>
      </c>
      <c r="Q144" s="88">
        <f t="shared" si="46"/>
        <v>0.99813675674536873</v>
      </c>
      <c r="R144" s="45">
        <f t="shared" si="47"/>
        <v>0.8959236394624146</v>
      </c>
    </row>
    <row r="145" spans="1:18" s="87" customFormat="1" ht="24" x14ac:dyDescent="0.25">
      <c r="A145" s="27">
        <v>410</v>
      </c>
      <c r="B145" s="27">
        <v>506</v>
      </c>
      <c r="C145" s="27">
        <v>1</v>
      </c>
      <c r="D145" s="28"/>
      <c r="E145" s="28"/>
      <c r="F145" s="28">
        <v>20</v>
      </c>
      <c r="G145" s="90" t="s">
        <v>33</v>
      </c>
      <c r="H145" s="85">
        <v>213361759426.32999</v>
      </c>
      <c r="I145" s="85">
        <v>-32809551013.330002</v>
      </c>
      <c r="J145" s="85">
        <v>213078234731.67001</v>
      </c>
      <c r="K145" s="85">
        <v>-268437998.83999997</v>
      </c>
      <c r="L145" s="85">
        <v>213026205344.19</v>
      </c>
      <c r="M145" s="85">
        <v>84147945221.970001</v>
      </c>
      <c r="N145" s="85">
        <v>189623229067.59</v>
      </c>
      <c r="O145" s="85">
        <v>71694902331.639999</v>
      </c>
      <c r="P145" s="85">
        <v>159876193671.26001</v>
      </c>
      <c r="Q145" s="86">
        <f t="shared" si="46"/>
        <v>0.99842729979804157</v>
      </c>
      <c r="R145" s="89">
        <f t="shared" si="47"/>
        <v>0.8887404639773957</v>
      </c>
    </row>
    <row r="146" spans="1:18" s="87" customFormat="1" ht="14.25" x14ac:dyDescent="0.25">
      <c r="A146" s="27">
        <v>410</v>
      </c>
      <c r="B146" s="27">
        <v>506</v>
      </c>
      <c r="C146" s="27">
        <v>3</v>
      </c>
      <c r="D146" s="28"/>
      <c r="E146" s="28"/>
      <c r="F146" s="28">
        <v>20</v>
      </c>
      <c r="G146" s="90" t="s">
        <v>154</v>
      </c>
      <c r="H146" s="85">
        <v>20000000000</v>
      </c>
      <c r="I146" s="85">
        <v>-41981282</v>
      </c>
      <c r="J146" s="85">
        <v>19900744358</v>
      </c>
      <c r="K146" s="85">
        <v>8107572985</v>
      </c>
      <c r="L146" s="85">
        <v>19900744358</v>
      </c>
      <c r="M146" s="85">
        <v>8550083314</v>
      </c>
      <c r="N146" s="85">
        <v>19451087749</v>
      </c>
      <c r="O146" s="85">
        <v>5554654</v>
      </c>
      <c r="P146" s="85">
        <v>10904734884</v>
      </c>
      <c r="Q146" s="86">
        <f t="shared" si="46"/>
        <v>0.99503721789999999</v>
      </c>
      <c r="R146" s="89">
        <f t="shared" si="47"/>
        <v>0.97255438745</v>
      </c>
    </row>
    <row r="147" spans="1:18" s="87" customFormat="1" ht="14.25" x14ac:dyDescent="0.25">
      <c r="A147" s="91">
        <v>460</v>
      </c>
      <c r="B147" s="92">
        <v>506</v>
      </c>
      <c r="C147" s="93"/>
      <c r="D147" s="93"/>
      <c r="E147" s="93"/>
      <c r="F147" s="93"/>
      <c r="G147" s="94" t="s">
        <v>155</v>
      </c>
      <c r="H147" s="95">
        <f>+H148</f>
        <v>4848000000</v>
      </c>
      <c r="I147" s="95">
        <f>+I148</f>
        <v>0</v>
      </c>
      <c r="J147" s="95">
        <f t="shared" ref="J147:P147" si="52">+J148</f>
        <v>4848000000</v>
      </c>
      <c r="K147" s="95">
        <f t="shared" si="52"/>
        <v>4828685259</v>
      </c>
      <c r="L147" s="95">
        <f t="shared" si="52"/>
        <v>4848000000</v>
      </c>
      <c r="M147" s="95">
        <f t="shared" si="52"/>
        <v>4848000000</v>
      </c>
      <c r="N147" s="95">
        <f t="shared" si="52"/>
        <v>4848000000</v>
      </c>
      <c r="O147" s="95">
        <f t="shared" si="52"/>
        <v>4828685259</v>
      </c>
      <c r="P147" s="95">
        <f t="shared" si="52"/>
        <v>4828685259</v>
      </c>
      <c r="Q147" s="96">
        <f t="shared" si="46"/>
        <v>1</v>
      </c>
      <c r="R147" s="41">
        <f t="shared" si="47"/>
        <v>1</v>
      </c>
    </row>
    <row r="148" spans="1:18" s="87" customFormat="1" thickBot="1" x14ac:dyDescent="0.3">
      <c r="A148" s="97">
        <v>460</v>
      </c>
      <c r="B148" s="98">
        <v>506</v>
      </c>
      <c r="C148" s="97">
        <v>1</v>
      </c>
      <c r="D148" s="99"/>
      <c r="E148" s="99"/>
      <c r="F148" s="99" t="s">
        <v>19</v>
      </c>
      <c r="G148" s="100" t="s">
        <v>155</v>
      </c>
      <c r="H148" s="101">
        <v>4848000000</v>
      </c>
      <c r="I148" s="101">
        <v>0</v>
      </c>
      <c r="J148" s="101">
        <v>4848000000</v>
      </c>
      <c r="K148" s="101">
        <v>4828685259</v>
      </c>
      <c r="L148" s="101">
        <v>4848000000</v>
      </c>
      <c r="M148" s="101">
        <v>4848000000</v>
      </c>
      <c r="N148" s="101">
        <v>4848000000</v>
      </c>
      <c r="O148" s="101">
        <v>4828685259</v>
      </c>
      <c r="P148" s="101">
        <v>4828685259</v>
      </c>
      <c r="Q148" s="86">
        <f t="shared" si="46"/>
        <v>1</v>
      </c>
      <c r="R148" s="89">
        <f t="shared" si="47"/>
        <v>1</v>
      </c>
    </row>
    <row r="149" spans="1:18" s="105" customFormat="1" ht="15.75" thickBot="1" x14ac:dyDescent="0.3">
      <c r="A149" s="148" t="s">
        <v>34</v>
      </c>
      <c r="B149" s="149"/>
      <c r="C149" s="149"/>
      <c r="D149" s="149"/>
      <c r="E149" s="149"/>
      <c r="F149" s="149"/>
      <c r="G149" s="150"/>
      <c r="H149" s="102">
        <f t="shared" ref="H149:P149" si="53">H8+H136</f>
        <v>505598333297.56</v>
      </c>
      <c r="I149" s="102">
        <f t="shared" si="53"/>
        <v>131944283108.7</v>
      </c>
      <c r="J149" s="102">
        <f t="shared" si="53"/>
        <v>498100320910.77002</v>
      </c>
      <c r="K149" s="102">
        <f t="shared" si="53"/>
        <v>188561940933.62003</v>
      </c>
      <c r="L149" s="102">
        <f t="shared" si="53"/>
        <v>495729281615.60999</v>
      </c>
      <c r="M149" s="102">
        <f t="shared" si="53"/>
        <v>293219915986.26001</v>
      </c>
      <c r="N149" s="102">
        <f t="shared" si="53"/>
        <v>468268957293.15997</v>
      </c>
      <c r="O149" s="102">
        <f t="shared" si="53"/>
        <v>260449419327.35999</v>
      </c>
      <c r="P149" s="102">
        <f t="shared" si="53"/>
        <v>417880319826.26001</v>
      </c>
      <c r="Q149" s="103">
        <f t="shared" si="46"/>
        <v>0.98048045052367339</v>
      </c>
      <c r="R149" s="104">
        <f t="shared" si="47"/>
        <v>0.92616792116197399</v>
      </c>
    </row>
    <row r="150" spans="1:18" x14ac:dyDescent="0.2">
      <c r="H150" s="109"/>
      <c r="I150" s="110"/>
      <c r="J150" s="109"/>
      <c r="K150" s="109"/>
      <c r="L150" s="109"/>
      <c r="M150" s="109"/>
      <c r="N150" s="109"/>
      <c r="O150" s="109"/>
      <c r="P150" s="109"/>
    </row>
    <row r="151" spans="1:18" x14ac:dyDescent="0.2"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1:18" x14ac:dyDescent="0.2"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1:18" x14ac:dyDescent="0.2"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1:18" x14ac:dyDescent="0.2"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1:18" x14ac:dyDescent="0.2"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1:18" x14ac:dyDescent="0.2"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1:18" x14ac:dyDescent="0.2"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1:18" x14ac:dyDescent="0.2"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1:18" x14ac:dyDescent="0.2"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1:18" x14ac:dyDescent="0.2"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1:16" x14ac:dyDescent="0.2">
      <c r="A161" s="106"/>
      <c r="B161" s="106"/>
      <c r="C161" s="106"/>
      <c r="D161" s="106"/>
      <c r="E161" s="106"/>
      <c r="F161" s="106"/>
      <c r="G161" s="106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1:16" x14ac:dyDescent="0.2">
      <c r="A162" s="106"/>
      <c r="B162" s="106"/>
      <c r="C162" s="106"/>
      <c r="D162" s="106"/>
      <c r="E162" s="106"/>
      <c r="F162" s="106"/>
      <c r="G162" s="106"/>
      <c r="H162" s="109"/>
      <c r="I162" s="109"/>
      <c r="J162" s="109"/>
      <c r="K162" s="109"/>
      <c r="L162" s="109"/>
      <c r="M162" s="109"/>
      <c r="N162" s="109"/>
      <c r="O162" s="109"/>
      <c r="P162" s="109"/>
    </row>
  </sheetData>
  <mergeCells count="23">
    <mergeCell ref="A136:G136"/>
    <mergeCell ref="A149:G149"/>
    <mergeCell ref="N4:N7"/>
    <mergeCell ref="O4:O7"/>
    <mergeCell ref="P4:P7"/>
    <mergeCell ref="D6:D7"/>
    <mergeCell ref="A8:G8"/>
    <mergeCell ref="A1:R1"/>
    <mergeCell ref="A2:R2"/>
    <mergeCell ref="A3:R3"/>
    <mergeCell ref="Q4:Q7"/>
    <mergeCell ref="R4:R7"/>
    <mergeCell ref="A4:G4"/>
    <mergeCell ref="H4:H7"/>
    <mergeCell ref="I4:I7"/>
    <mergeCell ref="J4:J7"/>
    <mergeCell ref="K4:K7"/>
    <mergeCell ref="L4:L7"/>
    <mergeCell ref="G5:G7"/>
    <mergeCell ref="A6:A7"/>
    <mergeCell ref="B6:B7"/>
    <mergeCell ref="C6:C7"/>
    <mergeCell ref="M4:M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H102:P10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2A4AE11-5F01-4246-A1AF-2F8C76977F18}"/>
</file>

<file path=customXml/itemProps2.xml><?xml version="1.0" encoding="utf-8"?>
<ds:datastoreItem xmlns:ds="http://schemas.openxmlformats.org/officeDocument/2006/customXml" ds:itemID="{AAB0276C-C40F-46B5-86AB-E92D5F07DE9B}"/>
</file>

<file path=customXml/itemProps3.xml><?xml version="1.0" encoding="utf-8"?>
<ds:datastoreItem xmlns:ds="http://schemas.openxmlformats.org/officeDocument/2006/customXml" ds:itemID="{5ED88B38-B333-42A8-99B0-2D0D6AB33C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Diciembre (Gastos)</dc:title>
  <dc:creator>Windows User</dc:creator>
  <cp:lastModifiedBy>Carolina Peña Mugno</cp:lastModifiedBy>
  <dcterms:created xsi:type="dcterms:W3CDTF">2014-01-22T22:03:49Z</dcterms:created>
  <dcterms:modified xsi:type="dcterms:W3CDTF">2015-02-25T15:17:17Z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