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240" yWindow="315" windowWidth="17520" windowHeight="9315" tabRatio="715"/>
  </bookViews>
  <sheets>
    <sheet name="INGRESOS" sheetId="2" r:id="rId1"/>
  </sheets>
  <definedNames>
    <definedName name="_xlnm.Print_Area" localSheetId="0">INGRESOS!$B$1:$J$45</definedName>
  </definedNames>
  <calcPr calcId="145621"/>
</workbook>
</file>

<file path=xl/calcChain.xml><?xml version="1.0" encoding="utf-8"?>
<calcChain xmlns="http://schemas.openxmlformats.org/spreadsheetml/2006/main">
  <c r="J12" i="2"/>
  <c r="J11" s="1"/>
  <c r="I25"/>
  <c r="I24"/>
  <c r="I18" l="1"/>
  <c r="I19"/>
  <c r="I20"/>
  <c r="E12" l="1"/>
  <c r="E11" s="1"/>
  <c r="F12"/>
  <c r="F11" s="1"/>
  <c r="G12"/>
  <c r="G11" s="1"/>
  <c r="H12"/>
  <c r="H11" s="1"/>
  <c r="I12"/>
  <c r="I11" s="1"/>
  <c r="D12" l="1"/>
  <c r="D11" s="1"/>
  <c r="J25"/>
  <c r="J29"/>
  <c r="I32"/>
  <c r="J18"/>
  <c r="E41"/>
  <c r="E40" s="1"/>
  <c r="J31"/>
  <c r="I35"/>
  <c r="I17"/>
  <c r="J17"/>
  <c r="I30"/>
  <c r="J32"/>
  <c r="I29"/>
  <c r="J20"/>
  <c r="E23"/>
  <c r="I28"/>
  <c r="E15"/>
  <c r="J28"/>
  <c r="J35"/>
  <c r="E26"/>
  <c r="H41"/>
  <c r="H40" s="1"/>
  <c r="G15"/>
  <c r="F15"/>
  <c r="I16"/>
  <c r="H38"/>
  <c r="H36" s="1"/>
  <c r="H33" s="1"/>
  <c r="I27"/>
  <c r="I26" s="1"/>
  <c r="F26"/>
  <c r="H15"/>
  <c r="I41"/>
  <c r="I40" s="1"/>
  <c r="F41"/>
  <c r="F40" s="1"/>
  <c r="G38"/>
  <c r="G36" s="1"/>
  <c r="G33" s="1"/>
  <c r="H23"/>
  <c r="G23"/>
  <c r="J24"/>
  <c r="D23"/>
  <c r="D26"/>
  <c r="J27"/>
  <c r="J26" s="1"/>
  <c r="H26"/>
  <c r="I39"/>
  <c r="I38" s="1"/>
  <c r="F38"/>
  <c r="F36" s="1"/>
  <c r="F33" s="1"/>
  <c r="D15"/>
  <c r="J16"/>
  <c r="F23"/>
  <c r="D38"/>
  <c r="D36" s="1"/>
  <c r="D33" s="1"/>
  <c r="J39"/>
  <c r="J38" s="1"/>
  <c r="I34"/>
  <c r="G26"/>
  <c r="G41"/>
  <c r="G40" s="1"/>
  <c r="J19"/>
  <c r="J34"/>
  <c r="J30"/>
  <c r="E38"/>
  <c r="E36" s="1"/>
  <c r="E33" s="1"/>
  <c r="D41"/>
  <c r="I31"/>
  <c r="D22" l="1"/>
  <c r="D21" s="1"/>
  <c r="D14" s="1"/>
  <c r="D10" s="1"/>
  <c r="D9" s="1"/>
  <c r="J41"/>
  <c r="H22"/>
  <c r="H21" s="1"/>
  <c r="H14" s="1"/>
  <c r="J23"/>
  <c r="J22" s="1"/>
  <c r="J21" s="1"/>
  <c r="I15"/>
  <c r="J15"/>
  <c r="I36"/>
  <c r="I33" s="1"/>
  <c r="I23"/>
  <c r="I22" s="1"/>
  <c r="I21" s="1"/>
  <c r="E22"/>
  <c r="E21" s="1"/>
  <c r="E14" s="1"/>
  <c r="E10" s="1"/>
  <c r="E9" s="1"/>
  <c r="E45" s="1"/>
  <c r="J36"/>
  <c r="J33" s="1"/>
  <c r="D40"/>
  <c r="J40" s="1"/>
  <c r="F22"/>
  <c r="F21" s="1"/>
  <c r="F14" s="1"/>
  <c r="F10" s="1"/>
  <c r="F9" s="1"/>
  <c r="F45" s="1"/>
  <c r="G22"/>
  <c r="G21" s="1"/>
  <c r="G14" s="1"/>
  <c r="J14" l="1"/>
  <c r="J10" s="1"/>
  <c r="J9" s="1"/>
  <c r="J45" s="1"/>
  <c r="G10"/>
  <c r="G9" s="1"/>
  <c r="G45" s="1"/>
  <c r="H10"/>
  <c r="H9" s="1"/>
  <c r="H45" s="1"/>
  <c r="I14"/>
  <c r="D45"/>
  <c r="I10" l="1"/>
  <c r="I9" s="1"/>
  <c r="I45" s="1"/>
</calcChain>
</file>

<file path=xl/sharedStrings.xml><?xml version="1.0" encoding="utf-8"?>
<sst xmlns="http://schemas.openxmlformats.org/spreadsheetml/2006/main" count="54" uniqueCount="52">
  <si>
    <t>AGENCIA NACIONAL DE HIDROCARBUROS</t>
  </si>
  <si>
    <t>MES</t>
  </si>
  <si>
    <t>NUMERAL</t>
  </si>
  <si>
    <t>DESCRIPCION</t>
  </si>
  <si>
    <t xml:space="preserve">AFORO </t>
  </si>
  <si>
    <t>DERECHOS POR</t>
  </si>
  <si>
    <t>DRCHOS X COBRAR</t>
  </si>
  <si>
    <t>RCDO. EFECTIVO</t>
  </si>
  <si>
    <t>PENDIENTE</t>
  </si>
  <si>
    <t>SALDO</t>
  </si>
  <si>
    <t>VIGENTE</t>
  </si>
  <si>
    <t>COBRAR MES</t>
  </si>
  <si>
    <t>ACUMULADOS</t>
  </si>
  <si>
    <t>ACUMULADO</t>
  </si>
  <si>
    <t>DE COBRO</t>
  </si>
  <si>
    <t>POR EJECUTAR</t>
  </si>
  <si>
    <t xml:space="preserve">I. INGRESOS DE LOS ESTABLEC.PUBLICOS </t>
  </si>
  <si>
    <t xml:space="preserve">    A. INGRESOS CORRIENTES</t>
  </si>
  <si>
    <t xml:space="preserve">        TRIBUTARIOS</t>
  </si>
  <si>
    <t xml:space="preserve">        IMPUESTOS</t>
  </si>
  <si>
    <t xml:space="preserve">        CONTRIBUCIONES</t>
  </si>
  <si>
    <t xml:space="preserve">        NO  TRIBUTARIOS</t>
  </si>
  <si>
    <t xml:space="preserve">             VENTA DE BIENES Y SERVICIOS</t>
  </si>
  <si>
    <t xml:space="preserve">              BIP</t>
  </si>
  <si>
    <t xml:space="preserve">              LITOTECA</t>
  </si>
  <si>
    <t xml:space="preserve">       TASAS, MULTAS Y CONTRIBUCIONES</t>
  </si>
  <si>
    <t xml:space="preserve">        DERECHOS ECONÓMICOS</t>
  </si>
  <si>
    <t xml:space="preserve">           SUBSUELO - EXPLORACION</t>
  </si>
  <si>
    <t xml:space="preserve">              CONTRATOS E&amp;P CANON</t>
  </si>
  <si>
    <t xml:space="preserve">              CONTRATOS TEAS</t>
  </si>
  <si>
    <t xml:space="preserve">          SUBSUELO - EXPLOTACION</t>
  </si>
  <si>
    <t xml:space="preserve">             CONTRATOS E&amp;P PRODUCCION</t>
  </si>
  <si>
    <t xml:space="preserve">        CAMPO TELLO</t>
  </si>
  <si>
    <t xml:space="preserve">        CONTRATOS E&amp;P PRECIOS ALTOS</t>
  </si>
  <si>
    <t xml:space="preserve">        TRANSFERENCIA DE TECNOLOGIA</t>
  </si>
  <si>
    <t xml:space="preserve">        D.E. POR % EN LA PRODUCCION</t>
  </si>
  <si>
    <t xml:space="preserve">        OTROS INGRESOS</t>
  </si>
  <si>
    <t xml:space="preserve">     RECURSOS DE CAPITAL</t>
  </si>
  <si>
    <t xml:space="preserve">        RENDIMIENTOS FINANCIEROS</t>
  </si>
  <si>
    <t xml:space="preserve">        DIFERENCIAL CAMBIARIO</t>
  </si>
  <si>
    <t xml:space="preserve">   RECURSO DEL BALANCE</t>
  </si>
  <si>
    <t xml:space="preserve">            VENTA DE ACTIVOS</t>
  </si>
  <si>
    <t xml:space="preserve">        OTROS RECURSOS DEL BALANCE INT-MORA</t>
  </si>
  <si>
    <t xml:space="preserve">            INTERESES DE MORA</t>
  </si>
  <si>
    <t>B-RECURSOS DE CAPITAL</t>
  </si>
  <si>
    <t xml:space="preserve">    RECURSOS DEL BALANCE</t>
  </si>
  <si>
    <t xml:space="preserve">    EXCEDENTES FINANCIEROS</t>
  </si>
  <si>
    <t>TOTAL INGRESOS (I+II)</t>
  </si>
  <si>
    <t xml:space="preserve">              CONTRATOS TEA</t>
  </si>
  <si>
    <t xml:space="preserve">              CAMPO TELLO</t>
  </si>
  <si>
    <t>SEPTIEMBRE</t>
  </si>
  <si>
    <t>EJECUCION PRESUPUESTAL DE INGRESOS VIGENCIA 2014</t>
  </si>
</sst>
</file>

<file path=xl/styles.xml><?xml version="1.0" encoding="utf-8"?>
<styleSheet xmlns="http://schemas.openxmlformats.org/spreadsheetml/2006/main">
  <numFmts count="3">
    <numFmt numFmtId="164" formatCode="000"/>
    <numFmt numFmtId="165" formatCode="_-* #,##0.00_-;\-* #,##0.00_-;_-* &quot;-&quot;??_-;_-@_-"/>
    <numFmt numFmtId="166" formatCode="General_)"/>
  </numFmts>
  <fonts count="8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5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</cellStyleXfs>
  <cellXfs count="56">
    <xf numFmtId="0" fontId="0" fillId="0" borderId="0" xfId="0"/>
    <xf numFmtId="0" fontId="2" fillId="0" borderId="0" xfId="4" applyFont="1" applyFill="1"/>
    <xf numFmtId="0" fontId="1" fillId="0" borderId="0" xfId="4" applyFont="1" applyFill="1"/>
    <xf numFmtId="1" fontId="2" fillId="0" borderId="6" xfId="4" applyNumberFormat="1" applyFont="1" applyFill="1" applyBorder="1"/>
    <xf numFmtId="0" fontId="2" fillId="0" borderId="7" xfId="4" applyFont="1" applyFill="1" applyBorder="1"/>
    <xf numFmtId="1" fontId="2" fillId="0" borderId="7" xfId="4" applyNumberFormat="1" applyFont="1" applyFill="1" applyBorder="1"/>
    <xf numFmtId="1" fontId="2" fillId="0" borderId="8" xfId="4" applyNumberFormat="1" applyFont="1" applyFill="1" applyBorder="1"/>
    <xf numFmtId="1" fontId="5" fillId="0" borderId="10" xfId="4" applyNumberFormat="1" applyFont="1" applyFill="1" applyBorder="1" applyAlignment="1">
      <alignment horizontal="center" wrapText="1"/>
    </xf>
    <xf numFmtId="1" fontId="5" fillId="0" borderId="5" xfId="4" applyNumberFormat="1" applyFont="1" applyFill="1" applyBorder="1" applyAlignment="1">
      <alignment horizontal="center" wrapText="1"/>
    </xf>
    <xf numFmtId="1" fontId="5" fillId="0" borderId="5" xfId="4" applyNumberFormat="1" applyFont="1" applyFill="1" applyBorder="1" applyAlignment="1">
      <alignment horizontal="center" vertical="center" wrapText="1"/>
    </xf>
    <xf numFmtId="0" fontId="2" fillId="0" borderId="0" xfId="4" applyFont="1" applyFill="1" applyAlignment="1">
      <alignment horizontal="center" wrapText="1"/>
    </xf>
    <xf numFmtId="1" fontId="5" fillId="0" borderId="12" xfId="4" applyNumberFormat="1" applyFont="1" applyFill="1" applyBorder="1" applyAlignment="1">
      <alignment horizontal="center" wrapText="1"/>
    </xf>
    <xf numFmtId="1" fontId="5" fillId="0" borderId="13" xfId="4" applyNumberFormat="1" applyFont="1" applyFill="1" applyBorder="1" applyAlignment="1">
      <alignment horizontal="center" vertical="center" wrapText="1"/>
    </xf>
    <xf numFmtId="1" fontId="5" fillId="0" borderId="13" xfId="4" applyNumberFormat="1" applyFont="1" applyFill="1" applyBorder="1" applyAlignment="1">
      <alignment horizontal="center" wrapText="1"/>
    </xf>
    <xf numFmtId="1" fontId="1" fillId="0" borderId="10" xfId="4" applyNumberFormat="1" applyFont="1" applyFill="1" applyBorder="1" applyAlignment="1">
      <alignment horizontal="center"/>
    </xf>
    <xf numFmtId="0" fontId="1" fillId="0" borderId="5" xfId="4" applyFont="1" applyFill="1" applyBorder="1" applyAlignment="1">
      <alignment horizontal="center"/>
    </xf>
    <xf numFmtId="1" fontId="1" fillId="0" borderId="5" xfId="4" applyNumberFormat="1" applyFont="1" applyFill="1" applyBorder="1" applyAlignment="1">
      <alignment horizontal="center"/>
    </xf>
    <xf numFmtId="1" fontId="1" fillId="0" borderId="9" xfId="4" applyNumberFormat="1" applyFont="1" applyFill="1" applyBorder="1"/>
    <xf numFmtId="2" fontId="1" fillId="0" borderId="2" xfId="4" applyNumberFormat="1" applyFont="1" applyFill="1" applyBorder="1" applyAlignment="1">
      <alignment horizontal="left"/>
    </xf>
    <xf numFmtId="1" fontId="1" fillId="0" borderId="9" xfId="1" applyNumberFormat="1" applyFont="1" applyFill="1" applyBorder="1"/>
    <xf numFmtId="3" fontId="6" fillId="0" borderId="10" xfId="1" applyNumberFormat="1" applyFont="1" applyFill="1" applyBorder="1"/>
    <xf numFmtId="3" fontId="2" fillId="0" borderId="0" xfId="4" applyNumberFormat="1" applyFont="1" applyFill="1"/>
    <xf numFmtId="4" fontId="2" fillId="0" borderId="0" xfId="4" applyNumberFormat="1" applyFont="1" applyFill="1"/>
    <xf numFmtId="3" fontId="1" fillId="0" borderId="10" xfId="1" applyNumberFormat="1" applyFont="1" applyFill="1" applyBorder="1"/>
    <xf numFmtId="0" fontId="4" fillId="0" borderId="0" xfId="4" applyFont="1" applyFill="1"/>
    <xf numFmtId="3" fontId="2" fillId="0" borderId="11" xfId="1" applyNumberFormat="1" applyFont="1" applyFill="1" applyBorder="1"/>
    <xf numFmtId="0" fontId="2" fillId="0" borderId="2" xfId="4" applyFont="1" applyFill="1" applyBorder="1"/>
    <xf numFmtId="1" fontId="4" fillId="0" borderId="0" xfId="4" applyNumberFormat="1" applyFont="1" applyFill="1"/>
    <xf numFmtId="1" fontId="2" fillId="0" borderId="0" xfId="4" applyNumberFormat="1" applyFont="1" applyFill="1"/>
    <xf numFmtId="166" fontId="6" fillId="0" borderId="0" xfId="4" applyNumberFormat="1" applyFont="1" applyFill="1" applyBorder="1" applyAlignment="1" applyProtection="1">
      <alignment horizontal="left"/>
    </xf>
    <xf numFmtId="9" fontId="2" fillId="0" borderId="0" xfId="4" applyNumberFormat="1" applyFont="1" applyFill="1"/>
    <xf numFmtId="9" fontId="4" fillId="0" borderId="0" xfId="4" applyNumberFormat="1" applyFont="1" applyFill="1"/>
    <xf numFmtId="4" fontId="1" fillId="0" borderId="10" xfId="1" applyNumberFormat="1" applyFont="1" applyFill="1" applyBorder="1"/>
    <xf numFmtId="4" fontId="6" fillId="0" borderId="10" xfId="1" applyNumberFormat="1" applyFont="1" applyFill="1" applyBorder="1"/>
    <xf numFmtId="166" fontId="6" fillId="0" borderId="10" xfId="4" applyNumberFormat="1" applyFont="1" applyFill="1" applyBorder="1" applyAlignment="1" applyProtection="1">
      <alignment horizontal="center"/>
    </xf>
    <xf numFmtId="4" fontId="6" fillId="0" borderId="10" xfId="1" applyNumberFormat="1" applyFont="1" applyFill="1" applyBorder="1" applyProtection="1"/>
    <xf numFmtId="3" fontId="6" fillId="0" borderId="10" xfId="1" applyNumberFormat="1" applyFont="1" applyFill="1" applyBorder="1" applyProtection="1"/>
    <xf numFmtId="166" fontId="1" fillId="0" borderId="0" xfId="4" applyNumberFormat="1" applyFont="1" applyFill="1" applyBorder="1" applyAlignment="1" applyProtection="1">
      <alignment horizontal="left"/>
    </xf>
    <xf numFmtId="166" fontId="1" fillId="0" borderId="10" xfId="4" applyNumberFormat="1" applyFont="1" applyFill="1" applyBorder="1" applyAlignment="1" applyProtection="1">
      <alignment horizontal="center"/>
    </xf>
    <xf numFmtId="166" fontId="6" fillId="0" borderId="0" xfId="4" applyNumberFormat="1" applyFont="1" applyFill="1" applyBorder="1" applyAlignment="1" applyProtection="1"/>
    <xf numFmtId="166" fontId="1" fillId="0" borderId="0" xfId="4" applyNumberFormat="1" applyFont="1" applyFill="1" applyBorder="1" applyAlignment="1" applyProtection="1"/>
    <xf numFmtId="166" fontId="1" fillId="0" borderId="11" xfId="4" applyNumberFormat="1" applyFont="1" applyFill="1" applyBorder="1" applyProtection="1"/>
    <xf numFmtId="166" fontId="1" fillId="0" borderId="7" xfId="4" applyNumberFormat="1" applyFont="1" applyFill="1" applyBorder="1" applyAlignment="1" applyProtection="1"/>
    <xf numFmtId="3" fontId="1" fillId="0" borderId="11" xfId="1" applyNumberFormat="1" applyFont="1" applyFill="1" applyBorder="1"/>
    <xf numFmtId="0" fontId="1" fillId="0" borderId="10" xfId="4" applyFont="1" applyFill="1" applyBorder="1"/>
    <xf numFmtId="165" fontId="7" fillId="2" borderId="2" xfId="1" applyFont="1" applyFill="1" applyBorder="1"/>
    <xf numFmtId="1" fontId="2" fillId="0" borderId="2" xfId="4" applyNumberFormat="1" applyFont="1" applyFill="1" applyBorder="1"/>
    <xf numFmtId="164" fontId="3" fillId="0" borderId="1" xfId="2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4" fontId="3" fillId="0" borderId="4" xfId="2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5" fillId="0" borderId="9" xfId="4" applyFont="1" applyFill="1" applyBorder="1" applyAlignment="1">
      <alignment horizontal="center" vertical="center" wrapText="1"/>
    </xf>
    <xf numFmtId="0" fontId="5" fillId="0" borderId="12" xfId="4" applyFont="1" applyFill="1" applyBorder="1" applyAlignment="1">
      <alignment horizontal="center" vertical="center" wrapText="1"/>
    </xf>
  </cellXfs>
  <cellStyles count="5">
    <cellStyle name="Millares" xfId="1" builtinId="3"/>
    <cellStyle name="Normal" xfId="0" builtinId="0"/>
    <cellStyle name="Normal 2" xfId="2"/>
    <cellStyle name="Normal_Libro2" xfId="4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>
    <tabColor rgb="FFC00000"/>
    <pageSetUpPr fitToPage="1"/>
  </sheetPr>
  <dimension ref="A1:L53"/>
  <sheetViews>
    <sheetView showGridLines="0" tabSelected="1" zoomScaleNormal="100" workbookViewId="0">
      <pane ySplit="7" topLeftCell="A8" activePane="bottomLeft" state="frozen"/>
      <selection activeCell="E40" sqref="E40:E41"/>
      <selection pane="bottomLeft" activeCell="E34" sqref="E34"/>
    </sheetView>
  </sheetViews>
  <sheetFormatPr baseColWidth="10" defaultColWidth="11.42578125" defaultRowHeight="12.75"/>
  <cols>
    <col min="1" max="1" width="2.42578125" style="1" customWidth="1"/>
    <col min="2" max="2" width="9.28515625" style="28" customWidth="1"/>
    <col min="3" max="3" width="37.42578125" style="1" customWidth="1"/>
    <col min="4" max="4" width="15.42578125" style="28" customWidth="1"/>
    <col min="5" max="5" width="15.85546875" style="28" customWidth="1"/>
    <col min="6" max="6" width="17.5703125" style="28" customWidth="1"/>
    <col min="7" max="7" width="15.5703125" style="28" customWidth="1"/>
    <col min="8" max="8" width="16" style="28" customWidth="1"/>
    <col min="9" max="9" width="14.28515625" style="28" bestFit="1" customWidth="1"/>
    <col min="10" max="10" width="15.140625" style="28" customWidth="1"/>
    <col min="11" max="11" width="15.7109375" style="1" bestFit="1" customWidth="1"/>
    <col min="12" max="16384" width="11.42578125" style="1"/>
  </cols>
  <sheetData>
    <row r="1" spans="1:11" ht="15">
      <c r="B1" s="47" t="s">
        <v>0</v>
      </c>
      <c r="C1" s="48"/>
      <c r="D1" s="48"/>
      <c r="E1" s="48"/>
      <c r="F1" s="48"/>
      <c r="G1" s="48"/>
      <c r="H1" s="48"/>
      <c r="I1" s="48"/>
      <c r="J1" s="49"/>
    </row>
    <row r="2" spans="1:11" s="2" customFormat="1" ht="15">
      <c r="B2" s="50" t="s">
        <v>51</v>
      </c>
      <c r="C2" s="51"/>
      <c r="D2" s="51"/>
      <c r="E2" s="51"/>
      <c r="F2" s="51"/>
      <c r="G2" s="51"/>
      <c r="H2" s="51"/>
      <c r="I2" s="51"/>
      <c r="J2" s="52"/>
    </row>
    <row r="3" spans="1:11" s="2" customFormat="1" ht="15">
      <c r="B3" s="53" t="s">
        <v>50</v>
      </c>
      <c r="C3" s="51"/>
      <c r="D3" s="51"/>
      <c r="E3" s="51"/>
      <c r="F3" s="51"/>
      <c r="G3" s="51"/>
      <c r="H3" s="51"/>
      <c r="I3" s="51"/>
      <c r="J3" s="52"/>
    </row>
    <row r="4" spans="1:11" ht="13.5" thickBot="1">
      <c r="B4" s="3"/>
      <c r="C4" s="4"/>
      <c r="D4" s="5"/>
      <c r="E4" s="5"/>
      <c r="F4" s="5"/>
      <c r="G4" s="5"/>
      <c r="H4" s="5"/>
      <c r="I4" s="5"/>
      <c r="J4" s="6"/>
    </row>
    <row r="5" spans="1:11" s="10" customFormat="1">
      <c r="B5" s="7" t="s">
        <v>2</v>
      </c>
      <c r="C5" s="54" t="s">
        <v>3</v>
      </c>
      <c r="D5" s="8" t="s">
        <v>4</v>
      </c>
      <c r="E5" s="9" t="s">
        <v>5</v>
      </c>
      <c r="F5" s="9" t="s">
        <v>6</v>
      </c>
      <c r="G5" s="9" t="s">
        <v>7</v>
      </c>
      <c r="H5" s="9" t="s">
        <v>7</v>
      </c>
      <c r="I5" s="9" t="s">
        <v>8</v>
      </c>
      <c r="J5" s="9" t="s">
        <v>9</v>
      </c>
    </row>
    <row r="6" spans="1:11" s="10" customFormat="1">
      <c r="B6" s="11"/>
      <c r="C6" s="55"/>
      <c r="D6" s="12" t="s">
        <v>10</v>
      </c>
      <c r="E6" s="13" t="s">
        <v>11</v>
      </c>
      <c r="F6" s="13" t="s">
        <v>12</v>
      </c>
      <c r="G6" s="13" t="s">
        <v>1</v>
      </c>
      <c r="H6" s="13" t="s">
        <v>13</v>
      </c>
      <c r="I6" s="13" t="s">
        <v>14</v>
      </c>
      <c r="J6" s="12" t="s">
        <v>15</v>
      </c>
    </row>
    <row r="7" spans="1:11" s="2" customFormat="1" ht="12" thickBot="1">
      <c r="B7" s="14">
        <v>1</v>
      </c>
      <c r="C7" s="15">
        <v>2</v>
      </c>
      <c r="D7" s="16">
        <v>3</v>
      </c>
      <c r="E7" s="16">
        <v>4</v>
      </c>
      <c r="F7" s="16">
        <v>5</v>
      </c>
      <c r="G7" s="16">
        <v>6</v>
      </c>
      <c r="H7" s="16">
        <v>7</v>
      </c>
      <c r="I7" s="16">
        <v>8</v>
      </c>
      <c r="J7" s="16">
        <v>9</v>
      </c>
    </row>
    <row r="8" spans="1:11">
      <c r="B8" s="17"/>
      <c r="C8" s="18"/>
      <c r="D8" s="19"/>
      <c r="E8" s="19"/>
      <c r="F8" s="19"/>
      <c r="G8" s="19"/>
      <c r="H8" s="19"/>
      <c r="I8" s="19"/>
      <c r="J8" s="19"/>
    </row>
    <row r="9" spans="1:11">
      <c r="B9" s="34">
        <v>3000</v>
      </c>
      <c r="C9" s="29" t="s">
        <v>16</v>
      </c>
      <c r="D9" s="35">
        <f t="shared" ref="D9:I9" si="0">+D10+D33</f>
        <v>372390294000</v>
      </c>
      <c r="E9" s="35">
        <f t="shared" si="0"/>
        <v>76162791876.929993</v>
      </c>
      <c r="F9" s="35">
        <f t="shared" si="0"/>
        <v>707878129156.41797</v>
      </c>
      <c r="G9" s="35">
        <f t="shared" si="0"/>
        <v>76364644024.289993</v>
      </c>
      <c r="H9" s="35">
        <f t="shared" si="0"/>
        <v>704518477164.23804</v>
      </c>
      <c r="I9" s="36">
        <f t="shared" si="0"/>
        <v>3359651992.1800017</v>
      </c>
      <c r="J9" s="36">
        <f>+J10+J33</f>
        <v>-335487835156.41797</v>
      </c>
    </row>
    <row r="10" spans="1:11">
      <c r="B10" s="34">
        <v>3100</v>
      </c>
      <c r="C10" s="29" t="s">
        <v>17</v>
      </c>
      <c r="D10" s="35">
        <f>+D14</f>
        <v>372390294000</v>
      </c>
      <c r="E10" s="35">
        <f t="shared" ref="E10:F10" si="1">+E11+E12+E13+E14</f>
        <v>75513313041.23999</v>
      </c>
      <c r="F10" s="35">
        <f t="shared" si="1"/>
        <v>705964800437.62793</v>
      </c>
      <c r="G10" s="35">
        <f>+G11+G12+G13+G14</f>
        <v>75713078172.699997</v>
      </c>
      <c r="H10" s="35">
        <f>+H11+H12+H13+H14</f>
        <v>702605562458.37805</v>
      </c>
      <c r="I10" s="36">
        <f>+I11+I12+I13+I14</f>
        <v>3359237979.2500019</v>
      </c>
      <c r="J10" s="36">
        <f>+J11+J12+J13+J14</f>
        <v>-333574506437.62799</v>
      </c>
    </row>
    <row r="11" spans="1:11">
      <c r="A11" s="30"/>
      <c r="B11" s="34">
        <v>3110</v>
      </c>
      <c r="C11" s="29" t="s">
        <v>18</v>
      </c>
      <c r="D11" s="33">
        <f>+D12</f>
        <v>0</v>
      </c>
      <c r="E11" s="33">
        <f t="shared" ref="E11:I12" si="2">+E12</f>
        <v>0</v>
      </c>
      <c r="F11" s="33">
        <f t="shared" si="2"/>
        <v>0</v>
      </c>
      <c r="G11" s="33">
        <f t="shared" si="2"/>
        <v>0</v>
      </c>
      <c r="H11" s="33">
        <f t="shared" si="2"/>
        <v>0</v>
      </c>
      <c r="I11" s="33">
        <f t="shared" si="2"/>
        <v>0</v>
      </c>
      <c r="J11" s="33">
        <f>+J12</f>
        <v>0</v>
      </c>
    </row>
    <row r="12" spans="1:11">
      <c r="A12" s="30"/>
      <c r="B12" s="34">
        <v>3111</v>
      </c>
      <c r="C12" s="29" t="s">
        <v>19</v>
      </c>
      <c r="D12" s="33">
        <f>+D13</f>
        <v>0</v>
      </c>
      <c r="E12" s="33">
        <f t="shared" si="2"/>
        <v>0</v>
      </c>
      <c r="F12" s="33">
        <f t="shared" si="2"/>
        <v>0</v>
      </c>
      <c r="G12" s="33">
        <f t="shared" si="2"/>
        <v>0</v>
      </c>
      <c r="H12" s="33">
        <f t="shared" si="2"/>
        <v>0</v>
      </c>
      <c r="I12" s="33">
        <f t="shared" si="2"/>
        <v>0</v>
      </c>
      <c r="J12" s="33">
        <f>+J13</f>
        <v>0</v>
      </c>
    </row>
    <row r="13" spans="1:11">
      <c r="A13" s="30"/>
      <c r="B13" s="34">
        <v>3112</v>
      </c>
      <c r="C13" s="29" t="s">
        <v>20</v>
      </c>
      <c r="D13" s="33">
        <v>0</v>
      </c>
      <c r="E13" s="33">
        <v>0</v>
      </c>
      <c r="F13" s="33">
        <v>0</v>
      </c>
      <c r="G13" s="33">
        <v>0</v>
      </c>
      <c r="H13" s="33">
        <v>0</v>
      </c>
      <c r="I13" s="33">
        <v>0</v>
      </c>
      <c r="J13" s="33">
        <v>0</v>
      </c>
    </row>
    <row r="14" spans="1:11">
      <c r="A14" s="30"/>
      <c r="B14" s="34">
        <v>3120</v>
      </c>
      <c r="C14" s="29" t="s">
        <v>21</v>
      </c>
      <c r="D14" s="35">
        <f>+D15+D32+D21</f>
        <v>372390294000</v>
      </c>
      <c r="E14" s="35">
        <f t="shared" ref="E14:I14" si="3">+E15+E32+E21</f>
        <v>75513313041.23999</v>
      </c>
      <c r="F14" s="35">
        <f t="shared" si="3"/>
        <v>705964800437.62793</v>
      </c>
      <c r="G14" s="35">
        <f t="shared" si="3"/>
        <v>75713078172.699997</v>
      </c>
      <c r="H14" s="35">
        <f t="shared" si="3"/>
        <v>702605562458.37805</v>
      </c>
      <c r="I14" s="36">
        <f t="shared" si="3"/>
        <v>3359237979.2500019</v>
      </c>
      <c r="J14" s="36">
        <f>+J15+J32+J21</f>
        <v>-333574506437.62799</v>
      </c>
    </row>
    <row r="15" spans="1:11">
      <c r="A15" s="30"/>
      <c r="B15" s="34">
        <v>3121</v>
      </c>
      <c r="C15" s="29" t="s">
        <v>22</v>
      </c>
      <c r="D15" s="33">
        <f>SUM(D16:D17)</f>
        <v>8534000000</v>
      </c>
      <c r="E15" s="33">
        <f t="shared" ref="E15:I15" si="4">SUM(E16:E17)</f>
        <v>387859373.11000001</v>
      </c>
      <c r="F15" s="33">
        <f t="shared" si="4"/>
        <v>12340956821.268</v>
      </c>
      <c r="G15" s="33">
        <f t="shared" si="4"/>
        <v>599269000.96000004</v>
      </c>
      <c r="H15" s="33">
        <f t="shared" si="4"/>
        <v>11756012903.577999</v>
      </c>
      <c r="I15" s="20">
        <f t="shared" si="4"/>
        <v>584943917.69000053</v>
      </c>
      <c r="J15" s="20">
        <f>SUM(J16:J17)</f>
        <v>-3806956821.2679996</v>
      </c>
      <c r="K15" s="21"/>
    </row>
    <row r="16" spans="1:11">
      <c r="A16" s="30"/>
      <c r="B16" s="34"/>
      <c r="C16" s="37" t="s">
        <v>23</v>
      </c>
      <c r="D16" s="32">
        <v>7699530104</v>
      </c>
      <c r="E16" s="32">
        <v>387859373.11000001</v>
      </c>
      <c r="F16" s="32">
        <v>12116280821.268</v>
      </c>
      <c r="G16" s="32">
        <v>582490000.96000004</v>
      </c>
      <c r="H16" s="32">
        <v>11536282903.577999</v>
      </c>
      <c r="I16" s="23">
        <f t="shared" ref="I16:I20" si="5">F16-H16</f>
        <v>579997917.69000053</v>
      </c>
      <c r="J16" s="23">
        <f>+D16-F16</f>
        <v>-4416750717.2679996</v>
      </c>
    </row>
    <row r="17" spans="1:12">
      <c r="A17" s="30"/>
      <c r="B17" s="34"/>
      <c r="C17" s="37" t="s">
        <v>24</v>
      </c>
      <c r="D17" s="32">
        <v>834469896</v>
      </c>
      <c r="E17" s="32">
        <v>0</v>
      </c>
      <c r="F17" s="32">
        <v>224676000</v>
      </c>
      <c r="G17" s="32">
        <v>16779000</v>
      </c>
      <c r="H17" s="32">
        <v>219730000</v>
      </c>
      <c r="I17" s="23">
        <f t="shared" si="5"/>
        <v>4946000</v>
      </c>
      <c r="J17" s="23">
        <f>+D17-F17</f>
        <v>609793896</v>
      </c>
      <c r="K17" s="21"/>
    </row>
    <row r="18" spans="1:12">
      <c r="A18" s="30"/>
      <c r="B18" s="34"/>
      <c r="C18" s="37" t="s">
        <v>28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23">
        <f t="shared" si="5"/>
        <v>0</v>
      </c>
      <c r="J18" s="23">
        <f t="shared" ref="J18:J20" si="6">+D18-F18</f>
        <v>0</v>
      </c>
      <c r="K18" s="21"/>
    </row>
    <row r="19" spans="1:12">
      <c r="A19" s="30"/>
      <c r="B19" s="34"/>
      <c r="C19" s="37" t="s">
        <v>48</v>
      </c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23">
        <f t="shared" si="5"/>
        <v>0</v>
      </c>
      <c r="J19" s="23">
        <f t="shared" si="6"/>
        <v>0</v>
      </c>
      <c r="K19" s="21"/>
    </row>
    <row r="20" spans="1:12">
      <c r="A20" s="30"/>
      <c r="B20" s="34"/>
      <c r="C20" s="37" t="s">
        <v>49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23">
        <f t="shared" si="5"/>
        <v>0</v>
      </c>
      <c r="J20" s="23">
        <f t="shared" si="6"/>
        <v>0</v>
      </c>
      <c r="K20" s="21"/>
    </row>
    <row r="21" spans="1:12">
      <c r="A21" s="30"/>
      <c r="B21" s="34">
        <v>3127</v>
      </c>
      <c r="C21" s="29" t="s">
        <v>25</v>
      </c>
      <c r="D21" s="33">
        <f>+D22</f>
        <v>363856294000</v>
      </c>
      <c r="E21" s="33">
        <f t="shared" ref="E21:J21" si="7">+E22</f>
        <v>74860672428.029984</v>
      </c>
      <c r="F21" s="33">
        <f t="shared" si="7"/>
        <v>660176737248.44995</v>
      </c>
      <c r="G21" s="33">
        <f t="shared" si="7"/>
        <v>74849027931.639999</v>
      </c>
      <c r="H21" s="33">
        <f t="shared" si="7"/>
        <v>657402443186.89001</v>
      </c>
      <c r="I21" s="20">
        <f t="shared" si="7"/>
        <v>2774294061.5600014</v>
      </c>
      <c r="J21" s="20">
        <f t="shared" si="7"/>
        <v>-296320443248.45001</v>
      </c>
      <c r="L21" s="22"/>
    </row>
    <row r="22" spans="1:12">
      <c r="A22" s="30"/>
      <c r="B22" s="34"/>
      <c r="C22" s="29" t="s">
        <v>26</v>
      </c>
      <c r="D22" s="33">
        <f>+D23+D26+D28+D29+D30+D31</f>
        <v>363856294000</v>
      </c>
      <c r="E22" s="33">
        <f t="shared" ref="E22:J22" si="8">+E23+E26+E28+E29+E30+E31</f>
        <v>74860672428.029984</v>
      </c>
      <c r="F22" s="33">
        <f t="shared" si="8"/>
        <v>660176737248.44995</v>
      </c>
      <c r="G22" s="33">
        <f t="shared" si="8"/>
        <v>74849027931.639999</v>
      </c>
      <c r="H22" s="33">
        <f t="shared" si="8"/>
        <v>657402443186.89001</v>
      </c>
      <c r="I22" s="20">
        <f t="shared" si="8"/>
        <v>2774294061.5600014</v>
      </c>
      <c r="J22" s="20">
        <f t="shared" si="8"/>
        <v>-296320443248.45001</v>
      </c>
      <c r="L22" s="22"/>
    </row>
    <row r="23" spans="1:12">
      <c r="A23" s="30"/>
      <c r="B23" s="34"/>
      <c r="C23" s="29" t="s">
        <v>27</v>
      </c>
      <c r="D23" s="33">
        <f>+D24+D25</f>
        <v>12965711261</v>
      </c>
      <c r="E23" s="33">
        <f t="shared" ref="E23:J23" si="9">+E24+E25</f>
        <v>3474005956.4200001</v>
      </c>
      <c r="F23" s="33">
        <f t="shared" si="9"/>
        <v>14986249196.830002</v>
      </c>
      <c r="G23" s="33">
        <f t="shared" si="9"/>
        <v>3322480238.4799995</v>
      </c>
      <c r="H23" s="33">
        <f t="shared" si="9"/>
        <v>12614741828.469999</v>
      </c>
      <c r="I23" s="20">
        <f t="shared" si="9"/>
        <v>2371507368.3600016</v>
      </c>
      <c r="J23" s="20">
        <f t="shared" si="9"/>
        <v>-2020537935.8300009</v>
      </c>
      <c r="L23" s="22"/>
    </row>
    <row r="24" spans="1:12">
      <c r="A24" s="30"/>
      <c r="B24" s="34"/>
      <c r="C24" s="37" t="s">
        <v>28</v>
      </c>
      <c r="D24" s="32">
        <v>9265769373</v>
      </c>
      <c r="E24" s="32">
        <v>2336376967.5799999</v>
      </c>
      <c r="F24" s="32">
        <v>11655876266.450001</v>
      </c>
      <c r="G24" s="32">
        <v>3112471774.7399998</v>
      </c>
      <c r="H24" s="32">
        <v>10417526701.73</v>
      </c>
      <c r="I24" s="23">
        <f>F24-H24</f>
        <v>1238349564.7200012</v>
      </c>
      <c r="J24" s="20">
        <f t="shared" ref="J24:J25" si="10">+D24-F24</f>
        <v>-2390106893.4500008</v>
      </c>
      <c r="L24" s="22"/>
    </row>
    <row r="25" spans="1:12">
      <c r="A25" s="30"/>
      <c r="B25" s="34"/>
      <c r="C25" s="37" t="s">
        <v>29</v>
      </c>
      <c r="D25" s="32">
        <v>3699941888</v>
      </c>
      <c r="E25" s="32">
        <v>1137628988.8399999</v>
      </c>
      <c r="F25" s="32">
        <v>3330372930.3800001</v>
      </c>
      <c r="G25" s="32">
        <v>210008463.74000001</v>
      </c>
      <c r="H25" s="32">
        <v>2197215126.7399998</v>
      </c>
      <c r="I25" s="23">
        <f>F25-H25</f>
        <v>1133157803.6400003</v>
      </c>
      <c r="J25" s="20">
        <f t="shared" si="10"/>
        <v>369568957.61999989</v>
      </c>
      <c r="L25" s="22"/>
    </row>
    <row r="26" spans="1:12">
      <c r="A26" s="30"/>
      <c r="B26" s="34"/>
      <c r="C26" s="29" t="s">
        <v>30</v>
      </c>
      <c r="D26" s="33">
        <f>+D27</f>
        <v>4565785066</v>
      </c>
      <c r="E26" s="33">
        <f t="shared" ref="E26:J26" si="11">+E27</f>
        <v>133825585.78</v>
      </c>
      <c r="F26" s="33">
        <f t="shared" si="11"/>
        <v>7186673404.6099997</v>
      </c>
      <c r="G26" s="33">
        <f t="shared" si="11"/>
        <v>155200369.91999999</v>
      </c>
      <c r="H26" s="33">
        <f t="shared" si="11"/>
        <v>7152262770.0500002</v>
      </c>
      <c r="I26" s="20">
        <f t="shared" si="11"/>
        <v>34410634.559999466</v>
      </c>
      <c r="J26" s="20">
        <f t="shared" si="11"/>
        <v>-2620888338.6099997</v>
      </c>
      <c r="L26" s="22"/>
    </row>
    <row r="27" spans="1:12">
      <c r="A27" s="30"/>
      <c r="B27" s="34"/>
      <c r="C27" s="37" t="s">
        <v>31</v>
      </c>
      <c r="D27" s="32">
        <v>4565785066</v>
      </c>
      <c r="E27" s="32">
        <v>133825585.78</v>
      </c>
      <c r="F27" s="32">
        <v>7186673404.6099997</v>
      </c>
      <c r="G27" s="32">
        <v>155200369.91999999</v>
      </c>
      <c r="H27" s="32">
        <v>7152262770.0500002</v>
      </c>
      <c r="I27" s="23">
        <f t="shared" ref="I27:I32" si="12">F27-H27</f>
        <v>34410634.559999466</v>
      </c>
      <c r="J27" s="23">
        <f>+D27-F27</f>
        <v>-2620888338.6099997</v>
      </c>
      <c r="L27" s="22"/>
    </row>
    <row r="28" spans="1:12">
      <c r="A28" s="30"/>
      <c r="B28" s="34"/>
      <c r="C28" s="29" t="s">
        <v>32</v>
      </c>
      <c r="D28" s="32">
        <v>61927788097</v>
      </c>
      <c r="E28" s="32">
        <v>10715532947</v>
      </c>
      <c r="F28" s="32">
        <v>96468863124.589996</v>
      </c>
      <c r="G28" s="32">
        <v>10715532947</v>
      </c>
      <c r="H28" s="32">
        <v>96468863124.589996</v>
      </c>
      <c r="I28" s="23">
        <f t="shared" si="12"/>
        <v>0</v>
      </c>
      <c r="J28" s="23">
        <f>+D28-F28</f>
        <v>-34541075027.589996</v>
      </c>
      <c r="L28" s="22"/>
    </row>
    <row r="29" spans="1:12">
      <c r="A29" s="30"/>
      <c r="B29" s="34"/>
      <c r="C29" s="29" t="s">
        <v>33</v>
      </c>
      <c r="D29" s="32">
        <v>257405327029</v>
      </c>
      <c r="E29" s="32">
        <v>53774365868</v>
      </c>
      <c r="F29" s="32">
        <v>485393963651.32001</v>
      </c>
      <c r="G29" s="32">
        <v>53774365868</v>
      </c>
      <c r="H29" s="32">
        <v>485393963651.32001</v>
      </c>
      <c r="I29" s="23">
        <f t="shared" si="12"/>
        <v>0</v>
      </c>
      <c r="J29" s="23">
        <f t="shared" ref="J29:J32" si="13">+D29-F29</f>
        <v>-227988636622.32001</v>
      </c>
      <c r="L29" s="22"/>
    </row>
    <row r="30" spans="1:12">
      <c r="A30" s="30"/>
      <c r="B30" s="34"/>
      <c r="C30" s="29" t="s">
        <v>34</v>
      </c>
      <c r="D30" s="32">
        <v>7666991879</v>
      </c>
      <c r="E30" s="32">
        <v>629071208.17999995</v>
      </c>
      <c r="F30" s="32">
        <v>3372853101.3800001</v>
      </c>
      <c r="G30" s="32">
        <v>747577645.59000003</v>
      </c>
      <c r="H30" s="32">
        <v>3004477042.7399998</v>
      </c>
      <c r="I30" s="23">
        <f t="shared" si="12"/>
        <v>368376058.64000034</v>
      </c>
      <c r="J30" s="23">
        <f t="shared" si="13"/>
        <v>4294138777.6199999</v>
      </c>
      <c r="L30" s="22"/>
    </row>
    <row r="31" spans="1:12">
      <c r="A31" s="30"/>
      <c r="B31" s="34"/>
      <c r="C31" s="29" t="s">
        <v>35</v>
      </c>
      <c r="D31" s="32">
        <v>19324690668</v>
      </c>
      <c r="E31" s="32">
        <v>6133870862.6499996</v>
      </c>
      <c r="F31" s="32">
        <v>52768134769.720001</v>
      </c>
      <c r="G31" s="32">
        <v>6133870862.6499996</v>
      </c>
      <c r="H31" s="32">
        <v>52768134769.720001</v>
      </c>
      <c r="I31" s="23">
        <f t="shared" si="12"/>
        <v>0</v>
      </c>
      <c r="J31" s="23">
        <f t="shared" si="13"/>
        <v>-33443444101.720001</v>
      </c>
      <c r="L31" s="22"/>
    </row>
    <row r="32" spans="1:12">
      <c r="A32" s="30"/>
      <c r="B32" s="34">
        <v>3128</v>
      </c>
      <c r="C32" s="29" t="s">
        <v>36</v>
      </c>
      <c r="D32" s="33">
        <v>0</v>
      </c>
      <c r="E32" s="33">
        <v>264781240.09999999</v>
      </c>
      <c r="F32" s="33">
        <v>33447106367.91</v>
      </c>
      <c r="G32" s="33">
        <v>264781240.09999999</v>
      </c>
      <c r="H32" s="33">
        <v>33447106367.91</v>
      </c>
      <c r="I32" s="20">
        <f t="shared" si="12"/>
        <v>0</v>
      </c>
      <c r="J32" s="23">
        <f t="shared" si="13"/>
        <v>-33447106367.91</v>
      </c>
      <c r="L32" s="22"/>
    </row>
    <row r="33" spans="1:12">
      <c r="A33" s="30"/>
      <c r="B33" s="34">
        <v>3200</v>
      </c>
      <c r="C33" s="29" t="s">
        <v>37</v>
      </c>
      <c r="D33" s="35">
        <f t="shared" ref="D33:J33" si="14">SUM(D34:D36)</f>
        <v>0</v>
      </c>
      <c r="E33" s="35">
        <f t="shared" ref="E33:I33" si="15">+SUM(E34:E36)</f>
        <v>649478835.69000006</v>
      </c>
      <c r="F33" s="35">
        <f t="shared" si="15"/>
        <v>1913328718.79</v>
      </c>
      <c r="G33" s="35">
        <f t="shared" si="15"/>
        <v>651565851.58999991</v>
      </c>
      <c r="H33" s="35">
        <f t="shared" si="15"/>
        <v>1912914705.8600001</v>
      </c>
      <c r="I33" s="36">
        <f t="shared" si="15"/>
        <v>414012.92999994755</v>
      </c>
      <c r="J33" s="36">
        <f t="shared" si="14"/>
        <v>-1913328718.79</v>
      </c>
      <c r="L33" s="22"/>
    </row>
    <row r="34" spans="1:12">
      <c r="A34" s="30"/>
      <c r="B34" s="38">
        <v>3230</v>
      </c>
      <c r="C34" s="37" t="s">
        <v>38</v>
      </c>
      <c r="D34" s="32">
        <v>0</v>
      </c>
      <c r="E34" s="32">
        <v>216947170.00999999</v>
      </c>
      <c r="F34" s="32">
        <v>926203535.03999996</v>
      </c>
      <c r="G34" s="32">
        <v>216947170.00999999</v>
      </c>
      <c r="H34" s="32">
        <v>926203535.03999996</v>
      </c>
      <c r="I34" s="23">
        <f t="shared" ref="I34:I35" si="16">F34-H34</f>
        <v>0</v>
      </c>
      <c r="J34" s="23">
        <f>+D34-F34</f>
        <v>-926203535.03999996</v>
      </c>
      <c r="L34" s="22"/>
    </row>
    <row r="35" spans="1:12">
      <c r="A35" s="30"/>
      <c r="B35" s="38">
        <v>3240</v>
      </c>
      <c r="C35" s="37" t="s">
        <v>39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23">
        <f t="shared" si="16"/>
        <v>0</v>
      </c>
      <c r="J35" s="23">
        <f>+D35-F35</f>
        <v>0</v>
      </c>
      <c r="L35" s="22"/>
    </row>
    <row r="36" spans="1:12" s="24" customFormat="1">
      <c r="A36" s="31"/>
      <c r="B36" s="34">
        <v>3250</v>
      </c>
      <c r="C36" s="29" t="s">
        <v>40</v>
      </c>
      <c r="D36" s="33">
        <f t="shared" ref="D36:J36" si="17">SUM(D37:D38)</f>
        <v>0</v>
      </c>
      <c r="E36" s="33">
        <f t="shared" si="17"/>
        <v>432531665.68000001</v>
      </c>
      <c r="F36" s="33">
        <f t="shared" si="17"/>
        <v>987125183.75</v>
      </c>
      <c r="G36" s="33">
        <f t="shared" si="17"/>
        <v>434618681.57999998</v>
      </c>
      <c r="H36" s="33">
        <f t="shared" si="17"/>
        <v>986711170.82000005</v>
      </c>
      <c r="I36" s="20">
        <f t="shared" si="17"/>
        <v>414012.92999994755</v>
      </c>
      <c r="J36" s="20">
        <f t="shared" si="17"/>
        <v>-987125183.75</v>
      </c>
    </row>
    <row r="37" spans="1:12">
      <c r="A37" s="30"/>
      <c r="B37" s="38">
        <v>3251</v>
      </c>
      <c r="C37" s="37" t="s">
        <v>41</v>
      </c>
      <c r="D37" s="32">
        <v>0</v>
      </c>
      <c r="E37" s="32">
        <v>0</v>
      </c>
      <c r="F37" s="32">
        <v>0</v>
      </c>
      <c r="G37" s="32">
        <v>0</v>
      </c>
      <c r="H37" s="32">
        <v>0</v>
      </c>
      <c r="I37" s="23">
        <v>0</v>
      </c>
      <c r="J37" s="23">
        <v>0</v>
      </c>
    </row>
    <row r="38" spans="1:12" s="24" customFormat="1">
      <c r="A38" s="31"/>
      <c r="B38" s="34">
        <v>3255</v>
      </c>
      <c r="C38" s="29" t="s">
        <v>42</v>
      </c>
      <c r="D38" s="33">
        <f>+D39</f>
        <v>0</v>
      </c>
      <c r="E38" s="33">
        <f t="shared" ref="E38:I38" si="18">+E39</f>
        <v>432531665.68000001</v>
      </c>
      <c r="F38" s="33">
        <f t="shared" si="18"/>
        <v>987125183.75</v>
      </c>
      <c r="G38" s="33">
        <f t="shared" si="18"/>
        <v>434618681.57999998</v>
      </c>
      <c r="H38" s="33">
        <f t="shared" si="18"/>
        <v>986711170.82000005</v>
      </c>
      <c r="I38" s="20">
        <f t="shared" si="18"/>
        <v>414012.92999994755</v>
      </c>
      <c r="J38" s="20">
        <f>+J39</f>
        <v>-987125183.75</v>
      </c>
    </row>
    <row r="39" spans="1:12">
      <c r="A39" s="30"/>
      <c r="B39" s="38">
        <v>32552</v>
      </c>
      <c r="C39" s="37" t="s">
        <v>43</v>
      </c>
      <c r="D39" s="32">
        <v>0</v>
      </c>
      <c r="E39" s="32">
        <v>432531665.68000001</v>
      </c>
      <c r="F39" s="32">
        <v>987125183.75</v>
      </c>
      <c r="G39" s="32">
        <v>434618681.57999998</v>
      </c>
      <c r="H39" s="32">
        <v>986711170.82000005</v>
      </c>
      <c r="I39" s="23">
        <f>F39-H39</f>
        <v>414012.92999994755</v>
      </c>
      <c r="J39" s="23">
        <f t="shared" ref="J39:J41" si="19">+D39-F39</f>
        <v>-987125183.75</v>
      </c>
      <c r="K39" s="21"/>
    </row>
    <row r="40" spans="1:12">
      <c r="A40" s="30"/>
      <c r="B40" s="34">
        <v>3200</v>
      </c>
      <c r="C40" s="39" t="s">
        <v>44</v>
      </c>
      <c r="D40" s="35">
        <f>+D41</f>
        <v>170190000000</v>
      </c>
      <c r="E40" s="35">
        <f t="shared" ref="E40:I41" si="20">+E41</f>
        <v>0</v>
      </c>
      <c r="F40" s="35">
        <f t="shared" si="20"/>
        <v>170190000000</v>
      </c>
      <c r="G40" s="35">
        <f t="shared" si="20"/>
        <v>0</v>
      </c>
      <c r="H40" s="35">
        <f t="shared" si="20"/>
        <v>170190000000</v>
      </c>
      <c r="I40" s="36">
        <f t="shared" si="20"/>
        <v>0</v>
      </c>
      <c r="J40" s="23">
        <f>+D40-F40</f>
        <v>0</v>
      </c>
    </row>
    <row r="41" spans="1:12">
      <c r="A41" s="31"/>
      <c r="B41" s="34">
        <v>3250</v>
      </c>
      <c r="C41" s="39" t="s">
        <v>45</v>
      </c>
      <c r="D41" s="33">
        <f>+D42</f>
        <v>170190000000</v>
      </c>
      <c r="E41" s="33">
        <f t="shared" si="20"/>
        <v>0</v>
      </c>
      <c r="F41" s="33">
        <f t="shared" si="20"/>
        <v>170190000000</v>
      </c>
      <c r="G41" s="33">
        <f t="shared" si="20"/>
        <v>0</v>
      </c>
      <c r="H41" s="33">
        <f t="shared" si="20"/>
        <v>170190000000</v>
      </c>
      <c r="I41" s="20">
        <f t="shared" si="20"/>
        <v>0</v>
      </c>
      <c r="J41" s="20">
        <f t="shared" si="19"/>
        <v>0</v>
      </c>
    </row>
    <row r="42" spans="1:12">
      <c r="A42" s="30"/>
      <c r="B42" s="38">
        <v>3252</v>
      </c>
      <c r="C42" s="40" t="s">
        <v>46</v>
      </c>
      <c r="D42" s="33">
        <v>170190000000</v>
      </c>
      <c r="E42" s="33">
        <v>0</v>
      </c>
      <c r="F42" s="33">
        <v>170190000000</v>
      </c>
      <c r="G42" s="33">
        <v>0</v>
      </c>
      <c r="H42" s="33">
        <v>170190000000</v>
      </c>
      <c r="I42" s="20"/>
      <c r="J42" s="23"/>
    </row>
    <row r="43" spans="1:12">
      <c r="B43" s="34"/>
      <c r="C43" s="39"/>
      <c r="D43" s="20"/>
      <c r="E43" s="20"/>
      <c r="F43" s="20"/>
      <c r="G43" s="20"/>
      <c r="H43" s="20"/>
      <c r="I43" s="20"/>
      <c r="J43" s="20"/>
    </row>
    <row r="44" spans="1:12" ht="13.5" thickBot="1">
      <c r="B44" s="41"/>
      <c r="C44" s="42"/>
      <c r="D44" s="43"/>
      <c r="E44" s="43"/>
      <c r="F44" s="43"/>
      <c r="G44" s="43"/>
      <c r="H44" s="43"/>
      <c r="I44" s="25"/>
      <c r="J44" s="25"/>
    </row>
    <row r="45" spans="1:12" ht="13.5" thickBot="1">
      <c r="B45" s="44"/>
      <c r="C45" s="39" t="s">
        <v>47</v>
      </c>
      <c r="D45" s="35">
        <f t="shared" ref="D45:J45" si="21">+D9+D40</f>
        <v>542580294000</v>
      </c>
      <c r="E45" s="35">
        <f t="shared" si="21"/>
        <v>76162791876.929993</v>
      </c>
      <c r="F45" s="35">
        <f t="shared" si="21"/>
        <v>878068129156.41797</v>
      </c>
      <c r="G45" s="35">
        <f t="shared" si="21"/>
        <v>76364644024.289993</v>
      </c>
      <c r="H45" s="35">
        <f t="shared" si="21"/>
        <v>874708477164.23804</v>
      </c>
      <c r="I45" s="35">
        <f t="shared" si="21"/>
        <v>3359651992.1800017</v>
      </c>
      <c r="J45" s="35">
        <f t="shared" si="21"/>
        <v>-335487835156.41797</v>
      </c>
      <c r="K45" s="21"/>
    </row>
    <row r="46" spans="1:12">
      <c r="B46" s="46"/>
      <c r="C46" s="26"/>
      <c r="D46" s="45">
        <v>542580294000</v>
      </c>
      <c r="E46" s="45">
        <v>76162791876.929977</v>
      </c>
      <c r="F46" s="45">
        <v>878068129156.41809</v>
      </c>
      <c r="G46" s="45">
        <v>76364644024.289993</v>
      </c>
      <c r="H46" s="45">
        <v>874708477164.23804</v>
      </c>
      <c r="I46" s="45">
        <v>3359651992.1799998</v>
      </c>
      <c r="J46" s="45">
        <v>-335487835156.41797</v>
      </c>
    </row>
    <row r="53" spans="6:6">
      <c r="F53" s="27"/>
    </row>
  </sheetData>
  <mergeCells count="4">
    <mergeCell ref="B1:J1"/>
    <mergeCell ref="B2:J2"/>
    <mergeCell ref="B3:J3"/>
    <mergeCell ref="C5:C6"/>
  </mergeCells>
  <printOptions horizontalCentered="1"/>
  <pageMargins left="0.70866141732283472" right="0.70866141732283472" top="0.74803149606299213" bottom="0.74803149606299213" header="0.31496062992125984" footer="0.31496062992125984"/>
  <pageSetup scale="78" orientation="landscape" r:id="rId1"/>
  <ignoredErrors>
    <ignoredError sqref="J26 I33:J33 J36 I39" formula="1"/>
    <ignoredError sqref="D15:I15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9AFA29E5B34814C8162958E29AE1C75" ma:contentTypeVersion="2" ma:contentTypeDescription="Crear nuevo documento." ma:contentTypeScope="" ma:versionID="aa4a359164002eb0253f91bcd32a1dad">
  <xsd:schema xmlns:xsd="http://www.w3.org/2001/XMLSchema" xmlns:xs="http://www.w3.org/2001/XMLSchema" xmlns:p="http://schemas.microsoft.com/office/2006/metadata/properties" xmlns:ns2="a3d6ae83-72ac-4e0b-b910-ae431f25b9a2" xmlns:ns3="4afde810-2293-4670-bb5c-117753097ca5" targetNamespace="http://schemas.microsoft.com/office/2006/metadata/properties" ma:root="true" ma:fieldsID="634706db296bad8cda9afbb8722440bd" ns2:_="" ns3:_="">
    <xsd:import namespace="a3d6ae83-72ac-4e0b-b910-ae431f25b9a2"/>
    <xsd:import namespace="4afde810-2293-4670-bb5c-117753097ca5"/>
    <xsd:element name="properties">
      <xsd:complexType>
        <xsd:sequence>
          <xsd:element name="documentManagement">
            <xsd:complexType>
              <xsd:all>
                <xsd:element ref="ns2:_" minOccurs="0"/>
                <xsd:element ref="ns2:Estados_x0020_Financiero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d6ae83-72ac-4e0b-b910-ae431f25b9a2" elementFormDefault="qualified">
    <xsd:import namespace="http://schemas.microsoft.com/office/2006/documentManagement/types"/>
    <xsd:import namespace="http://schemas.microsoft.com/office/infopath/2007/PartnerControls"/>
    <xsd:element name="_" ma:index="8" nillable="true" ma:displayName="_" ma:format="Dropdown" ma:internalName="_">
      <xsd:simpleType>
        <xsd:restriction base="dms:Choice">
          <xsd:enumeration value="Balance General por Mes"/>
          <xsd:enumeration value="Balance General"/>
          <xsd:enumeration value="Estado de Actividad financiera, económica, social y ambiental por Mes"/>
          <xsd:enumeration value="Estado de situación financiera individual"/>
          <xsd:enumeration value="Estado de resultados integral individual"/>
          <xsd:enumeration value="Estado de cambio en el patrimonio individual"/>
          <xsd:enumeration value="2003"/>
          <xsd:enumeration value="2004"/>
          <xsd:enumeration value="2005"/>
          <xsd:enumeration value="2006"/>
          <xsd:enumeration value="2007"/>
          <xsd:enumeration value="2008"/>
          <xsd:enumeration value="2009"/>
          <xsd:enumeration value="2010"/>
          <xsd:enumeration value="2011"/>
          <xsd:enumeration value="2012"/>
          <xsd:enumeration value="2015"/>
          <xsd:enumeration value="2016"/>
          <xsd:enumeration value="2017"/>
          <xsd:enumeration value="2018"/>
        </xsd:restriction>
      </xsd:simpleType>
    </xsd:element>
    <xsd:element name="Estados_x0020_Financieros" ma:index="9" nillable="true" ma:displayName="Estados Financieros" ma:default="2014" ma:format="Dropdown" ma:internalName="Estados_x0020_Financieros">
      <xsd:simpleType>
        <xsd:restriction base="dms:Choice">
          <xsd:enumeration value="2003"/>
          <xsd:enumeration value="2004"/>
          <xsd:enumeration value="2005"/>
          <xsd:enumeration value="2006"/>
          <xsd:enumeration value="2007"/>
          <xsd:enumeration value="2008"/>
          <xsd:enumeration value="2009"/>
          <xsd:enumeration value="2010"/>
          <xsd:enumeration value="2011"/>
          <xsd:enumeration value="2012"/>
          <xsd:enumeration value="2013"/>
          <xsd:enumeration value="2014"/>
          <xsd:enumeration value="2015"/>
          <xsd:enumeration value="2016"/>
          <xsd:enumeration value="2017"/>
          <xsd:enumeration value="2018"/>
          <xsd:enumeration value="2019"/>
          <xsd:enumeration value="2020"/>
          <xsd:enumeration value="2021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fde810-2293-4670-bb5c-117753097ca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tados_x0020_Financieros xmlns="a3d6ae83-72ac-4e0b-b910-ae431f25b9a2">2014</Estados_x0020_Financieros>
    <_ xmlns="a3d6ae83-72ac-4e0b-b910-ae431f25b9a2" xsi:nil="true"/>
  </documentManagement>
</p:properties>
</file>

<file path=customXml/itemProps1.xml><?xml version="1.0" encoding="utf-8"?>
<ds:datastoreItem xmlns:ds="http://schemas.openxmlformats.org/officeDocument/2006/customXml" ds:itemID="{E81AC4E7-185A-42D5-BA8D-0085890E5C84}"/>
</file>

<file path=customXml/itemProps2.xml><?xml version="1.0" encoding="utf-8"?>
<ds:datastoreItem xmlns:ds="http://schemas.openxmlformats.org/officeDocument/2006/customXml" ds:itemID="{381A75CF-D220-462B-AE0C-05790E7A12DA}"/>
</file>

<file path=customXml/itemProps3.xml><?xml version="1.0" encoding="utf-8"?>
<ds:datastoreItem xmlns:ds="http://schemas.openxmlformats.org/officeDocument/2006/customXml" ds:itemID="{AB13EFFA-5E1B-4D66-A4DC-93E4020A5C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INGRESOS</vt:lpstr>
      <vt:lpstr>INGRESOS!Área_de_impresión</vt:lpstr>
    </vt:vector>
  </TitlesOfParts>
  <Company>PricewaterhouseCoopers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Windows User</dc:creator>
  <cp:lastModifiedBy>carolina.pena</cp:lastModifiedBy>
  <cp:lastPrinted>2014-10-10T13:35:19Z</cp:lastPrinted>
  <dcterms:created xsi:type="dcterms:W3CDTF">2014-01-22T22:03:49Z</dcterms:created>
  <dcterms:modified xsi:type="dcterms:W3CDTF">2014-10-10T15:13:27Z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0x010100E9AFA29E5B34814C8162958E29AE1C75</vt:lpwstr>
  </property>
  <property fmtid="{D5CDD505-2E9C-101B-9397-08002B2CF9AE}" pid="3" name="Order">
    <vt:r8>26900</vt:r8>
  </property>
  <property fmtid="{D5CDD505-2E9C-101B-9397-08002B2CF9AE}" pid="4" name="TemplateUrl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Estados Financieros">
    <vt:lpwstr>2014</vt:lpwstr>
  </property>
  <property fmtid="{D5CDD505-2E9C-101B-9397-08002B2CF9AE}" pid="8" name="_">
    <vt:lpwstr/>
  </property>
  <property fmtid="{D5CDD505-2E9C-101B-9397-08002B2CF9AE}" pid="9" name="xd_Signature">
    <vt:bool>false</vt:bool>
  </property>
  <property fmtid="{D5CDD505-2E9C-101B-9397-08002B2CF9AE}" pid="10" name="xd_ProgID">
    <vt:lpwstr/>
  </property>
</Properties>
</file>