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LANES DE ACCIÓN\PLAN DE ACCIÓN 2022\Seguimiento Plan de Acción 2022\5. Corte a Agosto 31 de 2022\"/>
    </mc:Choice>
  </mc:AlternateContent>
  <xr:revisionPtr revIDLastSave="0" documentId="13_ncr:1_{C51D5362-D862-4BA1-8616-F1F1F77F2091}" xr6:coauthVersionLast="47" xr6:coauthVersionMax="47" xr10:uidLastSave="{00000000-0000-0000-0000-000000000000}"/>
  <bookViews>
    <workbookView xWindow="-120" yWindow="-120" windowWidth="29040" windowHeight="15840" xr2:uid="{00000000-000D-0000-FFFF-FFFF00000000}"/>
  </bookViews>
  <sheets>
    <sheet name="2022" sheetId="1" r:id="rId1"/>
  </sheets>
  <externalReferences>
    <externalReference r:id="rId2"/>
  </externalReferences>
  <definedNames>
    <definedName name="_xlnm._FilterDatabase" localSheetId="0" hidden="1">'2022'!$B$104:$Y$107</definedName>
    <definedName name="owssvr__16" localSheetId="0" hidden="1">'2022'!$A$1:$Y$117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4" i="1" l="1"/>
  <c r="AD33" i="1"/>
  <c r="AD32" i="1"/>
  <c r="Z28" i="1"/>
  <c r="Z27" i="1"/>
  <c r="AD26" i="1"/>
  <c r="Z26" i="1"/>
  <c r="AD5" i="1" l="1"/>
  <c r="AC5" i="1"/>
  <c r="AD3" i="1"/>
  <c r="AD2" i="1"/>
  <c r="AC2" i="1"/>
  <c r="AC48" i="1" l="1"/>
  <c r="AC47" i="1"/>
  <c r="AC42" i="1"/>
  <c r="AD48" i="1" l="1"/>
  <c r="AD47" i="1"/>
  <c r="AD42" i="1"/>
  <c r="T57" i="1" l="1"/>
  <c r="T56" i="1"/>
  <c r="T55" i="1"/>
  <c r="T54" i="1"/>
  <c r="T52" i="1"/>
  <c r="T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<sst xmlns="http://schemas.openxmlformats.org/spreadsheetml/2006/main" count="2617" uniqueCount="715">
  <si>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</si>
  <si>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</si>
  <si>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</si>
  <si>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</si>
  <si>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</si>
  <si>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</si>
  <si>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</si>
  <si>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</si>
  <si>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</si>
  <si>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</si>
  <si>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</si>
  <si>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</si>
  <si>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</si>
  <si>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</si>
  <si>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</si>
  <si>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</si>
  <si>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</si>
  <si>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</si>
  <si>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</si>
  <si>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</si>
  <si>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</si>
  <si>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</si>
  <si>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</si>
  <si>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</si>
  <si>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</si>
  <si>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</si>
  <si>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</si>
  <si>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</si>
  <si>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</si>
  <si>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</si>
  <si>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</si>
  <si>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</si>
  <si>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</si>
  <si>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</si>
  <si>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</si>
  <si>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</si>
  <si>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</si>
  <si>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</si>
  <si>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</si>
  <si>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</si>
  <si>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</si>
  <si>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</si>
  <si>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</si>
  <si>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</si>
  <si>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</si>
  <si>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</si>
  <si>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</si>
  <si>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</si>
  <si>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</si>
  <si>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</si>
  <si>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</si>
  <si>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</si>
  <si>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</si>
  <si>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</si>
  <si>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</si>
  <si>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</si>
  <si>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</si>
  <si>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</si>
  <si>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</si>
  <si>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</si>
  <si>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</si>
  <si>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</si>
  <si>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</si>
  <si>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</si>
  <si>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</si>
  <si>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</si>
  <si>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</si>
  <si>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</si>
  <si>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</si>
  <si>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</si>
  <si>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</si>
  <si>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</si>
  <si>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</si>
  <si>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</si>
  <si>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</si>
  <si>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Integrar la información de geología y geofísica de las áreas de interés</t>
  </si>
  <si>
    <t>Identificar oportunidades exploratorias en las cuencas de interés misional</t>
  </si>
  <si>
    <t>Informes técnicos de evaluación entregados </t>
  </si>
  <si>
    <t>Integrar la información de geología y geofísica de las áreas de interés y Definir las áreas a ofrecer y elaborar los productos de información para los inversionistas.</t>
  </si>
  <si>
    <t>Informes técnicos de evaluación - análisis e integración de información de las cuencas sedimentarias</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</si>
  <si>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</si>
  <si>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</si>
  <si>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</si>
  <si>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</si>
  <si>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</si>
  <si>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</si>
  <si>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</si>
  <si>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</si>
  <si>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Porcentaje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</si>
  <si>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</si>
  <si>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</si>
  <si>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</si>
  <si>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</si>
  <si>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</si>
  <si>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</si>
  <si>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</si>
  <si>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</si>
  <si>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</si>
  <si>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</si>
  <si>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</si>
  <si>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</si>
  <si>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</si>
  <si>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</si>
  <si>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</si>
  <si>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</si>
  <si>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</si>
  <si>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</si>
  <si>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</si>
  <si>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</si>
  <si>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</si>
  <si>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</si>
  <si>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</si>
  <si>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</si>
  <si>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</si>
  <si>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</si>
  <si>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</si>
  <si>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</si>
  <si>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</si>
  <si>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</si>
  <si>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</si>
  <si>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</si>
  <si>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</si>
  <si>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</si>
  <si>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</si>
  <si>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</si>
  <si>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</si>
  <si>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</si>
  <si>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</si>
  <si>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</si>
  <si>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</si>
  <si>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</si>
  <si>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</si>
  <si>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</si>
  <si>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</si>
  <si>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</si>
  <si>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</si>
  <si>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</si>
  <si>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</si>
  <si>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</si>
  <si>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</si>
  <si>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</si>
  <si>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</si>
  <si>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</si>
  <si>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</si>
  <si>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</si>
  <si>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</si>
  <si>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</si>
  <si>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</si>
  <si>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</si>
  <si>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</si>
  <si>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</si>
  <si>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</si>
  <si>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</si>
  <si>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</si>
  <si>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</si>
  <si>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</si>
  <si>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</si>
  <si>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</si>
  <si>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</si>
  <si>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</si>
  <si>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</si>
  <si>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</si>
  <si>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</si>
  <si>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</si>
  <si>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</si>
  <si>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</si>
  <si>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</si>
  <si>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</si>
  <si>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</si>
  <si>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</si>
  <si>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</si>
  <si>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</si>
  <si>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</si>
  <si>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</si>
  <si>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</si>
  <si>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</si>
  <si>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</si>
  <si>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</si>
  <si>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</si>
  <si>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</si>
  <si>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</si>
  <si>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</si>
  <si>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</si>
  <si>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</si>
  <si>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</si>
  <si>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</si>
  <si>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</si>
  <si>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</si>
  <si>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</si>
  <si>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</si>
  <si>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</si>
  <si>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</si>
  <si>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</si>
  <si>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</si>
  <si>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</si>
  <si>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</si>
  <si>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</si>
  <si>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</si>
  <si>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</si>
  <si>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</si>
  <si>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</si>
  <si>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</si>
  <si>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</si>
  <si>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</si>
  <si>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</si>
  <si>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</si>
  <si>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</si>
  <si>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</si>
  <si>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</si>
  <si>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</si>
  <si>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</si>
  <si>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</si>
  <si>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</si>
  <si>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</si>
  <si>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</si>
  <si>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</si>
  <si>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</si>
  <si>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</si>
  <si>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</si>
  <si>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</si>
  <si>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</si>
  <si>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</si>
  <si>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</si>
  <si>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</si>
  <si>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</si>
  <si>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</si>
  <si>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</si>
  <si>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</si>
  <si>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</si>
  <si>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</si>
  <si>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</si>
  <si>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</si>
  <si>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</si>
  <si>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</si>
  <si>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</si>
  <si>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</si>
  <si>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</si>
  <si>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</si>
  <si>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</si>
  <si>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</si>
  <si>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</si>
  <si>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</si>
  <si>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</si>
  <si>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</si>
  <si>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</si>
  <si>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</si>
  <si>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</si>
  <si>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</si>
  <si>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</si>
  <si>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</si>
  <si>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</si>
  <si>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</si>
  <si>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</si>
  <si>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</si>
  <si>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</si>
  <si>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</si>
  <si>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</si>
  <si>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</si>
  <si>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</si>
  <si>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</si>
  <si>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</si>
  <si>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</si>
  <si>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</si>
  <si>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</si>
  <si>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</si>
  <si>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</si>
  <si>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</si>
  <si>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</si>
  <si>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</si>
  <si>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</si>
  <si>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</si>
  <si>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</si>
  <si>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</si>
  <si>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</si>
  <si>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</si>
  <si>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</si>
  <si>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</si>
  <si>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</si>
  <si>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</si>
  <si>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</si>
  <si>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</si>
  <si>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</si>
  <si>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</si>
  <si>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</si>
  <si>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</si>
  <si>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</si>
  <si>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</si>
  <si>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</si>
  <si>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</si>
  <si>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</si>
  <si>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</si>
  <si>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</si>
  <si>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</si>
  <si>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</si>
  <si>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</si>
  <si>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</si>
  <si>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</si>
  <si>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</si>
  <si>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</si>
  <si>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</si>
  <si>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</si>
  <si>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</si>
  <si>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</si>
  <si>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</si>
  <si>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</si>
  <si>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</si>
  <si>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</si>
  <si>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</si>
  <si>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</si>
  <si>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</si>
  <si>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</si>
  <si>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</si>
  <si>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</si>
  <si>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</si>
  <si>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</si>
  <si>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</si>
  <si>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</si>
  <si>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</si>
  <si>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</si>
  <si>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</si>
  <si>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</si>
  <si>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</si>
  <si>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</si>
  <si>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</si>
  <si>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</si>
  <si>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</si>
  <si>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</si>
  <si>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</si>
  <si>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</si>
  <si>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</si>
  <si>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</si>
  <si>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</si>
  <si>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</si>
  <si>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</si>
  <si>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</si>
  <si>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</si>
  <si>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</si>
  <si>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</si>
  <si>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</si>
  <si>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</si>
  <si>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</si>
  <si>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</si>
  <si>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</si>
  <si>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</si>
  <si>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</si>
  <si>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</si>
  <si>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</si>
  <si>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</si>
  <si>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</si>
  <si>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</si>
  <si>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</si>
  <si>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</si>
  <si>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</si>
  <si>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</si>
  <si>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</si>
  <si>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</si>
  <si>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</si>
  <si>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</si>
  <si>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</si>
  <si>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</si>
  <si>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</si>
  <si>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</si>
  <si>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</si>
  <si>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</si>
  <si>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</si>
  <si>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</si>
  <si>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</si>
  <si>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</si>
  <si>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</si>
  <si>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</si>
  <si>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</si>
  <si>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</si>
  <si>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</si>
  <si>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</si>
  <si>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</si>
  <si>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</si>
  <si>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</si>
  <si>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</si>
  <si>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</si>
  <si>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</si>
  <si>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</si>
  <si>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</si>
  <si>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</si>
  <si>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</si>
  <si>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</si>
  <si>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</si>
  <si>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</si>
  <si>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</si>
  <si>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</si>
  <si>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</si>
  <si>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</si>
  <si>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</si>
  <si>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</si>
  <si>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</si>
  <si>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</si>
  <si>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</si>
  <si>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</si>
  <si>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</si>
  <si>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</si>
  <si>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</si>
  <si>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</si>
  <si>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</si>
  <si>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</si>
  <si>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</si>
  <si>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</si>
  <si>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</si>
  <si>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</si>
  <si>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</si>
  <si>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</si>
  <si>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</si>
  <si>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</si>
  <si>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</si>
  <si>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</si>
  <si>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</si>
  <si>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</si>
  <si>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</si>
  <si>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</si>
  <si>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</si>
  <si>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</si>
  <si>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</si>
  <si>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</si>
  <si>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</si>
  <si>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</si>
  <si>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</si>
  <si>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</si>
  <si>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</si>
  <si>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</si>
  <si>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</si>
  <si>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</si>
  <si>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</si>
  <si>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</si>
  <si>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</si>
  <si>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</si>
  <si>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</si>
  <si>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</si>
  <si>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</si>
  <si>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</si>
  <si>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</si>
  <si>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</si>
  <si>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</si>
  <si>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</si>
  <si>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</si>
  <si>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</si>
  <si>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</si>
  <si>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</si>
  <si>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</si>
  <si>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</si>
  <si>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</si>
  <si>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</si>
  <si>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</si>
  <si>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</si>
  <si>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</si>
  <si>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</si>
  <si>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</si>
  <si>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</si>
  <si>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</si>
  <si>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</si>
  <si>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</si>
  <si>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</si>
  <si>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</si>
  <si>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</si>
  <si>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</si>
  <si>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</si>
  <si>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</si>
  <si>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de investigación realizados</t>
  </si>
  <si>
    <t xml:space="preserve">No. De Documentos técnicos elaborados </t>
  </si>
  <si>
    <t xml:space="preserve">No. de Documentos técnicos elaborados </t>
  </si>
  <si>
    <t>Integración de información técnica preliminar regional en áreas de interés de hidrocarburos</t>
  </si>
  <si>
    <t>Estudios de pre inversión realizados</t>
  </si>
  <si>
    <t>No. De Estudios de pre inversión realizados</t>
  </si>
  <si>
    <t>No. De Estudios de pre inversión realizado</t>
  </si>
  <si>
    <t>Eventos de divulgación realizados</t>
  </si>
  <si>
    <t xml:space="preserve">No. Espacio de divulgación de buenas prácticas documentados </t>
  </si>
  <si>
    <t>Proyectos apoyados</t>
  </si>
  <si>
    <t>No. De proyectos apoyados</t>
  </si>
  <si>
    <t>No. de proyectos apoyados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</si>
  <si>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</si>
  <si>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</si>
  <si>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</si>
  <si>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</si>
  <si>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</si>
  <si>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</si>
  <si>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</si>
  <si>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</si>
  <si>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</si>
  <si>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</si>
  <si>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</si>
  <si>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</si>
  <si>
    <r>
      <t xml:space="preserve">Avance Cuantitativo Meta 
</t>
    </r>
    <r>
      <rPr>
        <sz val="8"/>
        <color theme="1"/>
        <rFont val="Calibri"/>
        <family val="2"/>
        <scheme val="minor"/>
      </rPr>
      <t>(solo numeros)</t>
    </r>
  </si>
  <si>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</si>
  <si>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</si>
  <si>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t>Ejecución Presupuestal (Compromisos - cifras en pesos )</t>
  </si>
  <si>
    <t>Ejecución Presupuestal (Obligaciones - cifras en pesos)</t>
  </si>
  <si>
    <t>100</t>
  </si>
  <si>
    <t xml:space="preserve"> Base datos conceptos carpeta: \\misdocumentos\sperfiles\maribel.rodriguez\My Documents\SIGECO\PROCESO GESTION LEGAL\INDICADORES\Indicadores GL 2022
Reporte indicador en SIGECO</t>
  </si>
  <si>
    <t>0</t>
  </si>
  <si>
    <t xml:space="preserve">Cuadro de mando BCS - TALENTO HUMANO en la Dirección: 
</t>
  </si>
  <si>
    <t xml:space="preserve">Cuadro de mando BCS - TALENTO HUMANO en la Dirección: </t>
  </si>
  <si>
    <t>Relacion pagos SIIF</t>
  </si>
  <si>
    <t>SERVIDOR: GestiondeConocimiento-Publica (\\servicios.anh.gov.co\sservicios) / CONTRATOS 2021 y CONTRATOS 2022
SECOP II
Rubro: C-2106-1900-2-0-2106002-02</t>
  </si>
  <si>
    <t>SERVIDOR: GestiondeConocimiento-Publica (\\servicios.anh.gov.co\sservicios) / CONTRATOS 2021 y CONTRATOS 2022
Publicada en la página WEB de la ANH</t>
  </si>
  <si>
    <t>SERVIDOR: GestiondeConocimiento-Publica (\\servicios.anh.gov.co\sservicios) / CONTRATOS 2021 y CONTRATOS 2022
SECOP II
Rubro: C-2106-1900-2-0-2106014-02</t>
  </si>
  <si>
    <t>Áreas evaluadas técnicamente ofrecidas para nominación en procesos competitivos</t>
  </si>
  <si>
    <t>Corresponde al numero de nuevas regiones de interés prospectivo para la exploración de hidrocarburos - áreas evaluadas técnicamente por la Vicepresidencia Técnica</t>
  </si>
  <si>
    <t xml:space="preserve">Numero de áreas evaluadas técnicamente ofrecidas para nominación en procesos competitivos </t>
  </si>
  <si>
    <t>Dashboard de Tramites de la GSCYMA</t>
  </si>
  <si>
    <t>Dashboard de Suspendidos de la GSCYMA</t>
  </si>
  <si>
    <t>Tablero de Control de Tramites GSCE</t>
  </si>
  <si>
    <t>1</t>
  </si>
  <si>
    <t>Se suscribió el contrato No. 038 de 2022</t>
  </si>
  <si>
    <t>Secop II  - ANH-01-RE-2022</t>
  </si>
  <si>
    <t>Carpeta de la VPAA - Disco compartido de la ANH - (Promoción)</t>
  </si>
  <si>
    <t>A la fecha no se ha realizado la contratación de la estrategia de comunicaciones, que se encuentra en definición con el Ministerio de Minas</t>
  </si>
  <si>
    <t>Esta actividad se realiza durante el último trimestre de la vigencia</t>
  </si>
  <si>
    <t>15</t>
  </si>
  <si>
    <t>Se realizó la suscripción de 30 contratos en enero de 2022 en el IV ciclo de la Ronda Colombia 2021 del PPAA. Para efecto de reporte se relacionan 15 (corresponden al 100% de la meta de 2022)</t>
  </si>
  <si>
    <t>Secop II</t>
  </si>
  <si>
    <t>Reporte en la plataforma SINERGIA del Departamento Nacional de Planeación</t>
  </si>
  <si>
    <t>Dar continuidad a los desarrollos para el cumplimiento de la ley de regalías 2056 de 2020 asigna a la fiscalización como función misional de la ANH, y en este sentido es responsabilidad de la agencia la implementación de las mejores tecnologías y sistemas de información para la asignación.</t>
  </si>
  <si>
    <t>Producto recibido</t>
  </si>
  <si>
    <t>Medir, controlar y sistematizar información que se produce analógicamente, al tiempo que se constituyen las bodegas de datos de la gestión misional y operativa.</t>
  </si>
  <si>
    <t>Integrar la información que se maneja en diversas herramientas informáticas en un sistema que permita su consulta y gestión</t>
  </si>
  <si>
    <t>Se requiere para hacer seguimiento a los compromisos contractuales y normativos de las operadoras de contratos y convenios de hidrocarburos</t>
  </si>
  <si>
    <t>Avanzar en la trasformación de los procesos de apoyo dotándolos de aplicaciones que permitan el mejoramiento continuo de actividades en procesos contractuales, jurídicos de talento humano, automatización de trámites y servicios.</t>
  </si>
  <si>
    <t>Licenciamiento de software que permitan desarrollar actividades de administración y gestión de la infraestructura de datacenter de la entidad.</t>
  </si>
  <si>
    <t>Garantizar el crecimiento y escalabilidad de la infraestructura de los datacenter de la ANH.</t>
  </si>
  <si>
    <t>Proveer a la entidad de  equipos de cliente final de última generación para garantizar el cambio de equipo en estado de obsolescencia</t>
  </si>
  <si>
    <t>Garantizar el respaldo de la información histórica misional, en los datacenter físicos de la entidad.</t>
  </si>
  <si>
    <t>Fortalecer la seguridad informática de la  entidad con la adquisición de herramientas de protección para el control de acceso al la información y red de la entidad.</t>
  </si>
  <si>
    <t>Contar con los beneficios de una infraestructura resiliente en la nube para una recuperación rápida ante desastres.</t>
  </si>
  <si>
    <t>Informe Ejecutivo Política Gobierno Digital</t>
  </si>
  <si>
    <t>Créditos de infraestructura en la nube</t>
  </si>
  <si>
    <t>Mantener la infraestructura de Datacenter de respaldo de aplicaciones críticas en la nube</t>
  </si>
  <si>
    <t>Producto adquirido mediante la Orden de Compra 88578 de 2022</t>
  </si>
  <si>
    <t>Documento orden de compra Tienda Virtual: https://colombiacompra.coupahost.com/order_headers/88578</t>
  </si>
  <si>
    <t>Renovación  del Licenciamiento  de la suite de ofimática y correo en la nube</t>
  </si>
  <si>
    <t>Licenciamiento de software que permitan desarrollar actividades de elaboración de documentos, recepción y envío de correos, manejo de tablas con operaciones matemáticas, desarrollo de presentaciones y comunicaciones en línea para trabajo colaborativo, entre otros.</t>
  </si>
  <si>
    <t>Producto adquirido mediante la Orden de Compra 87324 de 2022</t>
  </si>
  <si>
    <t>Documento orden de compra Tienda Virtual: https://colombiacompra.coupahost.com/order_headers/87324</t>
  </si>
  <si>
    <t>Producto obtenido mediante vigencia en el Contrato 641 de 2021</t>
  </si>
  <si>
    <t>Documentos del contrato 641 de 2021.</t>
  </si>
  <si>
    <t>Matriz de seguimiento proyectos OTI 2022</t>
  </si>
  <si>
    <t>Contar con apoyo profesional, técnico, de soporte y desarrollo a servicios, infraestructura, aplicaciones y gestión administrativa.​</t>
  </si>
  <si>
    <t>Soporte, mantenimiento y actualizaciones del SGDEA que emplea la entidad por horas.</t>
  </si>
  <si>
    <t>Producto obtenido mediante el Contrato 274 de 2022</t>
  </si>
  <si>
    <t>Renovación del sistema de antivirus de cliente final y servidores para la protección de la data de la entidad.</t>
  </si>
  <si>
    <t>Garantizar al los colaboradores contar de manera integral con herramienta que  apoyen el desarrollo de sus labores.</t>
  </si>
  <si>
    <t>Garantizar la continuidad de la plataforma empleada para la promoción de áreas y presentación de estudios técnicos las partes interesadas de la ANH.</t>
  </si>
  <si>
    <t>Mantener la estabilidad del centro de datos de la entidad a través del soporte y mantenimiento de la red regulada (UPS).</t>
  </si>
  <si>
    <t>Mantener la estabilidad del centro de datos de la entidad a través del soporte y mantenimiento del sistema de control de incendios.​</t>
  </si>
  <si>
    <t>Mantener el funcionamiento de los aires acondicionados de precisión de los Datacenter que albergan la infraestructura tecnológica de la entidad.</t>
  </si>
  <si>
    <t>Mantener el funcionamiento  de los equipos de control de acceso  y CCTV.​</t>
  </si>
  <si>
    <t>Garantizar la conectividad hacia internet en las instalaciones de la  de la entidad, así como la comunicación entre los diferentes centros de datos.</t>
  </si>
  <si>
    <t>Documento orden de compra Tienda Virtual:https://colombiacompra.coupahost.com/order_headers/88021</t>
  </si>
  <si>
    <t>Reconocer los gasto  en servicios públicos y seguridad, derivados del uso del centro de datos alterno del IPSE. (Con vigencias futuras desde la vigencia 2020)</t>
  </si>
  <si>
    <t>5</t>
  </si>
  <si>
    <t>Comunicaciones de aplicaciones radicadas en control.doc</t>
  </si>
  <si>
    <t>SECOP II</t>
  </si>
  <si>
    <t>Cronograma elaboración y normalización SIC
Borrador Documento SIC V1</t>
  </si>
  <si>
    <t>Ejercer la secretaría del Comité de Contratos de Hidrocarburos y la secretaría del Comité de Transferencia de Tecnología</t>
  </si>
  <si>
    <t>(Sesiones atendidas/ sesiones programadas) *100</t>
  </si>
  <si>
    <t>Consiste en los procesos administrativos de Fiscalización con base en la función delegada por el MME</t>
  </si>
  <si>
    <t>(número de procesos administrativos sancionatorios atendidos / número de procesos administrativos sancionatorios enviados por el MME)*100</t>
  </si>
  <si>
    <t>NO SE PRESENTÓ REPORTE</t>
  </si>
  <si>
    <t>https://www.anh.gov.co/es/atenci%C3%B3n-y-servicios-a-la-ciudadan%C3%ADa/pqrsd/</t>
  </si>
  <si>
    <t>https://www.anh.gov.co/es/atenci%C3%B3n-y-servicios-a-la-ciudadan%C3%ADa/canales-de-atenci%C3%B3n/caracterizaci%C3%B3n-de-usuarios/</t>
  </si>
  <si>
    <t>https://www.anh.gov.co/es/atenci%C3%B3n-y-servicios-a-la-ciudadan%C3%ADa/canales-de-atenci%C3%B3n/encuestas-anh/</t>
  </si>
  <si>
    <t xml:space="preserve">Reuniones convocadas a través de la plataforma Teams, y correos electrónicos insitucionales.
Plataformas:
https://mgaweb.dnp.gov.co/
https://suifp.dnp.gov.co/
</t>
  </si>
  <si>
    <t>Se consolidó información del presupuesto de los poryectos de inversión a programar en la vigencia 2023 en el Anteproyecto,  igualmente, con esta misma información se realizó la proyección del Marco de Gasto de Mediano Plazo MGMP 2023-2026, información que fue presentada en  la reunión de Apoyo Técnico Sectorial de MGMP 2023 – 2026; convocada por el Departamento Nacional de Planeación y Ministerio de Hacienda y Crédito Público.</t>
  </si>
  <si>
    <t xml:space="preserve">
Correos electrónicos remitidos por Cristian Javier Vargas del Campo en calidad de Gerente de Planeación: el martes 3 de mayo de 2022, Asunto: RE: Presentación MGMP 2023-2026; el  martes 12 de abril de 2022, Asunto: RE: ANH - Devolución Anteproyecto de Presupuesto 2023; y el jueves 31 de marzo de 2022, Asunto: Información Anteproyecto de Presupuesto 2023- ANH.
Reunión convocada miércoles, 4 de mayo de 2022 9:00 a. m.-12:00 p. m., a través de la plataforma Teams: Comité de Apoyo Técnico de MGMP 2023-2026.
</t>
  </si>
  <si>
    <t>80.2</t>
  </si>
  <si>
    <t>En la presente vigencia se realizó la medición del FURAG correspondiente a la gestión de la entidad en la vigencia 2021. Se obtuvo un incremento de 11 puntos frente a la última medición, mejorando en todas las dimensiones del modelo.</t>
  </si>
  <si>
    <t>https://www.anh.gov.co/documents/14093/Resultados_FURAG_2021_Publicacion_web.pdf</t>
  </si>
  <si>
    <t>https://sinergiapp.dnp.gov.co/#IndicadorProgEntE/33/1538/5994/80</t>
  </si>
  <si>
    <t>https://sinergiapp.dnp.gov.co/#IndicadorProgEntE/33/1538/5747/80</t>
  </si>
  <si>
    <t>Este proceso se adelantará en los meses de octubre y noviembre de 2022, pues la renovación se requiere en el mes de diciembre (el soporte adquirido en vigencias pasadas se encuentra aún activo)</t>
  </si>
  <si>
    <t>Producto obtenido mediante la Orden de Compra 88021 de 2022 (mayo a noviembre de 2022) y con la adición a la orden de compra 62544  (prestación de los del servicio hasta el mes de abril de 2022.)</t>
  </si>
  <si>
    <t>Reportes de monitoreo a la conflictividad en territorios estratégicos para las actividades de exploración y producción de hidrocarburos elaborados</t>
  </si>
  <si>
    <t>Documentos de diálogo  sobre conflictividad socioambiental en territorios estratégicos para las actividades de exploración y producción de hidrocarburos elaborados</t>
  </si>
  <si>
    <t>Estudios técnicos elaborados base hidrologia e hidrogeologia VMM</t>
  </si>
  <si>
    <t>Estudios técnicos elaborados
en la región del Putumayo - Piloto Putumayo)</t>
  </si>
  <si>
    <t>Documentos técnicos relacionados con procesos de viabilidad ambiental para las actividades de exploración y producción de hidrocarburos</t>
  </si>
  <si>
    <t>Documentos de Investigación ambientales requeridos para la viabilidad de las nuevas cuencas frontera (costa afuera/exploración en roca generadora) o no convencionales</t>
  </si>
  <si>
    <t>Primer semestre, el indicador muestra un cumplimiento del 100 % con respecto a la meta establecida, donde se atendieron 380 solicitudes  contratación, sobre 380 total de solicitudes contratación  discriminado de la siguiente manera: se gestionó la suscripción de 285 contratos,  85 modificaciones y 10  ordenes de compra generadas por CCE derivadas de acuerdos marco,  prueba de la información se encuentra en la Base de Datos de Contratación Administrativa de la OAJ y de acuerdo con lo establecido en la Ley 80 de 1993 y demás normas concordantes</t>
  </si>
  <si>
    <t>Base datos de la contratacion Administrativa de
 la OAJ Y:\BASE DE DATOS DE LA ENTIDAD 2003 A 2021\BASE DE DATOS DE LA ENTIDAD​ y en Plataforma SECO I y SECOP II​</t>
  </si>
  <si>
    <t>107</t>
  </si>
  <si>
    <t>En el segundo trimestre del año 2022 se da un cumplimiento de la meta al 107% por lo siguiente: se resolvieron en total 14 conceptos con un promedio de respuesta de 4,5 días por trámite,  lo que se encuentra dentro del margen de respuesta oportuna establecido por la OAJ en  los Acuerdos de Niveles de Servicio adoptados desde el año 2020, correspondiente a 15 dìas hàbiles.</t>
  </si>
  <si>
    <t>Aplicativo EKOGUI Y Base de datos Estado de 
procesos judiciales Z:\Procesos-   Carpetas de procesos y Reparto, Z:\Conciliaciones, Z:\Arbitraje​ </t>
  </si>
  <si>
    <t>92,6</t>
  </si>
  <si>
    <t>Durante los meses de enero a junio de 2022 la GALC ha recibido un total de 14 solicitudes, de las cuales 13 ya han sido objeto de inicio de procedimiento de incumplimiento y 1 se encuentra en análisis de viabilidad para su inicio.</t>
  </si>
  <si>
    <t>Carpeta compartida:
Seguimiento_ GALC (\\servicios.anh.gov.co\ sservicios) (R:) / 1.PROCESOS Y SOLICITUDES /1. Procesos
Seguimiento_ GALC (\\servicios.anh.gov.co\ sservicios) (R:) / 1.PROCESOS Y SOLICITUDES /2. Solicitudes</t>
  </si>
  <si>
    <t>Carpeta Compartida:
Seguimiento_GALC: Consejo Directivo</t>
  </si>
  <si>
    <t>(i) Durante los meses de Enero a Junio de 2022 la GALC en su calidad de Secretario del Comité de Contratos de Hidrocarburos ha realizado 3 sesiones de dicho Comité (4 de marzo, 13 de mayo y 3 de junio).
(ii) Durante los meses de Enero a Junio de 2022 la GALC en su calidad de Secretario del Comité de Transferencia de Tecnología ha realizado 1 sesión de dicho Comité. (3 de junio).</t>
  </si>
  <si>
    <t xml:space="preserve">(i) Sesión 1 4 de marzo Comité de Hidrocarburos: https://anhcol-my.sharepoint.com/personal/laura_ramos_anh_gov_co/_layouts/15/onedrive.aspx?id=%2Fpersonal%2Flaura%5Framos%5Fanh%5Fgov%5Fco%2FDocuments%2F2%2E%20Comit%C3%A9%20Contratos%20de%20Hidrocarburos%2F2022%2FSesi%C3%B3n%201%20de%202022%204%20de%20marzo%202022&amp;ga=1 
Sesión 13 de mayo Comité de Hidrocarburos: https://anhcol-my.sharepoint.com/personal/juan_rodriguez_anh_gov_co/_layouts/15/onedrive.aspx?id=%2Fpersonal%2Fjuan%5Frodriguez%5Fanh%5Fgov%5Fco%2FDocuments%2FSesi%C3%B3n%20Extraordinaria%20No%2E%2002%20de%20CCH%20%2D%2013%20de%20mayo%202022&amp;ga=1
Sesión 3 de junio Comité de Hidrocarburos: https://anhcol-my.sharepoint.com/personal/juan_rodriguez_anh_gov_co/_layouts/15/onedrive.aspx?id=%2Fpersonal%2Fjuan%5Frodriguez%5Fanh%5Fgov%5Fco%2FDocuments%2FSesi%C3%B3n%20Ordinaria%20No%2E%2003%20de%202022%20%2D%20Comit%C3%A9%20de%20Contratos%20de%20Hidrocarburos&amp;ga=1
(ii) Sesión 3 de junio Comité Transferencia de Tecnología: Y:\13. COMITE DE TRANSFERENCIA DE TECNOLOGIA\SESION 3 DE JUNIO DE 2022 </t>
  </si>
  <si>
    <r>
      <t>Carpeta compartida de CITRIX, fiscalización - PAS - base de datos </t>
    </r>
    <r>
      <rPr>
        <sz val="10"/>
        <color rgb="FF000000"/>
        <rFont val="Calibri"/>
        <family val="2"/>
        <scheme val="minor"/>
      </rPr>
      <t>(sancionatorios\\servicios.anh.gov.co\sservicios)(Z:)</t>
    </r>
  </si>
  <si>
    <t xml:space="preserve">Se elaboró el informe de encuesta de satisfacción de usuarios ANH 2022-1. </t>
  </si>
  <si>
    <t>Se realizaron asesorías relacionadas con la justificación y ajustes de proyectos de inversión nuevos para la solicitud de recursos en el anteproyecto de presupuesto del año 2023, atendiendo a observaciones realizadas por el Departamento Nacional de Planeación -DNP a los proyectos de la Vicepresidencia de Contratos de Hidrocarburos - VCH y Oficina de Tecnologías de la Información - OTI, las cuales implicaron devoluaciones a los usuarios formuladores a través del Sistema Unificado de Inversión SUIFP del DNP. Se acompañó el respectivo cargue de información en las plataformas Metodología General Ajustada -MGA y Sistema Unificado de Inversión SUIFP del DNP, y se ayudó a las dependencias en la atención de reuniones convocadas por Oficina de Planeación del Ministerio de Minas y Energía y el DNP.</t>
  </si>
  <si>
    <t>2</t>
  </si>
  <si>
    <t>Se elaboraró informe correspondiente a la ejecución del segundo trimestre de 2022 de los proyectos de inversión, avance financiero y de metas, para ser remitido a la Vicepresidencia Administrativa y Financiera- VAF y posteriomente al Ministerio de Hacienda y Crédito Público.</t>
  </si>
  <si>
    <t>Correo remitido por Patricia Marin a Cristian Javier Vargas del Campo &lt;cristian.vargas@anh.gov.co&gt;, Asunto: Plan de Acción seguimiento Junio 2022 Gestión de Proyectos, jueves 07/07/2022</t>
  </si>
  <si>
    <t>El indicador de tiempo de respuestas de las solicitudes de PBC pretende realizar la medición de los tiempos de entrega de la GSCYMA a las solicitudes de PBC, en ese sentido, para el segundo trimestre de 2022, se utilizo la herramienta del Dashboard de tramites para realizar seguimiento y control de los tramites asociados a PBC, en ese orden de ideas, la meta que se propuso la GSCYMA en el trimestre II fue del 90%, el resultado de la gestión de PBC con respecto a la meta planteada fue de un 100% en este periodo, este resultado se basa en los datos obtenidos de los tramites de PBC allegados en el segundo trimestre, de este total, se define cuales de estos tramites cumplieron con la meta de 30 (Es importante resaltar que los tramites allegados entre el 15 - 30 se da plazo de respuesta al mes siguiente para efectos de cumplimiento de tiempos), asimismo, es importante resaltar, que la gestión del primer trimestre se vio un poco afectada debido a que la GSCYMA no contaba con todo el personal a cargo de PBC, para la medicion de los tiempos, la GSCYMA, decidio contabilizar el tiempo de las operadoras como tiempo de espera o de solicitud de información, es decir, estos tiempos no entran en los tiempos de la gestión de tramites de la GSCYMA.</t>
  </si>
  <si>
    <t>La gestión adelantada en el segundo trimestre reportó un cumplimiento superior a la meta con un promedio de 11,5 dias, que si bien se ubica por debajo del resultado obtenido en el mismo periodo de  la vigencia anterior (10 dias), continúa siendo un resultado satisfactorio. Al respecto vale la pena anotar que el recurso humano disponible para gestionar los Informes de Verificación - IVEs disminuyó en comparación con el año anterior, explicando así las cifras obtenidas. Durante este trimestre se realizaron 75 IVES a PLEX  para un total acumulado de 161 (158 cumplen y 3 en complementar).</t>
  </si>
  <si>
    <t>Seguimiento a la Producción\ESTADISTICAS\INDICADORES\INDICADORES 2022\6. Junio_2022\Soporte Indicadores\BD_Seguimiento Informes_Consolidado_30-jun-22</t>
  </si>
  <si>
    <t>Al corte 30 de junio del 2022, el indicador reporta un 100% de cumplimiento con la estimación y establecimiento de los Fondos de Abandono correspondientes a 41 áreas devueltas, 5 áreas Suspendidas y 27  Areas de Explotacion/Producción. Dicho resultado refleja la maduración de este procedimiento.</t>
  </si>
  <si>
    <t>Seguimiento a la Producción\ESTADISTICAS\INDICADORES\INDICADORES 2022\6. Junio_2022\Soporte Indicadores\BD_Estimacion_Fondos Abandono_Inventarios_30-Jun-2022</t>
  </si>
  <si>
    <t>El acumulado de ingresos recaudados por concepto de derechos económicos al corte del 30 de junio de 2022, asciende a la suma de $1.590.809.240.572,02.</t>
  </si>
  <si>
    <t>Ejecución Presupuestal de Ingresos SIIF Nación a junio 30 de 2022 y correo electrónico VAF del 21 de julio de 2022</t>
  </si>
  <si>
    <t>29 días hábiles</t>
  </si>
  <si>
    <t xml:space="preserve"> En el segundo trimestre 2022 se realizó medición sobre los recursos interpuestos y resueltos respecto de la definitiva del III trimestre de 2021 y IV trimestre de 2021, los cuales fueron interpuestos al final de marzo de 2022.</t>
  </si>
  <si>
    <t>Base de datos propia de GRDE, de control sobre recursos de reposición.</t>
  </si>
  <si>
    <t>Plan de Adqusiciones de la ANH, Borradores estudios previos</t>
  </si>
  <si>
    <t>Producto en proceso de recepción a través del otrosí 625 de 2021</t>
  </si>
  <si>
    <t>Adelantado mediante Otrosí de adición al Contrato 625 de 2021</t>
  </si>
  <si>
    <t>Compromiso de $127.245.561 para la adquisición de elementos para separación de salas, acompañamiento remoto a visitas en campo y reuniones hibridas. Los otros procesos que completan la meta se encuentran en estudios previos.</t>
  </si>
  <si>
    <t>Otrosí contrato 625 de 2021</t>
  </si>
  <si>
    <t>Se alcanzó la meta con la renovación de la suscripción en la paltaforma zoom del 18 de julio de 2022 al 17 de julio de 2023</t>
  </si>
  <si>
    <t>Factura de renovación de la suscripción</t>
  </si>
  <si>
    <t xml:space="preserve">En el primer semestre se da un cumplimiento de la meta  al 100% según el reporte en el sistema litigioso del Estado denominado Ekogui, se notificaron 12 demandas,  0 conciliaciones prejudiciales y  57  acciones de tutela, las cuales se atendieron en tiempo conforme a los términos legales. Igualmente se  recibieron  1784  requerimientos judiciales en procesos de restitución de tierras, los cuales se atendieron en los términos legales.  Se atendieron 5 Derechos de petición. 
Se cumplió con los términos procesales acorde con la naturaleza de cada una de las acciones que fueran presentadas a favor o en contra  de la ANH, tanto en etapa  extra judicial como judicial </t>
  </si>
  <si>
    <t>El proceso de diseños se encuentra en Pliegos. La contratación de obra será posterior a la entrega de los diseños contratados.</t>
  </si>
  <si>
    <t>Concurso ANH-05-CM-2022 - SECOP II</t>
  </si>
  <si>
    <t>El ejercicio se encuentra en proceso  de medición.</t>
  </si>
  <si>
    <t>Teniendo en cuenta lo programado, esta actividad se inició a partir del 01 de junio de 2022, esta ya presenta un avance y cuenta con una versión inicial y el cronograma de desarrollo de la elaboración y normalización en el SIGC en el Proceso de Gestión Documental</t>
  </si>
  <si>
    <t>El giro se realizó en el mes de febrero de 2022 (se encuentra expresado en millones)</t>
  </si>
  <si>
    <t>https://spi.dnp.gov.co/Consultas/ResumenEjecutivoEntidad.aspx?id=img_Por%20Entidad</t>
  </si>
  <si>
    <t>3</t>
  </si>
  <si>
    <r>
      <t xml:space="preserve">- Conv ANH 001/2022 SGC (avance aprox. ejecución 57%)
    o P1 Fortalecimiento BIP
    o P2 Analítica de datos del BIP
    o P3 Sistema Temático de Hidrocarburos (STH) – DTH
    o </t>
    </r>
    <r>
      <rPr>
        <b/>
        <sz val="11"/>
        <color theme="1"/>
        <rFont val="Calibri"/>
        <family val="2"/>
        <scheme val="minor"/>
      </rPr>
      <t xml:space="preserve">P4 Atributos sísmicos imágenes sísmicas 3D caribe colombiano
</t>
    </r>
    <r>
      <rPr>
        <sz val="11"/>
        <color theme="1"/>
        <rFont val="Calibri"/>
        <family val="2"/>
        <scheme val="minor"/>
      </rPr>
      <t xml:space="preserve">
NOTA: el proyecto señalado en negrilla está directamente asociado a la META.</t>
    </r>
  </si>
  <si>
    <t>30</t>
  </si>
  <si>
    <t>La información técnica evaluada para las áreas es presentada en los talleres semanales por la Vicepresidencia Técnica a inversionistas, empresas operadoras y público interesado en general.  Los temas y estadísticas son publicadas en la página Web de la ANH e incluyen dos aspectos: información geológica y geofísica regional (general) y evalaución técnica de áreas.  El presente indicador está referido a este último aspecto.  Las áreas presentadas han sido: Atarraya, Morichito, Rio Ariari, LLA-98, LLA-15, COR-68, Floresanto, Jaraguay, SSJS 1-3, SSJS 7-2, El Miedo (en c. Llanos Orientales) y otras cuadrículas sin nombre específico.
Nota 1: Los recursos requeridos para lograr este objetivo corresponden a los estudios realizados por el SGC, las universidades (UPTC, U. Nacional de Colombia y U. de Caldas), la información técnica en repositorios (BIP y Litoteca), así como los estudios técnicos realizados y actualizados por el grupo de geólogos y geofísicos de la Gerencia Gestión del Conocimiento - VT.
Nota 2: la evaluación técnica corresponde a las áreas identificadas por la VT, candidatas a ser nominadas por la industria.</t>
  </si>
  <si>
    <r>
      <t xml:space="preserve">- Conv ANH 633/2021 / SGC: 047.  Suscripción adiciión y prórroga jul-2022.
    o </t>
    </r>
    <r>
      <rPr>
        <b/>
        <sz val="11"/>
        <color theme="1"/>
        <rFont val="Calibri"/>
        <family val="2"/>
        <scheme val="minor"/>
      </rPr>
      <t>P1 Integración corredores prospectivos VIM y SSJ</t>
    </r>
    <r>
      <rPr>
        <sz val="11"/>
        <rFont val="Calibri"/>
        <family val="2"/>
        <scheme val="minor"/>
      </rPr>
      <t xml:space="preserve"> (avance aprox. ejecución 100%)</t>
    </r>
    <r>
      <rPr>
        <sz val="11"/>
        <color theme="1"/>
        <rFont val="Calibri"/>
        <family val="2"/>
        <scheme val="minor"/>
      </rPr>
      <t xml:space="preserve">
    o </t>
    </r>
    <r>
      <rPr>
        <b/>
        <sz val="11"/>
        <color theme="1"/>
        <rFont val="Calibri"/>
        <family val="2"/>
        <scheme val="minor"/>
      </rPr>
      <t>P2 Integración geoquímico muestras fondo marino Caribe colombiano (avance aprox. ejecución 100%)</t>
    </r>
    <r>
      <rPr>
        <sz val="11"/>
        <color theme="1"/>
        <rFont val="Calibri"/>
        <family val="2"/>
        <scheme val="minor"/>
      </rPr>
      <t xml:space="preserve">
</t>
    </r>
    <r>
      <rPr>
        <sz val="11"/>
        <rFont val="Calibri"/>
        <family val="2"/>
        <scheme val="minor"/>
      </rPr>
      <t xml:space="preserve">
</t>
    </r>
    <r>
      <rPr>
        <sz val="11"/>
        <color theme="1"/>
        <rFont val="Calibri"/>
        <family val="2"/>
        <scheme val="minor"/>
      </rPr>
      <t xml:space="preserve">Con la prórroga, este contrato aumenta a </t>
    </r>
    <r>
      <rPr>
        <sz val="11"/>
        <rFont val="Calibri"/>
        <family val="2"/>
        <scheme val="minor"/>
      </rPr>
      <t>3</t>
    </r>
    <r>
      <rPr>
        <sz val="11"/>
        <color theme="1"/>
        <rFont val="Calibri"/>
        <family val="2"/>
        <scheme val="minor"/>
      </rPr>
      <t xml:space="preserve"> productos la META propuesta, los cuales se presentan en dos períodos del año.</t>
    </r>
    <r>
      <rPr>
        <sz val="11"/>
        <rFont val="Calibri"/>
        <family val="2"/>
        <scheme val="minor"/>
      </rPr>
      <t xml:space="preserve">
</t>
    </r>
    <r>
      <rPr>
        <sz val="11"/>
        <color theme="1"/>
        <rFont val="Calibri"/>
        <family val="2"/>
        <scheme val="minor"/>
      </rPr>
      <t xml:space="preserve">
- </t>
    </r>
    <r>
      <rPr>
        <b/>
        <sz val="11"/>
        <color theme="1"/>
        <rFont val="Calibri"/>
        <family val="2"/>
        <scheme val="minor"/>
      </rPr>
      <t>Cto 210/2022 U. Nal: Integración VSM Sector Sur C-2106-1900-2-0-2106014-02 (avance aprox. ejecución 55%)</t>
    </r>
    <r>
      <rPr>
        <sz val="11"/>
        <color theme="1"/>
        <rFont val="Calibri"/>
        <family val="2"/>
        <scheme val="minor"/>
      </rPr>
      <t xml:space="preserve">
NOTA: los proyectos señalados en negrilla están directamente asociados con la META.  El proyecto P2 del convenio 633/2021 se asocia con el cto. 210 para el cumplimiento de una sola unidad en la META.</t>
    </r>
  </si>
  <si>
    <t>- Conv ANH 002/2022 SGC: suministro información técnica para proyectos de cuencas frontera (avance aprox. ejecución 6,8%)
NOTA: el cumplimiento de la META es el mismo de la actividad de la cadena de valor ID 4 "Integrar la información de geología y geofísica de las áreas de interés"</t>
  </si>
  <si>
    <t>- Cto 246/2022 U. Caldas: Caracterización de rocas a través de análisis de laboratorio para la reducción de riesgos en áreas misionales en el Pacifico C-2106-1900-2-0-2106014-02 (avance aprox. ejecución 50%)
- 12 contratos prestación servicios (Nos. 066; 067; 099; 101; 109; 120; 121; 131; 138; 140; 141 y 178) (avance aprox. ejecución 92%).  Adición y prórrogas a 10 contratos hasta nov-2022.
NOTA: el cumplimiento de la META es el mismo de la actividad de la cadena de valor ID 4 "Integrar la información de geología y geofísica de las áreas de interés"</t>
  </si>
  <si>
    <t>Anexo Resumen Ejecutivo Informe mensual DNP 04-ago-2022</t>
  </si>
  <si>
    <r>
      <rPr>
        <b/>
        <sz val="11"/>
        <color theme="1"/>
        <rFont val="Calibri"/>
        <family val="2"/>
        <scheme val="minor"/>
      </rPr>
      <t xml:space="preserve">Proyecto IAvH PPII: </t>
    </r>
    <r>
      <rPr>
        <sz val="11"/>
        <color theme="1"/>
        <rFont val="Calibri"/>
        <family val="2"/>
        <scheme val="minor"/>
      </rPr>
      <t>Se avanza en el desarrollo de los diferentes productos pactados en el convenio y se llevó a cabo el Comité de Coordinación del Convenio</t>
    </r>
  </si>
  <si>
    <r>
      <rPr>
        <b/>
        <sz val="11"/>
        <color theme="1"/>
        <rFont val="Calibri"/>
        <family val="2"/>
        <scheme val="minor"/>
      </rPr>
      <t>Proyecto IAvH - Piloto Putumayo:</t>
    </r>
    <r>
      <rPr>
        <sz val="11"/>
        <color theme="1"/>
        <rFont val="Calibri"/>
        <family val="2"/>
        <scheme val="minor"/>
      </rPr>
      <t xml:space="preserve"> Se avanza en el desarrollo de los diferentes productos pactados en el convenio y se llevó a cabo el Comité de Coordinación del Convenio</t>
    </r>
  </si>
  <si>
    <t>Estudios previos elaborados, esperando autorización para salir a contratar</t>
  </si>
  <si>
    <t>Contratos 301 y 303 de 2022 celebrados con personas naturales para el desarrollo del producto bajo modalidad inhouse</t>
  </si>
  <si>
    <t>Matriz de seguimiento productos 2022, plataforma para el seguimiento a proyectos de desarrollo de la Oficina de Tecnologías de la Información.</t>
  </si>
  <si>
    <t>Contratos 299 y 304 de 2022 celebrados con personas naturales  para el desarrollo del producto bajo modalidad inhouse</t>
  </si>
  <si>
    <t>Matriz de seguimiento proyectos OTI 2022, plataforma para el seguimiento a proyectos de desarrollo de la Oficina de Tecnologías de la Información.</t>
  </si>
  <si>
    <t>https://spi.dnp.gov.co/App_Themes/SeguimientoProyectos/ResumenEjecutivo/2018011000195.pdf?ts=20220819040640</t>
  </si>
  <si>
    <t>Producto obtenido con vigencia futura - Convenio 670 de 2020, se adicionó el contrato para garántizar el servicio hasta el mes de diciembre de 2022</t>
  </si>
  <si>
    <t>Matriz de seguimiento proyectos OTI 2022, pendiente aprobación de transferencia financiera entre entidades</t>
  </si>
  <si>
    <t>81,2%</t>
  </si>
  <si>
    <t xml:space="preserve">El avance presentado hace referencia al promedio de jecución de los Planes 2022, que fueron programados por el grupo de Talento Humano. </t>
  </si>
  <si>
    <t>98%</t>
  </si>
  <si>
    <t>Se cuenta con un cumplimento del 98%, el 2% restante hace referencia a actividades que fueron necesarias reprogramar por la asignación de los proveedores por medio de la ARL para la ejecución de estas</t>
  </si>
  <si>
    <t>100%</t>
  </si>
  <si>
    <t>El presupuesto aprobado para la actual vigencia fue de $435.514.000, sobre los cuales se realizaron dos contrataciones para capacitación no formal y se hizo una adición al convenio ANH-ICETEX, destinado para el otorgamiento de créditos 100% condonables para la financiación de educación formal de los servidores públicos de la ANH. 
Contrato No. 263 de 2022 / Berlitz / $80.000.000 / 40 Licencias con vigencia de 1 año otorgadas en mayo de 2022
Contrato No. 277 de 2022 / Acipet / $118.643.000 / 11 cursos con finalizados 19 de agosto de 2022
Convenio ANH-ICETEX / Adición No. 10 / $250.000.000 / Pago autorizado el 24 de agosto de 2022</t>
  </si>
  <si>
    <t>60%</t>
  </si>
  <si>
    <t xml:space="preserve">Durante el primer semestre del año 2022 se realizaron actividades de Bienestar teniendo en cuenta el otrosí por valor de $ 206.462.919 al contrato 295 de 2022 con COMPENSAR, que finalizo su ejecución el 30 de junio de 2022. 
Para el segundo semestre 2022, se firmó contrato No. 335 de 2022 con COMPENSAR, el cual inicio el 29 de agosto por valor de $370.000.000 con el fin de desarrollar actividades de bienestar para el servidor público y su núcleo familiar. </t>
  </si>
  <si>
    <t>93%</t>
  </si>
  <si>
    <t>La entidad de los 147 empleos autorizados, 136 se encuantran activos, empleos que se han administrado efectivamente  y se mantiene actualizada para contar con el personal necesario para el cumplimiento eficiente de las funciones de la entidad y el cumplimiento de los objetivos.</t>
  </si>
  <si>
    <t>50</t>
  </si>
  <si>
    <t>Se ha realizada la suscripción de 16 contratos nuevos de los 21 registrados en el PAA 2022 y 12 Otrosiés a contratos existentes. Se tiene contemplado para el segundo cuatrimestre realizar la suscripción de los contratos restantes, previamente a la modificación del PAA conforme con las necesidades actuales del GIT Administrativo.</t>
  </si>
  <si>
    <t>A la fecha de seguimiento (31/8/2022) se realizó la medición efectiva de las peticiones presentadas de enero a agosto de 2022 para un total de 816 solicitudes. A la fecha la entidad ha atendido el 99% de las peticiones para dicho periodo.</t>
  </si>
  <si>
    <t xml:space="preserve">Se elaboró documento de caracterización de usuarios ANH 2021-2022. </t>
  </si>
  <si>
    <t>Los 5 proyectos de inversión presentaron seguimiento completo en el sistema SPI del DNP al mes de agosto de 2022, a este mes se tiene una apropiación agregada de $311.104 millones, frente a la cual se presentó un Avance Financiero agregado de 35,1%, Avance Físico del Producto agregado de 10,3%; y un Avance Gestión agregado de 63,8%. De forma complementaria, se reportó lo correspondiente al avance cualitativo  y de las gestiones adelantadas en los 5 proyectos para obtener en la vigencia los productos  y cumplir las metas respectivas, adjuntado el respectivo informe ejecutivo;  con un reporte en el SPI completó en el 100%. Se aclara que los reportes realizados para los 5 proyectos en el SPI corresponden a datos acumulados desde el mes de enero de 2022.</t>
  </si>
  <si>
    <t>Se realizó Monitoreo a 31 de agosto de 2022</t>
  </si>
  <si>
    <t>Durante el mes de agosto de 2022 se adelantaron las auditorías internas a los 20 procesos de la entidad, generando el informe de la auditoría</t>
  </si>
  <si>
    <t>Z:\PLAN ANTICORRUPCIÓN\PLAN ANTICORRUPCIÓN 2022\2. Monitoreos Cutrimestrales</t>
  </si>
  <si>
    <t>Z:\SISTEMA GESTION INTEGRAL\Auditorias\8. Auditoría 2022\Auditoría Interna</t>
  </si>
  <si>
    <r>
      <t xml:space="preserve">- Conv ANH 634/2021 / SGC: 048.  Suscripción adición y prórroga hasta dic-2022.
    o </t>
    </r>
    <r>
      <rPr>
        <b/>
        <sz val="11"/>
        <color theme="1"/>
        <rFont val="Calibri"/>
        <family val="2"/>
        <scheme val="minor"/>
      </rPr>
      <t>P1 Evaluación de la cuenca paleozoico</t>
    </r>
    <r>
      <rPr>
        <sz val="11"/>
        <rFont val="Calibri"/>
        <family val="2"/>
        <scheme val="minor"/>
      </rPr>
      <t xml:space="preserve"> </t>
    </r>
    <r>
      <rPr>
        <b/>
        <sz val="11"/>
        <color theme="1"/>
        <rFont val="Calibri"/>
        <family val="2"/>
        <scheme val="minor"/>
      </rPr>
      <t>(</t>
    </r>
    <r>
      <rPr>
        <sz val="11"/>
        <rFont val="Calibri"/>
        <family val="2"/>
        <scheme val="minor"/>
      </rPr>
      <t>a</t>
    </r>
    <r>
      <rPr>
        <b/>
        <sz val="11"/>
        <color theme="1"/>
        <rFont val="Calibri"/>
        <family val="2"/>
        <scheme val="minor"/>
      </rPr>
      <t>v</t>
    </r>
    <r>
      <rPr>
        <sz val="11"/>
        <rFont val="Calibri"/>
        <family val="2"/>
        <scheme val="minor"/>
      </rPr>
      <t>a</t>
    </r>
    <r>
      <rPr>
        <b/>
        <sz val="11"/>
        <color theme="1"/>
        <rFont val="Calibri"/>
        <family val="2"/>
        <scheme val="minor"/>
      </rPr>
      <t>n</t>
    </r>
    <r>
      <rPr>
        <sz val="11"/>
        <rFont val="Calibri"/>
        <family val="2"/>
        <scheme val="minor"/>
      </rPr>
      <t>c</t>
    </r>
    <r>
      <rPr>
        <b/>
        <sz val="11"/>
        <color theme="1"/>
        <rFont val="Calibri"/>
        <family val="2"/>
        <scheme val="minor"/>
      </rPr>
      <t>e</t>
    </r>
    <r>
      <rPr>
        <sz val="11"/>
        <rFont val="Calibri"/>
        <family val="2"/>
        <scheme val="minor"/>
      </rPr>
      <t xml:space="preserve"> aprox. </t>
    </r>
    <r>
      <rPr>
        <b/>
        <sz val="11"/>
        <color theme="1"/>
        <rFont val="Calibri"/>
        <family val="2"/>
        <scheme val="minor"/>
      </rPr>
      <t>e</t>
    </r>
    <r>
      <rPr>
        <sz val="11"/>
        <rFont val="Calibri"/>
        <family val="2"/>
        <scheme val="minor"/>
      </rPr>
      <t>j</t>
    </r>
    <r>
      <rPr>
        <b/>
        <sz val="11"/>
        <color theme="1"/>
        <rFont val="Calibri"/>
        <family val="2"/>
        <scheme val="minor"/>
      </rPr>
      <t>e</t>
    </r>
    <r>
      <rPr>
        <sz val="11"/>
        <rFont val="Calibri"/>
        <family val="2"/>
        <scheme val="minor"/>
      </rPr>
      <t>c</t>
    </r>
    <r>
      <rPr>
        <b/>
        <sz val="11"/>
        <color theme="1"/>
        <rFont val="Calibri"/>
        <family val="2"/>
        <scheme val="minor"/>
      </rPr>
      <t>u</t>
    </r>
    <r>
      <rPr>
        <sz val="11"/>
        <rFont val="Calibri"/>
        <family val="2"/>
        <scheme val="minor"/>
      </rPr>
      <t>c</t>
    </r>
    <r>
      <rPr>
        <b/>
        <sz val="11"/>
        <color theme="1"/>
        <rFont val="Calibri"/>
        <family val="2"/>
        <scheme val="minor"/>
      </rPr>
      <t>i</t>
    </r>
    <r>
      <rPr>
        <sz val="11"/>
        <rFont val="Calibri"/>
        <family val="2"/>
        <scheme val="minor"/>
      </rPr>
      <t>ó</t>
    </r>
    <r>
      <rPr>
        <b/>
        <sz val="11"/>
        <color theme="1"/>
        <rFont val="Calibri"/>
        <family val="2"/>
        <scheme val="minor"/>
      </rPr>
      <t>n</t>
    </r>
    <r>
      <rPr>
        <sz val="11"/>
        <rFont val="Calibri"/>
        <family val="2"/>
        <scheme val="minor"/>
      </rPr>
      <t xml:space="preserve"> 100</t>
    </r>
    <r>
      <rPr>
        <sz val="11"/>
        <color theme="1"/>
        <rFont val="Calibri"/>
        <family val="2"/>
        <scheme val="minor"/>
      </rPr>
      <t>%</t>
    </r>
    <r>
      <rPr>
        <sz val="11"/>
        <rFont val="Calibri"/>
        <family val="2"/>
        <scheme val="minor"/>
      </rPr>
      <t>)</t>
    </r>
    <r>
      <rPr>
        <sz val="11"/>
        <color theme="1"/>
        <rFont val="Calibri"/>
        <family val="2"/>
        <scheme val="minor"/>
      </rPr>
      <t xml:space="preserve">
    o </t>
    </r>
    <r>
      <rPr>
        <b/>
        <sz val="11"/>
        <color theme="1"/>
        <rFont val="Calibri"/>
        <family val="2"/>
        <scheme val="minor"/>
      </rPr>
      <t>P 2 Integración de  información VMM</t>
    </r>
    <r>
      <rPr>
        <sz val="11"/>
        <rFont val="Calibri"/>
        <family val="2"/>
        <scheme val="minor"/>
      </rPr>
      <t xml:space="preserve"> (avance aprox. ejecución 100%)</t>
    </r>
    <r>
      <rPr>
        <sz val="11"/>
        <color theme="1"/>
        <rFont val="Calibri"/>
        <family val="2"/>
        <scheme val="minor"/>
      </rPr>
      <t xml:space="preserve">
    o </t>
    </r>
    <r>
      <rPr>
        <b/>
        <sz val="11"/>
        <color theme="1"/>
        <rFont val="Calibri"/>
        <family val="2"/>
        <scheme val="minor"/>
      </rPr>
      <t>P 3 Unificación de la información Caguan</t>
    </r>
    <r>
      <rPr>
        <sz val="11"/>
        <rFont val="Calibri"/>
        <family val="2"/>
        <scheme val="minor"/>
      </rPr>
      <t xml:space="preserve"> </t>
    </r>
    <r>
      <rPr>
        <b/>
        <sz val="11"/>
        <color theme="1"/>
        <rFont val="Calibri"/>
        <family val="2"/>
        <scheme val="minor"/>
      </rPr>
      <t xml:space="preserve">(avance aprox. ejecución </t>
    </r>
    <r>
      <rPr>
        <sz val="11"/>
        <rFont val="Calibri"/>
        <family val="2"/>
        <scheme val="minor"/>
      </rPr>
      <t>1</t>
    </r>
    <r>
      <rPr>
        <b/>
        <sz val="11"/>
        <color theme="1"/>
        <rFont val="Calibri"/>
        <family val="2"/>
        <scheme val="minor"/>
      </rPr>
      <t>00%)</t>
    </r>
    <r>
      <rPr>
        <sz val="11"/>
        <color theme="1"/>
        <rFont val="Calibri"/>
        <family val="2"/>
        <scheme val="minor"/>
      </rPr>
      <t xml:space="preserve">
    o </t>
    </r>
    <r>
      <rPr>
        <b/>
        <sz val="11"/>
        <color theme="1"/>
        <rFont val="Calibri"/>
        <family val="2"/>
        <scheme val="minor"/>
      </rPr>
      <t>P 4 Unificación de la información VIM SSJ y Chocó</t>
    </r>
    <r>
      <rPr>
        <sz val="11"/>
        <rFont val="Calibri"/>
        <family val="2"/>
        <scheme val="minor"/>
      </rPr>
      <t xml:space="preserve"> </t>
    </r>
    <r>
      <rPr>
        <b/>
        <sz val="11"/>
        <color theme="1"/>
        <rFont val="Calibri"/>
        <family val="2"/>
        <scheme val="minor"/>
      </rPr>
      <t>(avance aprox. ejecución 100%)</t>
    </r>
    <r>
      <rPr>
        <sz val="11"/>
        <rFont val="Calibri"/>
        <family val="2"/>
        <scheme val="minor"/>
      </rPr>
      <t xml:space="preserve">
- Conv ANH 300/2022 con SGC (avance aprox.</t>
    </r>
    <r>
      <rPr>
        <b/>
        <sz val="11"/>
        <color theme="1"/>
        <rFont val="Calibri"/>
        <family val="2"/>
        <scheme val="minor"/>
      </rPr>
      <t xml:space="preserve"> </t>
    </r>
    <r>
      <rPr>
        <sz val="11"/>
        <rFont val="Calibri"/>
        <family val="2"/>
        <scheme val="minor"/>
      </rPr>
      <t>e</t>
    </r>
    <r>
      <rPr>
        <b/>
        <sz val="11"/>
        <color theme="1"/>
        <rFont val="Calibri"/>
        <family val="2"/>
        <scheme val="minor"/>
      </rPr>
      <t>j</t>
    </r>
    <r>
      <rPr>
        <sz val="11"/>
        <rFont val="Calibri"/>
        <family val="2"/>
        <scheme val="minor"/>
      </rPr>
      <t>e</t>
    </r>
    <r>
      <rPr>
        <b/>
        <sz val="11"/>
        <color theme="1"/>
        <rFont val="Calibri"/>
        <family val="2"/>
        <scheme val="minor"/>
      </rPr>
      <t>c</t>
    </r>
    <r>
      <rPr>
        <sz val="11"/>
        <rFont val="Calibri"/>
        <family val="2"/>
        <scheme val="minor"/>
      </rPr>
      <t>u</t>
    </r>
    <r>
      <rPr>
        <b/>
        <sz val="11"/>
        <color theme="1"/>
        <rFont val="Calibri"/>
        <family val="2"/>
        <scheme val="minor"/>
      </rPr>
      <t>c</t>
    </r>
    <r>
      <rPr>
        <sz val="11"/>
        <rFont val="Calibri"/>
        <family val="2"/>
        <scheme val="minor"/>
      </rPr>
      <t>i</t>
    </r>
    <r>
      <rPr>
        <b/>
        <sz val="11"/>
        <color theme="1"/>
        <rFont val="Calibri"/>
        <family val="2"/>
        <scheme val="minor"/>
      </rPr>
      <t>ó</t>
    </r>
    <r>
      <rPr>
        <sz val="11"/>
        <rFont val="Calibri"/>
        <family val="2"/>
        <scheme val="minor"/>
      </rPr>
      <t>n</t>
    </r>
    <r>
      <rPr>
        <b/>
        <sz val="11"/>
        <color theme="1"/>
        <rFont val="Calibri"/>
        <family val="2"/>
        <scheme val="minor"/>
      </rPr>
      <t xml:space="preserve"> </t>
    </r>
    <r>
      <rPr>
        <sz val="11"/>
        <rFont val="Calibri"/>
        <family val="2"/>
        <scheme val="minor"/>
      </rPr>
      <t>5</t>
    </r>
    <r>
      <rPr>
        <b/>
        <sz val="11"/>
        <color theme="1"/>
        <rFont val="Calibri"/>
        <family val="2"/>
        <scheme val="minor"/>
      </rPr>
      <t>%</t>
    </r>
    <r>
      <rPr>
        <sz val="11"/>
        <rFont val="Calibri"/>
        <family val="2"/>
        <scheme val="minor"/>
      </rPr>
      <t>)</t>
    </r>
    <r>
      <rPr>
        <b/>
        <sz val="11"/>
        <color theme="1"/>
        <rFont val="Calibri"/>
        <family val="2"/>
        <scheme val="minor"/>
      </rPr>
      <t xml:space="preserve">
</t>
    </r>
    <r>
      <rPr>
        <sz val="11"/>
        <rFont val="Calibri"/>
        <family val="2"/>
        <scheme val="minor"/>
      </rPr>
      <t xml:space="preserve">
C</t>
    </r>
    <r>
      <rPr>
        <b/>
        <sz val="11"/>
        <color theme="1"/>
        <rFont val="Calibri"/>
        <family val="2"/>
        <scheme val="minor"/>
      </rPr>
      <t>o</t>
    </r>
    <r>
      <rPr>
        <sz val="11"/>
        <rFont val="Calibri"/>
        <family val="2"/>
        <scheme val="minor"/>
      </rPr>
      <t>n</t>
    </r>
    <r>
      <rPr>
        <b/>
        <sz val="11"/>
        <color theme="1"/>
        <rFont val="Calibri"/>
        <family val="2"/>
        <scheme val="minor"/>
      </rPr>
      <t xml:space="preserve"> </t>
    </r>
    <r>
      <rPr>
        <sz val="11"/>
        <rFont val="Calibri"/>
        <family val="2"/>
        <scheme val="minor"/>
      </rPr>
      <t>l</t>
    </r>
    <r>
      <rPr>
        <b/>
        <sz val="11"/>
        <color theme="1"/>
        <rFont val="Calibri"/>
        <family val="2"/>
        <scheme val="minor"/>
      </rPr>
      <t>a</t>
    </r>
    <r>
      <rPr>
        <sz val="11"/>
        <rFont val="Calibri"/>
        <family val="2"/>
        <scheme val="minor"/>
      </rPr>
      <t xml:space="preserve"> </t>
    </r>
    <r>
      <rPr>
        <b/>
        <sz val="11"/>
        <color theme="1"/>
        <rFont val="Calibri"/>
        <family val="2"/>
        <scheme val="minor"/>
      </rPr>
      <t>p</t>
    </r>
    <r>
      <rPr>
        <sz val="11"/>
        <rFont val="Calibri"/>
        <family val="2"/>
        <scheme val="minor"/>
      </rPr>
      <t>r</t>
    </r>
    <r>
      <rPr>
        <b/>
        <sz val="11"/>
        <color theme="1"/>
        <rFont val="Calibri"/>
        <family val="2"/>
        <scheme val="minor"/>
      </rPr>
      <t>ó</t>
    </r>
    <r>
      <rPr>
        <sz val="11"/>
        <rFont val="Calibri"/>
        <family val="2"/>
        <scheme val="minor"/>
      </rPr>
      <t>r</t>
    </r>
    <r>
      <rPr>
        <b/>
        <sz val="11"/>
        <color theme="1"/>
        <rFont val="Calibri"/>
        <family val="2"/>
        <scheme val="minor"/>
      </rPr>
      <t>r</t>
    </r>
    <r>
      <rPr>
        <sz val="11"/>
        <rFont val="Calibri"/>
        <family val="2"/>
        <scheme val="minor"/>
      </rPr>
      <t>o</t>
    </r>
    <r>
      <rPr>
        <b/>
        <sz val="11"/>
        <color theme="1"/>
        <rFont val="Calibri"/>
        <family val="2"/>
        <scheme val="minor"/>
      </rPr>
      <t>g</t>
    </r>
    <r>
      <rPr>
        <sz val="11"/>
        <rFont val="Calibri"/>
        <family val="2"/>
        <scheme val="minor"/>
      </rPr>
      <t>a</t>
    </r>
    <r>
      <rPr>
        <b/>
        <sz val="11"/>
        <color theme="1"/>
        <rFont val="Calibri"/>
        <family val="2"/>
        <scheme val="minor"/>
      </rPr>
      <t>,</t>
    </r>
    <r>
      <rPr>
        <sz val="11"/>
        <rFont val="Calibri"/>
        <family val="2"/>
        <scheme val="minor"/>
      </rPr>
      <t xml:space="preserve"> </t>
    </r>
    <r>
      <rPr>
        <b/>
        <sz val="11"/>
        <color theme="1"/>
        <rFont val="Calibri"/>
        <family val="2"/>
        <scheme val="minor"/>
      </rPr>
      <t>e</t>
    </r>
    <r>
      <rPr>
        <sz val="11"/>
        <rFont val="Calibri"/>
        <family val="2"/>
        <scheme val="minor"/>
      </rPr>
      <t>ste contrato aumenta a 6 productos l</t>
    </r>
    <r>
      <rPr>
        <b/>
        <sz val="11"/>
        <color theme="1"/>
        <rFont val="Calibri"/>
        <family val="2"/>
        <scheme val="minor"/>
      </rPr>
      <t>a</t>
    </r>
    <r>
      <rPr>
        <sz val="11"/>
        <rFont val="Calibri"/>
        <family val="2"/>
        <scheme val="minor"/>
      </rPr>
      <t xml:space="preserve"> </t>
    </r>
    <r>
      <rPr>
        <b/>
        <sz val="11"/>
        <color theme="1"/>
        <rFont val="Calibri"/>
        <family val="2"/>
        <scheme val="minor"/>
      </rPr>
      <t>M</t>
    </r>
    <r>
      <rPr>
        <sz val="11"/>
        <rFont val="Calibri"/>
        <family val="2"/>
        <scheme val="minor"/>
      </rPr>
      <t>E</t>
    </r>
    <r>
      <rPr>
        <b/>
        <sz val="11"/>
        <color theme="1"/>
        <rFont val="Calibri"/>
        <family val="2"/>
        <scheme val="minor"/>
      </rPr>
      <t>T</t>
    </r>
    <r>
      <rPr>
        <sz val="11"/>
        <rFont val="Calibri"/>
        <family val="2"/>
        <scheme val="minor"/>
      </rPr>
      <t>A</t>
    </r>
    <r>
      <rPr>
        <b/>
        <sz val="11"/>
        <color theme="1"/>
        <rFont val="Calibri"/>
        <family val="2"/>
        <scheme val="minor"/>
      </rPr>
      <t xml:space="preserve"> </t>
    </r>
    <r>
      <rPr>
        <sz val="11"/>
        <rFont val="Calibri"/>
        <family val="2"/>
        <scheme val="minor"/>
      </rPr>
      <t>p</t>
    </r>
    <r>
      <rPr>
        <b/>
        <sz val="11"/>
        <color theme="1"/>
        <rFont val="Calibri"/>
        <family val="2"/>
        <scheme val="minor"/>
      </rPr>
      <t>r</t>
    </r>
    <r>
      <rPr>
        <sz val="11"/>
        <rFont val="Calibri"/>
        <family val="2"/>
        <scheme val="minor"/>
      </rPr>
      <t>o</t>
    </r>
    <r>
      <rPr>
        <b/>
        <sz val="11"/>
        <color theme="1"/>
        <rFont val="Calibri"/>
        <family val="2"/>
        <scheme val="minor"/>
      </rPr>
      <t>p</t>
    </r>
    <r>
      <rPr>
        <sz val="11"/>
        <rFont val="Calibri"/>
        <family val="2"/>
        <scheme val="minor"/>
      </rPr>
      <t>u</t>
    </r>
    <r>
      <rPr>
        <b/>
        <sz val="11"/>
        <color theme="1"/>
        <rFont val="Calibri"/>
        <family val="2"/>
        <scheme val="minor"/>
      </rPr>
      <t>e</t>
    </r>
    <r>
      <rPr>
        <sz val="11"/>
        <rFont val="Calibri"/>
        <family val="2"/>
        <scheme val="minor"/>
      </rPr>
      <t>s</t>
    </r>
    <r>
      <rPr>
        <b/>
        <sz val="11"/>
        <color theme="1"/>
        <rFont val="Calibri"/>
        <family val="2"/>
        <scheme val="minor"/>
      </rPr>
      <t>t</t>
    </r>
    <r>
      <rPr>
        <sz val="11"/>
        <rFont val="Calibri"/>
        <family val="2"/>
        <scheme val="minor"/>
      </rPr>
      <t>a</t>
    </r>
    <r>
      <rPr>
        <b/>
        <sz val="11"/>
        <color theme="1"/>
        <rFont val="Calibri"/>
        <family val="2"/>
        <scheme val="minor"/>
      </rPr>
      <t xml:space="preserve">, los cuales se presentan en dos períodos del año.
</t>
    </r>
    <r>
      <rPr>
        <sz val="11"/>
        <color theme="1"/>
        <rFont val="Calibri"/>
        <family val="2"/>
        <scheme val="minor"/>
      </rPr>
      <t xml:space="preserve">
- Cto 213/2022 U. Chocó. PGA-S (avance aprox. ejecución </t>
    </r>
    <r>
      <rPr>
        <sz val="11"/>
        <rFont val="Calibri"/>
        <family val="2"/>
        <scheme val="minor"/>
      </rPr>
      <t>2</t>
    </r>
    <r>
      <rPr>
        <sz val="11"/>
        <color theme="1"/>
        <rFont val="Calibri"/>
        <family val="2"/>
        <scheme val="minor"/>
      </rPr>
      <t>0%):</t>
    </r>
    <r>
      <rPr>
        <sz val="11"/>
        <rFont val="Calibri"/>
        <family val="2"/>
        <scheme val="minor"/>
      </rPr>
      <t xml:space="preserve"> </t>
    </r>
    <r>
      <rPr>
        <sz val="11"/>
        <color theme="1"/>
        <rFont val="Calibri"/>
        <family val="2"/>
        <scheme val="minor"/>
      </rPr>
      <t xml:space="preserve">pozos Curvaradó, Tumaco y </t>
    </r>
    <r>
      <rPr>
        <sz val="11"/>
        <rFont val="Calibri"/>
        <family val="2"/>
        <scheme val="minor"/>
      </rPr>
      <t>Condoto</t>
    </r>
    <r>
      <rPr>
        <sz val="11"/>
        <color theme="1"/>
        <rFont val="Calibri"/>
        <family val="2"/>
        <scheme val="minor"/>
      </rPr>
      <t xml:space="preserve"> </t>
    </r>
    <r>
      <rPr>
        <sz val="11"/>
        <rFont val="Calibri"/>
        <family val="2"/>
        <scheme val="minor"/>
      </rPr>
      <t>y</t>
    </r>
    <r>
      <rPr>
        <sz val="11"/>
        <color theme="1"/>
        <rFont val="Calibri"/>
        <family val="2"/>
        <scheme val="minor"/>
      </rPr>
      <t xml:space="preserve"> sísmica 2D en Chocó
- </t>
    </r>
    <r>
      <rPr>
        <b/>
        <sz val="11"/>
        <color theme="1"/>
        <rFont val="Calibri"/>
        <family val="2"/>
        <scheme val="minor"/>
      </rPr>
      <t>Cto 212/2022 DIMAR: Piston core y heat flow Pacífico Colombiano</t>
    </r>
    <r>
      <rPr>
        <sz val="11"/>
        <color theme="1"/>
        <rFont val="Calibri"/>
        <family val="2"/>
        <scheme val="minor"/>
      </rPr>
      <t xml:space="preserve"> (avance aprox. ejecución 0%)
- </t>
    </r>
    <r>
      <rPr>
        <b/>
        <sz val="11"/>
        <color theme="1"/>
        <rFont val="Calibri"/>
        <family val="2"/>
        <scheme val="minor"/>
      </rPr>
      <t>Cto 194/2022 U. Nal: Integración cuencas Chocó Offshore y Tumaco Offshore</t>
    </r>
    <r>
      <rPr>
        <sz val="11"/>
        <color theme="1"/>
        <rFont val="Calibri"/>
        <family val="2"/>
        <scheme val="minor"/>
      </rPr>
      <t xml:space="preserve"> (avance aprox. ejecución 42%)
- </t>
    </r>
    <r>
      <rPr>
        <b/>
        <sz val="11"/>
        <color theme="1"/>
        <rFont val="Calibri"/>
        <family val="2"/>
        <scheme val="minor"/>
      </rPr>
      <t>Cto 211/2022 U. Nal: Integración cuencas Atrato - Chocó (avance aprox. ejecución 54%)</t>
    </r>
    <r>
      <rPr>
        <sz val="11"/>
        <color theme="1"/>
        <rFont val="Calibri"/>
        <family val="2"/>
        <scheme val="minor"/>
      </rPr>
      <t xml:space="preserve">
- </t>
    </r>
    <r>
      <rPr>
        <b/>
        <sz val="11"/>
        <color theme="1"/>
        <rFont val="Calibri"/>
        <family val="2"/>
        <scheme val="minor"/>
      </rPr>
      <t>Cto 228/2022 U. Nal: Integración (gravi-magnetometría) y batimetría Chocó Onshore y Offshore (avance aprox. ejecución 35%)</t>
    </r>
    <r>
      <rPr>
        <sz val="11"/>
        <color theme="1"/>
        <rFont val="Calibri"/>
        <family val="2"/>
        <scheme val="minor"/>
      </rPr>
      <t xml:space="preserve">
NOTA: los proyectos señalados en negrilla están directamente asociados con la META.  Los P3 y P4 del convenio 634/2021 se asocian con una sola unidad de la META.</t>
    </r>
  </si>
  <si>
    <t>6,88</t>
  </si>
  <si>
    <t>Se ha participado en los eventos de Ceraweek, International Conference and Exhibition (ICE), Global ENERGY SHOW, el FORO EL universal - La Gran Apuesta del Caribe Colombiano y el XIX Congreso colombiano de Petróleo, Gas y Energía 2022. Así mismo, en agosto se ha avanzado en 15 eventos de coordinación y concurrencia (de 17 estimados)</t>
  </si>
  <si>
    <t>12</t>
  </si>
  <si>
    <t>Para la ejecución del proyecto de inversión se han suscrito los siguientes contratos: 038, 065, 094, 201, 257, 276, 284, 295, 296, 327 y 342 de 2022, así como el pago a través de la Resolución 921 de 2022.</t>
  </si>
  <si>
    <t>El indicador de trámites de la GSCYMA muestra un cumplimiento mayor al 100%  respecto a la meta establecida para el mes de Agosto (se estableció una meta del 90% en la respuesta de los trámites).  Se respondieron un acumulado de 280 del total de los 301 trámites que se tenían acumulados al corte del 30 de Agosto de 2022. Para el mes de Agosto, la tendencia del indicador continua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</si>
  <si>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Mediante las actividades de seguimiento de la Gerencia de Seguridad, Comunidades y Medio Ambiente - GSCYMA de la Agencia Nacional de Hidrocarburos - ANH, durante el periodo de gobierno se han viabilizado 31 contratos, los cuales en compromisos exploratorios han viabilizado una cifra superior a los USD $394 millones de dólares atendidos en diferentes regiones del país, principalmente en departamentos como Casanare, Putumayo, Meta, Caquetá, La Guajira, Sucre, Boyacá, entre otros.  En el año 2022 la GSCYMA realizó un diagnistico detallado del estado y  contexto actual de los contratos suspendidos, el resultado de este ejercicio se define de la siguiente Manera:
• Conflictividad Social: 14
• Consulta Previa: 4
• Orden Público: 8
• Tramite ambiental: 8
• Acceso Vías: 1
• Ordenamiento Territorial: 3
• Total: 38
Para el mes de Julio - Agosto, se viabilizaron (3) Contratos:
CR 2
CR3
CR4
Como parte de la gestión para lograr el cumplimiento de la meta 2022 de la viabilización de los contratos suspendidos, la GSCYMA ha realizado distintas actividades como gestionar conjuntamente con MME quienes lideran la gestión territorial por medio de la Estrategia Territorial las actividades concernientes a los contratos suspendidos por conflictividad social, por otra parte, se definió la viabilidad de cada uno de los contratos suspendidos que se encuentran definidos entre Largo Plazo, Mediano plazo y corto plazo, asimismo, con la con la articulación institucional por medio de los convenios entre la ANH y las autoridades ambientales se busca la definición de los determinantes que están siendo causales de suspensión de los contratos por aspectos ambientales.</t>
  </si>
  <si>
    <t>​A 30 de Agosto se verificó que se han ejecutado inversiones para la actividad de pozos exploratorios, Sísmica por un valor de USD  220,962,080 dólares estadounidenses que corresponden a un avance del  77%.</t>
  </si>
  <si>
    <t>El indicador es calculado con la siguiente formula
(Número de solicitudes atendidas oportunamente / Total de solicitudes con términos cumplidos) *100
(169/152) *100 = 100%
En el numerador van las solicitudes que se contestaron dentro de los términos establecidos, y en el denominador va la suma de las solicitudes que se contestaron dentro de los términos establecidos más las solicitudes que vencieron los términos y ya fueron o no contestadas.
Para este reporte las 152 solicitudes se contestaron en los tiempos establecidos, por lo cual el indicador es 100%
En la BD hay 17 trámites abiertos los cuales aún se encuentran dentro de los términos establecidos para ser contestados, por lo tanto, no tienen injerencia en el indicador
Nota: en la BD no están incluidos los Derechos de Petición (64 DP contestados oportunamente), pero si se encuentran contabilizados en el indicador</t>
  </si>
  <si>
    <t>Durante este mes se cerraron 15 trámites en tiempo (8 solicitudes de plazo, 1 Modificación y/o reducción garantía F.A., 1 Modificación PEV, 1 Liberación recursos F.A., 1 ajuste PTE y 3 más correspondientes a otros trámites) y cinco (5) más por fuera de la meta. Cerca del 50% de los trámites que permanecen abiertos se encuentran a la espera de insumos de otras dependencias y otro tanto en espera de un lineamiento para resolver; situaciones que conducen a la posibilidad de revaluar las metas en tramites sujetos a dichas externalidades.</t>
  </si>
  <si>
    <t>Seguimiento a la Producción\ESTADISTICAS\INDICADORES\INDICADORES 2022\8. Agosto_2022\Soporte Indicadores\BD_Control de Tiempos Trámites_31-ago-2022</t>
  </si>
  <si>
    <t>A  30 de agosto se verificó el siguiente avance en la perforación de pozos:
1. Contrato E&amp;P VIM 8; Pozo Bololo-1, Inició perforación 10-dic-21; T.D: 3-ene-22, A-3
2. Contrato Asociación Fortuna; Pozo Cayena-2, Inició perforación 07-dic-21; T.D:12-ene-22, A-2c
3. Contrato E&amp;P La Loma; Pozo A0101 LHX, Inició perforación 01-dic-21; T.D: 20-ene-22 A3
4. Contrato E&amp;P Platanillo; Pozo Platanillo Central-1, Inició perforación 06-ene-22; T.D: 28-ene-22 A-2a
5. Contrato E&amp;P VIM 21; Pozo Carambolo-1, Inició perforación 13-feb-22; T.D: 16-feb-22 A3
6. Contrato Asociación Cosecha; Pozo Caño Caranal DT-1, Inició perforación 17-feb-22; T.D: 14-mar-22, A3
7. Contrato Asociación Fortuna; Pozo Fidalga-1, Inició perforación 26-feb-22; T.D: 23-mar-22, A3
8. Contrato E&amp;P LLA-61, Pozo Omi-3, Inició perforación 17-mar-22; T.D: 29-mar-22, A3
9. Contrato E&amp;P Guatiquia; Pozo Coralillo SE-1, Inició perforación 02-mar-22; T.D: 01-abr-22, A-2b
10. Contrato E&amp;P GUA 2; Pozo Chinchorro-1G, Inició perforación 02-abr-22; T.D: 16-abr-22, A3
11. Contrato Asociación Cosecha; Pozo Caño Caranal DT-1 ST , Inició perforación 30-mar-22; T.D: 25-abr-22, A3
12. Contrato E&amp;P CPO 13; Pozo Cumare-1, Inició perforación 26-abr-22; T.D: 03-may-22, A-3
13. Contrato E&amp;P CPO 9; Pozo Tejón-1, Inició perforación 29-abr-22; T.D: 14-may-22, A-2b
14. Contrato E&amp;P CPO 5; Pozo Urraca-1X-1, Inició perforación 20-abr-22; T.D: 15-may-22, A-3
15. Contrato E&amp;P VIM 5; Pozo Alboka-1, Inició perforación 5-may-22; T.D: 18-may-22, A-3
16. Contrato E&amp;P CPO 13; Pozo Maute-1, Inició perforación 16-may-22; T.D: 20-may-22, A-3
17. Contrato E&amp;P COL 5; Pozo Gorgon-2 ST, Inició perforación 9-may-22; T.D: 23-may-22, A-3
18. Contrato E&amp;P CPO 13; Pozo Maute-1H, Inició perforación 24-may-22; T.D: 29-may-22, A-3
19. Contrato E&amp;P CPO 11; Pozo Bugalu-1, Inició perforación 23-may-22; T.D: 30-may-22, A-3
20. Contrato Asociación Tapir, Pozo Rio Cravo Sur-1, Inició perforación 23-may-22; T.D: 3-jun-22 A3
21. Contrato E&amp;P SN-9, Pozo Magico-1X, Inició perforación 30-may-22; T.D: 16-jun-22 A3
22. Contrato Asociación Fortuna; Pozo Fidalga-1 ST2, Inició perforación 01-jun-22; T.D: 15-jun-22, A3
23. Contrato E&amp;P Chaza, Pozo Churuco-1 ST1, Inició perforación 14-jun-22; T.D: 18-jun-22 A3
24. Contrato E&amp;P COL 5, Pozo Gorgon-2 ST2, Inició perforación 9-jun-22; T.D: 20-jun-22 A3
25. Contrato E&amp;P VIM 21, Pozo Cornamuza-1; Inició perforación 5-jun-22; T.D: 21-jun-22 A3
26. Convenio de Explotación Magdalena Medio; Pozo Morito-1, Inició perforación 3-jun-22; T.D: 30-jun-22 A3
27. Contrato E&amp;P CPO 11, Pozo Saturno-1, Inició perforación 2-jul-22; T.D: 6-jul-22 A3
28. Contrato E&amp;P Cabrestero; Pozo Domo Sur-1, Inició perforación 03-jul-22; T.D: 11-jul-22, A2b
29. Contrato E&amp;E Tayrona, Pozo Uchuva-1, Inició perforación 27-abr-22; T.D: 15-jul-22 A3
30. Contrato E&amp;P Cabrestero; Pozo Domo Sur-1 ST1, Inició perforación 15-jul-22; T.D: 18-jul-22, A2b
31. Contrato E&amp;P CPO 5, Pozo Cante Flamenco-1X, Inició perforación 20-jun-22; T.D: 24-jul-22 A3
32. Contrato E&amp;P Cabrestero; Pozo Domo Sur-1 ST2, Inició perforación 22-jul-22; T.D: 26-jul-22, A2b
33. Convenio E&amp;P Midas; Pozo Gaitas-1, Inició perforación 19-jul-22; T.D: 27-jul-22 A3
34. Convenio de Explotación Área Sur; Pozo Kinacu-1, Inició perforación 14-jul-22; T.D: 27-jul-22 A2a
35. Contrato E&amp;P VIM 5; Pozo Claxón-1, Inició perforación 25-jul-22; T.D: 14-ago-22 A3
36. Contrato E&amp;P VMM 1; Pozo Paula-1, Inició perforación 17-ago-22; T.D: 30-ago-22 A3</t>
  </si>
  <si>
    <t>A 30 de Agosto se verificó el siguiente avance en la adquisición sísmica:
Contrato E&amp;P SN-26
Programa: PILÓN 3D
Total sísmica 3D: 99,1 Km²
Total Km Programa Sísmico:  158,56 Km 2D Equivalente (81,12 Km en 2021 y 77,44 km en 2022)
Fecha de Inicio Topografía: 15-jun-21
Fecha de Inicio Perforación:  8-jul-21
Fecha de Inicio Registro: 28-nov-21
Fecha Fin Registro: 16-ene-22
Avance Sísmica: 100%
Contrato E&amp;P VMM-46
Programa: VMM-46-3D-2021
Total sísmica 3D: 286,18 Km²
Total Km Programa Sísmico:  457,89 Km 2D Equivalente (149,96 km en 2021 y 307,93 km en 2022)
Fecha de Inicio Topografía: 5-oct-21
Fecha de Inicio Perforación:  23-oct-21
Fecha de Inicio Registro: 8-dic-21
Fecha Fin Registro: 27-ene-22
Avance Sísmica: 100%
Contratación Directa ANH
Programa: REPELÓN 2D 2021
Total sísmica 2D: 286 Km
Total Km Programa Sísmico:  286 Km 2D Equivalente (147,20 km en 2021 y 138,8 km en 2022)
Fecha de Inicio Topografía: 13-oct-21
Fecha de Inicio Perforación: 31-oct-21
Fecha de Inicio Registro: 8-nov-21
Fecha de Fin Registro: 28-ene-22
Avance Sísmica:100%
Contrato E&amp;P VIM-43
Programa: VIM-43-3D-2021
Total sísmica 3D: 376,14 Km²
Total Km Programa Sísmico:  601,824 Km 2D Equivalente
Fecha de Inicio Topografía: 13-nov-21
Fecha de Inicio Perforación: 4-dic-21
Fecha de Inicio Registro: 28-ene-22
Fecha de Fin Registro: 27-feb-22
Avance Sísmica: 100%
Contrato E&amp;P VIM-5
Programa: CHARANGO 3D
Total sísmica 3D: 363 Km²
Total Km Programa Sísmico:  580,800 Km 2D Equivalente
Fecha de Inicio Topografía: 7-feb-22
Fecha de Inicio Perforación: 4-mar-22
Fecha de Inicio Registro: 10-may-22
Avance Sísmica: 92,82%</t>
  </si>
  <si>
    <r>
      <rPr>
        <b/>
        <sz val="11"/>
        <color theme="1"/>
        <rFont val="Calibri"/>
        <family val="2"/>
        <scheme val="minor"/>
      </rPr>
      <t>Mintrabajo -</t>
    </r>
    <r>
      <rPr>
        <sz val="11"/>
        <color theme="1"/>
        <rFont val="Calibri"/>
        <family val="2"/>
        <scheme val="minor"/>
      </rPr>
      <t xml:space="preserve">   Se ejecutaron actividades en los municipios de Sabanalarga, Montería y Mompox, donde se desarrollaron varias actividades como la puesta en marcha y ejecución de los recorridos casa a casa; teniendo como marco la jornada de inscripción y actualización de hojas de vidas coordinadas por los operadores
</t>
    </r>
    <r>
      <rPr>
        <b/>
        <sz val="11"/>
        <color theme="1"/>
        <rFont val="Calibri"/>
        <family val="2"/>
        <scheme val="minor"/>
      </rPr>
      <t xml:space="preserve">Minminas - </t>
    </r>
    <r>
      <rPr>
        <sz val="11"/>
        <color theme="1"/>
        <rFont val="Calibri"/>
        <family val="2"/>
        <scheme val="minor"/>
      </rPr>
      <t xml:space="preserve">Reunión con transportadores Municipios de Puerto López y Puerto Gaitan:  Levantamiento de vía de hecho que ya llevaban 20 días y que adicionalmente generaba traumatismos en la vía nacional que conduce al departamento del Vichada. Cabuyaro, se consolidó la función de mediación de la ETH para la resolución de conflictividad. Puerto López: Articulación institucional y empresas con una ruta de trabajo definida y objetivos claros. Aguazul: Se levanta vía de hecho en la vereda Buenavista que afectaba la operación de la empresa Parex.  Paz de Ariporo: Se levanta la vía de hecho en la Vereda San Luis “bloqueo de vía y cese de actividades a la operadora GREEN POWER”, 
</t>
    </r>
    <r>
      <rPr>
        <b/>
        <sz val="11"/>
        <color theme="1"/>
        <rFont val="Calibri"/>
        <family val="2"/>
        <scheme val="minor"/>
      </rPr>
      <t>Vice Participación e Igualdad de Derechos -</t>
    </r>
    <r>
      <rPr>
        <sz val="11"/>
        <color theme="1"/>
        <rFont val="Calibri"/>
        <family val="2"/>
        <scheme val="minor"/>
      </rPr>
      <t xml:space="preserve">  Proyecto Finalizado - Preparando entrega de productos finales</t>
    </r>
  </si>
  <si>
    <t>Anexo Resumen Ejecutivo Informe mensual DNP 05-sep-2022</t>
  </si>
  <si>
    <r>
      <rPr>
        <b/>
        <sz val="11"/>
        <color theme="1"/>
        <rFont val="Calibri"/>
        <family val="2"/>
        <scheme val="minor"/>
      </rPr>
      <t>SIC -</t>
    </r>
    <r>
      <rPr>
        <sz val="11"/>
        <color theme="1"/>
        <rFont val="Calibri"/>
        <family val="2"/>
        <scheme val="minor"/>
      </rPr>
      <t xml:space="preserve">  Se destacan las actividades ejecutadas en los municipios de Puerto Boyaca, Yopal, Guamal y Montería. En todos estos espacios, la Superintendencia abordó jornadas pedagógicas integrales, donde muchas veces convergen comunidades y autoridades locales  logrando realizar precisiones y claridades acerca de la libre competencia económica, conservando los límites dentro de la legalidad.
</t>
    </r>
    <r>
      <rPr>
        <b/>
        <sz val="11"/>
        <color theme="1"/>
        <rFont val="Calibri"/>
        <family val="2"/>
        <scheme val="minor"/>
      </rPr>
      <t>UAESPE -</t>
    </r>
    <r>
      <rPr>
        <sz val="11"/>
        <color theme="1"/>
        <rFont val="Calibri"/>
        <family val="2"/>
        <scheme val="minor"/>
      </rPr>
      <t xml:space="preserve"> Proyecto Finalizado - Preparando entrega de productos finales
</t>
    </r>
    <r>
      <rPr>
        <b/>
        <sz val="11"/>
        <color theme="1"/>
        <rFont val="Calibri"/>
        <family val="2"/>
        <scheme val="minor"/>
      </rPr>
      <t xml:space="preserve">
Vice Relaciones Políticas - </t>
    </r>
    <r>
      <rPr>
        <sz val="11"/>
        <color theme="1"/>
        <rFont val="Calibri"/>
        <family val="2"/>
        <scheme val="minor"/>
      </rPr>
      <t xml:space="preserve">  Proyecto Finalizado - Preparando entrega de productos finales</t>
    </r>
  </si>
  <si>
    <r>
      <rPr>
        <b/>
        <sz val="11"/>
        <color theme="1"/>
        <rFont val="Calibri"/>
        <family val="2"/>
        <scheme val="minor"/>
      </rPr>
      <t xml:space="preserve">DANCP - </t>
    </r>
    <r>
      <rPr>
        <sz val="11"/>
        <color theme="1"/>
        <rFont val="Calibri"/>
        <family val="2"/>
        <scheme val="minor"/>
      </rPr>
      <t xml:space="preserve"> Proyecto Finalizado - Preparando entrega de productos finales</t>
    </r>
  </si>
  <si>
    <r>
      <rPr>
        <b/>
        <sz val="11"/>
        <color theme="1"/>
        <rFont val="Calibri"/>
        <family val="2"/>
        <scheme val="minor"/>
      </rPr>
      <t xml:space="preserve">TRUST - </t>
    </r>
    <r>
      <rPr>
        <sz val="11"/>
        <color theme="1"/>
        <rFont val="Calibri"/>
        <family val="2"/>
        <scheme val="minor"/>
      </rPr>
      <t xml:space="preserve">Proyecto Finalizado - Preparando entrega de productos finales
</t>
    </r>
    <r>
      <rPr>
        <b/>
        <sz val="11"/>
        <color theme="1"/>
        <rFont val="Calibri"/>
        <family val="2"/>
        <scheme val="minor"/>
      </rPr>
      <t>MEDICIÓN DE PERCEPCIÓN BARÓMETRO -</t>
    </r>
    <r>
      <rPr>
        <sz val="11"/>
        <color theme="1"/>
        <rFont val="Calibri"/>
        <family val="2"/>
        <scheme val="minor"/>
      </rPr>
      <t xml:space="preserve"> Proyecto Finalizado - Preparando entrega de productos finales</t>
    </r>
  </si>
  <si>
    <r>
      <rPr>
        <b/>
        <sz val="11"/>
        <color theme="1"/>
        <rFont val="Calibri"/>
        <family val="2"/>
        <scheme val="minor"/>
      </rPr>
      <t xml:space="preserve">Mesas y Sub Mesas de Diálogo y seguimiento de los PPII de Puerto Wilches </t>
    </r>
    <r>
      <rPr>
        <sz val="11"/>
        <color theme="1"/>
        <rFont val="Calibri"/>
        <family val="2"/>
        <scheme val="minor"/>
      </rPr>
      <t>- Proyecto Finalizado - Preparando entrega de productos finales</t>
    </r>
  </si>
  <si>
    <r>
      <rPr>
        <b/>
        <sz val="11"/>
        <color theme="1"/>
        <rFont val="Calibri"/>
        <family val="2"/>
        <scheme val="minor"/>
      </rPr>
      <t>TALLERES GESTIÓN DEL CONOCIMIENTO - PPI</t>
    </r>
    <r>
      <rPr>
        <sz val="11"/>
        <color theme="1"/>
        <rFont val="Calibri"/>
        <family val="2"/>
        <scheme val="minor"/>
      </rPr>
      <t xml:space="preserve">
Proyecto Finalizado - Preparando entrega de productos finales</t>
    </r>
  </si>
  <si>
    <r>
      <rPr>
        <b/>
        <sz val="11"/>
        <color theme="1"/>
        <rFont val="Calibri"/>
        <family val="2"/>
        <scheme val="minor"/>
      </rPr>
      <t>ANLA -</t>
    </r>
    <r>
      <rPr>
        <sz val="11"/>
        <color theme="1"/>
        <rFont val="Calibri"/>
        <family val="2"/>
        <scheme val="minor"/>
      </rPr>
      <t xml:space="preserve"> Proyecto Finalizado - Preparando entrega de productos finales</t>
    </r>
  </si>
  <si>
    <r>
      <rPr>
        <b/>
        <sz val="11"/>
        <color theme="1"/>
        <rFont val="Calibri"/>
        <family val="2"/>
        <scheme val="minor"/>
      </rPr>
      <t xml:space="preserve">INVEMAR - </t>
    </r>
    <r>
      <rPr>
        <sz val="11"/>
        <color theme="1"/>
        <rFont val="Calibri"/>
        <family val="2"/>
        <scheme val="minor"/>
      </rPr>
      <t xml:space="preserve">Se prepara la presentación de los resultados finales teniendo en cuenta que se completó el 100% del Plan de trabajo y se cuenta con los productos pactados en el convenio. </t>
    </r>
  </si>
  <si>
    <r>
      <rPr>
        <b/>
        <sz val="11"/>
        <color theme="1"/>
        <rFont val="Calibri"/>
        <family val="2"/>
        <scheme val="minor"/>
      </rPr>
      <t>CIÉNAGA DE BARBACOAS -</t>
    </r>
    <r>
      <rPr>
        <sz val="11"/>
        <color theme="1"/>
        <rFont val="Calibri"/>
        <family val="2"/>
        <scheme val="minor"/>
      </rPr>
      <t xml:space="preserve"> Se dio por finalizado el modelo hidrogeológico para la modelación de las características hidroclimatológicas de la Ciénaga de Barbacoas,  por otro lado, se determinó el impacto potencial de acciones antrópicas sobre la disminución de humedales en el área de estudio y su impacto en la generación de escorrentía, a través de un modelo DRASTIC de la zona, el cual es un modelo de vulnerabilidad a la contaminación; y se delimitó en clases y zonas las variables (y estado) de las diferentes características que garantizan la calidad, continuidad e integridad del ecosistema.   </t>
    </r>
  </si>
  <si>
    <t>El total de regalías recaudadas y transferidas al SGR al corte del 30 de agosto de 2022, asciende a $6.805.219.748.190,87</t>
  </si>
  <si>
    <t>Memorandos enviados al MHCP con Radicado 20225210020801 Id: 1151075; 20225210445651 Id: 1198617; 20225210777971 Id: 1247714; 20225210804891 Id: 1255399; 20225210835201 Id: 1263834; 20225210965531 Id: 1282237; 20225211097701 Id: 1301266 y 20225211129571 Id: 1310381.</t>
  </si>
  <si>
    <t>Al cierre del mes de Agosto de 2022 se recibieron 145 partidas y se gestionaron 150 aplicaciones de derechos económicos en el mes, por un monto total de $398 mil millones de pesos aproximadamente.</t>
  </si>
  <si>
    <t>​La producción comercializada promedio día de gas durante el mes de julio de 2022 fue de 1.121 Millones de pies cúbicos (Mpcpd).  La producción diaria promedio durante los primeros siete meses del año asciende a  1.088 Mpcpd.</t>
  </si>
  <si>
    <t>La producción promedio diaria de crudo durante el mes de junio de 2022 fue de 748 mil barriles (kilo barriles).  La producción diaria promedio de crudo durante los primeros siete meses del año asciende a  748 kbpd.</t>
  </si>
  <si>
    <t xml:space="preserve">Se adjudica el concurso de Méritos para el desarrollo del producto. </t>
  </si>
  <si>
    <t>Contrato 340 de 2022</t>
  </si>
  <si>
    <t>Contrato 312 de 2022 celebrados con personas naturales para el desarrollo del producto bajo modalidad inhouse</t>
  </si>
  <si>
    <t>Contratos 305, 306 de 2022 y 309 de 2022 celebrados con personas naturales  para el desarrollo del producto bajo modalidad inhouse</t>
  </si>
  <si>
    <t>Contrato 304 de 2022 , apoyo en el proceso de estructuración del PETI</t>
  </si>
  <si>
    <t>En desarrollo de documentos y proceso precontractual</t>
  </si>
  <si>
    <t>Presentación de nueva línea para ser incluida en el PAA, ajuste a elementos de Soporte para lanzamiento de un nuevo sondeo de mercado</t>
  </si>
  <si>
    <t>Restructuración de la línea del PAA por ajustes en la necesidad y la estrategía de nube privada</t>
  </si>
  <si>
    <t>Los productos programados para el cumplimiento de esta meta se encuentra en etapa de desarrollo, o precontractual.</t>
  </si>
  <si>
    <t>El avance corresponde a: 84,3% Fortalecimiento de la Arquitectura Empresarial y la Gestión de TI, 87,5% Fortalecimiento de la seguridad y provacidad de la Información, 82% Uso y apropiación de los Servicios Ciudadanos Digitales. (Se mantiene en indicador sin cambios en el indicador a agosto de 2022)</t>
  </si>
  <si>
    <t>En elaboración de documentos precontractuales</t>
  </si>
  <si>
    <t>Plan de Adqusiciones de la ANH, matriz de seguimiento a proyectos</t>
  </si>
  <si>
    <t>Se realizó la contratación de 20 contratistas para labores de apoyo a la OTI.</t>
  </si>
  <si>
    <t>No se ha presentado consumo de horas de soporte en el mes de agosto de 2022</t>
  </si>
  <si>
    <t>En elaboración de los documentos precontractuales (el soporte adquirido en vigencias pasadas se encuentra aún activo)</t>
  </si>
  <si>
    <t>Análisis de costos e idoneidad de los proponentes que respondieron al sondeo de mercado</t>
  </si>
  <si>
    <t>Plan de Adqusiciones de la ANH, análisis de costos sondeo de mercado</t>
  </si>
  <si>
    <t>Durante los meses de Enero a Agosto de 2022 la GALC en su calidad de Secretario del Consejo Directivo ha realizado 12 sesiones de Consejo Directivo.</t>
  </si>
  <si>
    <t>Plataforma SPI y servidores ANH:
\\servicios.anh.gov.co\sservicios\Grupo Reservas Y Operaciones\2022\CIENCIA Y TECNOLOGÍA\2. CONVENIOS IAvH-624 DE 2021\PRODUCTOS\VIGENCIA 2022\Producto 3-Informe campo</t>
  </si>
  <si>
    <t>Durante el mes de agosto se continuó con del desarrollo del plan de revisión detallada de los informes de recursos y reservas presentados por las compañías operadoras que realizan actividades de exploración y explotación de hidrocarburos en el país. Adicionalmente, se realizan con destino a diferentes instancias, respuestas y conceptos técnicos sobre la temática de reservas actuales e históricas del país.
Lo valores de reservas 1P de crudo y gas y los años de reservas de crudo reportados en mayo y publicados en junio, no varían en el transcurso del año.</t>
  </si>
  <si>
    <t>Evidencias :
\\servicios.anh.gov.co\sservicios\Grupo Reservas Y Operaciones2022\IRR CORTE 31-DIC-2021\PLAN DE REVISIÓN</t>
  </si>
  <si>
    <t>Durante el mes de agosto se contiuó con del desarrollo del plan de revisión detallada de los informes de recursos y reservas presentados por las compañías operadoras que realizan actividades de exploración y explotación de hidrocarburos en el país. Adicionalmente, se realizan con destino a diferentes instancias, respuestas y conceptos técnicos sobre la temática de reservas actuales e históricas del país.
Lo valores de reservas 1P de crudo y gas y los años de reservas de crudo reportados en mayo y publicados en junio, no varían en el transcurso del año.</t>
  </si>
  <si>
    <t>Durante los meses de Enero a Agosto de 2022 la GALC ha recibio 29 solicitudes de inicio de proceso administrativo sancionatorio, de las cuales el personal asignado a dicha ha realizado la siguiente gestión: 20 se encuentran en proceso; 1 terminado; 8 pendientes de iniciar actuaciones correspondientes.</t>
  </si>
  <si>
    <t>Desde comité de presidencia se indica que a la fecha, los recursos (por $ 11.195.721.522), son susceptibles de no contar con destinación. Se planteará lo pertinente al nuevo gobierno, para tomar la decisión ejecutiva respecto a lineamientos y temáticas de Ctel para tramitar suscripción de convenio vigencia 2022 para esos recursos.
Proyecto IAVH (Convenio 624 de 2021): Continúa su ejecución, pendiente de entregar productos finales y último desembolso.</t>
  </si>
  <si>
    <t>Desde comité de presidencia se indica que a la fecha, los recursos (por $ 130,147,772), son susceptibles de no contar con destinación. Se planteará lo pertinente al nuevo gobierno, para tomar la decisión ejecutiva respecto a lineamientos y temáticas de Ctel para tramitar suscripción de convenio vigencia 2022 para esos recursos.</t>
  </si>
  <si>
    <t>Desde comité de presidencia se indica que por ahora se mantienen recursos para los procesos aprobados.  Se tienen aprobadas 4 en el LPAA para 4 procesos de formación, 242, 243, 259 y 260. De estos 4 procesos, el 260 no se realizará y se pedirá su anulación en el comité y se reemplazará por una nueva propuesta.  Para el proceso 259 se propondrá en el próximo comité de contratación un ajuste al objeto.  El proceso de formación de la LPAA  242 ya se encuentra en proceso de contratación y la LPAA 243 el ESET está en proceso de diseño. Los valores a ejecutar se estiman en 380 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</si>
</sst>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240A]* #,##0_-;\-[$$-240A]* #,##0_-;_-[$$-240A]* &quot;-&quot;_-;_-@_-"/>
    <numFmt numFmtId="168" formatCode="_-[$$-240A]* #,##0.0_-;\-[$$-240A]* #,##0.0_-;_-[$$-240A]* &quot;-&quot;_-;_-@_-"/>
    <numFmt numFmtId="169" formatCode="&quot;$&quot;\ #,##0.00"/>
    <numFmt numFmtId="170" formatCode="#,##0.0"/>
    <numFmt numFmtId="171" formatCode="0.0"/>
    <numFmt numFmtId="172" formatCode="_(&quot;$&quot;* #,##0_);_(&quot;$&quot;* \(#,##0\);_(&quot;$&quot;* &quot;-&quot;??_);_(@_)"/>
    <numFmt numFmtId="173" formatCode="#,##0.000"/>
    <numFmt numFmtId="174" formatCode="&quot;$&quot;#,##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1"/>
      <color theme="1"/>
      <name val="Arial"/>
      <family val="2"/>
    </font>
    <font>
      <sz val="8"/>
      <color theme="1"/>
      <name val="Calibri"/>
      <family val="2"/>
      <scheme val="minor"/>
    </font>
    <font>
      <u/>
      <sz val="11"/>
      <color theme="10"/>
      <name val="Calibri"/>
      <family val="2"/>
      <scheme val="minor"/>
    </font>
    <font>
      <sz val="11"/>
      <name val="Calibri"/>
      <family val="2"/>
    </font>
    <font>
      <sz val="11"/>
      <color rgb="FF000000"/>
      <name val="Calibri"/>
      <family val="2"/>
    </font>
    <font>
      <sz val="11"/>
      <color rgb="FF201F1E"/>
      <name val="Calibri"/>
      <family val="2"/>
      <scheme val="minor"/>
    </font>
    <font>
      <sz val="10"/>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8EA9DB"/>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166" fontId="1" fillId="0" borderId="0" applyFont="0" applyFill="0" applyBorder="0" applyAlignment="0" applyProtection="0"/>
  </cellStyleXfs>
  <cellXfs count="89">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7" fontId="18" fillId="0" borderId="0" xfId="0" applyNumberFormat="1" applyFont="1" applyAlignment="1">
      <alignment vertical="center"/>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Border="1" applyAlignment="1">
      <alignment vertical="center" wrapText="1"/>
    </xf>
    <xf numFmtId="4" fontId="18" fillId="0" borderId="0" xfId="0" applyNumberFormat="1" applyFont="1" applyBorder="1" applyAlignment="1">
      <alignment vertical="center" wrapText="1"/>
    </xf>
    <xf numFmtId="167" fontId="18" fillId="0" borderId="0" xfId="0" applyNumberFormat="1" applyFont="1" applyBorder="1" applyAlignment="1">
      <alignment vertical="center" wrapText="1"/>
    </xf>
    <xf numFmtId="14" fontId="18" fillId="0" borderId="0" xfId="0" applyNumberFormat="1" applyFon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lignment horizontal="left" vertical="center" wrapText="1" readingOrder="1"/>
    </xf>
    <xf numFmtId="0" fontId="21" fillId="0" borderId="0" xfId="0" applyFont="1" applyBorder="1" applyAlignment="1">
      <alignment horizontal="justify" vertical="center" wrapText="1"/>
    </xf>
    <xf numFmtId="49" fontId="18" fillId="0" borderId="0" xfId="0" applyNumberFormat="1" applyFont="1" applyFill="1" applyBorder="1" applyAlignment="1">
      <alignment vertical="center" wrapText="1"/>
    </xf>
    <xf numFmtId="4" fontId="18" fillId="0" borderId="0" xfId="0" applyNumberFormat="1" applyFont="1" applyFill="1" applyBorder="1" applyAlignment="1">
      <alignment vertical="center" wrapText="1"/>
    </xf>
    <xf numFmtId="14" fontId="18" fillId="0" borderId="10" xfId="0" applyNumberFormat="1" applyFont="1" applyBorder="1" applyAlignment="1">
      <alignment vertical="center" wrapText="1"/>
    </xf>
    <xf numFmtId="49" fontId="18" fillId="0" borderId="0" xfId="0" applyNumberFormat="1" applyFont="1" applyAlignment="1">
      <alignment vertical="center" wrapText="1"/>
    </xf>
    <xf numFmtId="9" fontId="18" fillId="0" borderId="0" xfId="48" applyFont="1" applyBorder="1" applyAlignment="1">
      <alignment vertical="center" wrapText="1"/>
    </xf>
    <xf numFmtId="167" fontId="18" fillId="0" borderId="0" xfId="0" applyNumberFormat="1" applyFont="1" applyAlignment="1">
      <alignment vertical="center" wrapText="1"/>
    </xf>
    <xf numFmtId="14" fontId="18" fillId="0" borderId="0" xfId="0" applyNumberFormat="1" applyFont="1" applyAlignment="1">
      <alignment vertical="center" wrapText="1"/>
    </xf>
    <xf numFmtId="4" fontId="18" fillId="0" borderId="0" xfId="0" applyNumberFormat="1" applyFont="1" applyAlignment="1">
      <alignment vertical="center" wrapText="1"/>
    </xf>
    <xf numFmtId="4" fontId="18" fillId="0" borderId="0" xfId="0" applyNumberFormat="1" applyFont="1" applyFill="1" applyAlignment="1">
      <alignment vertical="center" wrapText="1"/>
    </xf>
    <xf numFmtId="49" fontId="18" fillId="0" borderId="0" xfId="0" applyNumberFormat="1" applyFont="1" applyFill="1" applyAlignment="1">
      <alignment vertical="center" wrapText="1"/>
    </xf>
    <xf numFmtId="0" fontId="18" fillId="0" borderId="0" xfId="0" applyFont="1" applyFill="1" applyAlignment="1">
      <alignment vertical="center" wrapText="1"/>
    </xf>
    <xf numFmtId="4" fontId="18" fillId="0" borderId="0" xfId="0" applyNumberFormat="1" applyFont="1" applyFill="1" applyAlignment="1">
      <alignment horizontal="right" vertical="center" wrapText="1"/>
    </xf>
    <xf numFmtId="167" fontId="18" fillId="0" borderId="0" xfId="0" applyNumberFormat="1" applyFont="1" applyFill="1" applyAlignment="1">
      <alignment vertical="center" wrapText="1"/>
    </xf>
    <xf numFmtId="167" fontId="18" fillId="0" borderId="0" xfId="0" applyNumberFormat="1" applyFont="1" applyFill="1" applyBorder="1" applyAlignment="1">
      <alignment vertical="center" wrapText="1"/>
    </xf>
    <xf numFmtId="0" fontId="0" fillId="0" borderId="0" xfId="0" applyAlignment="1">
      <alignment horizontal="center" vertical="center" wrapText="1"/>
    </xf>
    <xf numFmtId="0" fontId="18" fillId="0" borderId="0" xfId="0" applyFont="1" applyFill="1" applyBorder="1" applyAlignment="1">
      <alignment vertical="center" wrapText="1"/>
    </xf>
    <xf numFmtId="14" fontId="18" fillId="0" borderId="0" xfId="0" applyNumberFormat="1" applyFont="1" applyFill="1" applyBorder="1" applyAlignment="1">
      <alignment vertical="center" wrapText="1"/>
    </xf>
    <xf numFmtId="165" fontId="18" fillId="0" borderId="0" xfId="49"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top" wrapText="1"/>
    </xf>
    <xf numFmtId="164" fontId="18" fillId="0" borderId="0" xfId="50" applyFont="1" applyAlignment="1">
      <alignment vertical="center" wrapText="1"/>
    </xf>
    <xf numFmtId="164" fontId="18" fillId="0" borderId="0" xfId="50" applyFont="1" applyBorder="1" applyAlignment="1">
      <alignment vertical="center" wrapText="1"/>
    </xf>
    <xf numFmtId="49" fontId="18" fillId="0" borderId="0" xfId="0" applyNumberFormat="1" applyFont="1" applyAlignment="1">
      <alignment horizontal="center" vertical="top" wrapText="1"/>
    </xf>
    <xf numFmtId="168" fontId="18" fillId="0" borderId="0" xfId="0" applyNumberFormat="1" applyFont="1" applyAlignment="1">
      <alignment vertical="center"/>
    </xf>
    <xf numFmtId="49" fontId="18" fillId="0" borderId="0" xfId="0" applyNumberFormat="1" applyFont="1" applyAlignment="1">
      <alignment horizontal="left" vertical="center" wrapText="1"/>
    </xf>
    <xf numFmtId="3" fontId="18" fillId="0" borderId="0" xfId="0" applyNumberFormat="1" applyFont="1" applyAlignment="1">
      <alignment horizontal="center" vertical="center"/>
    </xf>
    <xf numFmtId="49" fontId="23" fillId="0" borderId="0" xfId="51" applyNumberFormat="1" applyAlignment="1">
      <alignment horizontal="center" vertical="center" wrapText="1"/>
    </xf>
    <xf numFmtId="49" fontId="18" fillId="33" borderId="11" xfId="0" applyNumberFormat="1" applyFont="1" applyFill="1" applyBorder="1" applyAlignment="1">
      <alignment vertical="center" wrapText="1"/>
    </xf>
    <xf numFmtId="49" fontId="18" fillId="0" borderId="11" xfId="0" applyNumberFormat="1" applyFont="1" applyBorder="1" applyAlignment="1">
      <alignment vertical="center" wrapText="1"/>
    </xf>
    <xf numFmtId="167" fontId="18" fillId="0" borderId="10" xfId="0" applyNumberFormat="1" applyFont="1" applyBorder="1" applyAlignment="1">
      <alignment vertical="center" wrapText="1"/>
    </xf>
    <xf numFmtId="169" fontId="18" fillId="0" borderId="10" xfId="49" applyNumberFormat="1" applyFont="1" applyFill="1" applyBorder="1" applyAlignment="1">
      <alignment vertical="center" wrapText="1"/>
    </xf>
    <xf numFmtId="170" fontId="18" fillId="0" borderId="0" xfId="0" applyNumberFormat="1" applyFont="1" applyAlignment="1">
      <alignment horizontal="center" vertical="center" wrapText="1"/>
    </xf>
    <xf numFmtId="170"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167" fontId="0" fillId="0" borderId="0" xfId="0" applyNumberFormat="1" applyAlignment="1">
      <alignment vertical="center" wrapText="1"/>
    </xf>
    <xf numFmtId="165" fontId="18" fillId="0" borderId="0" xfId="49" applyFont="1" applyAlignment="1">
      <alignment horizontal="right" vertical="center" wrapText="1"/>
    </xf>
    <xf numFmtId="3" fontId="24" fillId="34" borderId="12" xfId="0" applyNumberFormat="1" applyFont="1" applyFill="1" applyBorder="1" applyAlignment="1">
      <alignment horizontal="center" vertical="center" wrapText="1"/>
    </xf>
    <xf numFmtId="0" fontId="24" fillId="34" borderId="12" xfId="0" applyFont="1" applyFill="1" applyBorder="1" applyAlignment="1">
      <alignment vertical="center" wrapText="1"/>
    </xf>
    <xf numFmtId="2" fontId="18" fillId="0" borderId="0" xfId="0" applyNumberFormat="1" applyFont="1" applyAlignment="1">
      <alignment horizontal="center" vertical="center" wrapText="1"/>
    </xf>
    <xf numFmtId="44" fontId="18" fillId="0" borderId="0" xfId="0" applyNumberFormat="1" applyFont="1" applyAlignment="1">
      <alignment vertical="center" wrapText="1"/>
    </xf>
    <xf numFmtId="44" fontId="18" fillId="0" borderId="0" xfId="49" applyNumberFormat="1" applyFont="1" applyAlignment="1">
      <alignment vertical="center" wrapText="1"/>
    </xf>
    <xf numFmtId="165" fontId="18" fillId="0" borderId="0" xfId="49" applyFont="1" applyBorder="1" applyAlignment="1">
      <alignment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71" fontId="18" fillId="0" borderId="0" xfId="0" applyNumberFormat="1" applyFont="1" applyAlignment="1">
      <alignment horizontal="center" vertical="center" wrapText="1"/>
    </xf>
    <xf numFmtId="49" fontId="23" fillId="0" borderId="0" xfId="51" applyNumberFormat="1" applyAlignment="1">
      <alignment vertical="center" wrapText="1"/>
    </xf>
    <xf numFmtId="0" fontId="0" fillId="36" borderId="0" xfId="0" applyFill="1" applyAlignment="1">
      <alignment vertical="center" wrapText="1"/>
    </xf>
    <xf numFmtId="0" fontId="0" fillId="0" borderId="0" xfId="0" applyFill="1" applyAlignment="1">
      <alignment vertical="center" wrapText="1"/>
    </xf>
    <xf numFmtId="172" fontId="18" fillId="0" borderId="0" xfId="49" applyNumberFormat="1" applyFont="1" applyAlignment="1">
      <alignment horizontal="right" vertical="center" wrapText="1"/>
    </xf>
    <xf numFmtId="172" fontId="18" fillId="0" borderId="0" xfId="0" applyNumberFormat="1" applyFont="1" applyAlignment="1">
      <alignment horizontal="right" vertical="center" wrapText="1"/>
    </xf>
    <xf numFmtId="3" fontId="25" fillId="35" borderId="12" xfId="0" applyNumberFormat="1" applyFont="1" applyFill="1" applyBorder="1" applyAlignment="1">
      <alignment horizontal="center" vertical="center" wrapText="1"/>
    </xf>
    <xf numFmtId="0" fontId="25" fillId="35" borderId="12" xfId="0" applyFont="1" applyFill="1" applyBorder="1" applyAlignment="1">
      <alignment vertical="center" wrapText="1"/>
    </xf>
    <xf numFmtId="170" fontId="18" fillId="0" borderId="0" xfId="0" applyNumberFormat="1" applyFont="1" applyAlignment="1">
      <alignment vertical="center" wrapText="1"/>
    </xf>
    <xf numFmtId="0" fontId="23" fillId="0" borderId="0" xfId="51" applyAlignment="1">
      <alignment vertical="center" wrapText="1"/>
    </xf>
    <xf numFmtId="0" fontId="26" fillId="0" borderId="0" xfId="0" applyFont="1" applyAlignment="1">
      <alignment horizontal="left" vertical="center" wrapText="1" indent="1"/>
    </xf>
    <xf numFmtId="167" fontId="18" fillId="0" borderId="11" xfId="0" applyNumberFormat="1" applyFont="1" applyBorder="1" applyAlignment="1">
      <alignment vertical="center" wrapText="1"/>
    </xf>
    <xf numFmtId="173" fontId="18" fillId="0" borderId="0" xfId="0" applyNumberFormat="1" applyFont="1" applyAlignment="1">
      <alignment horizontal="center" vertical="center"/>
    </xf>
    <xf numFmtId="49" fontId="0" fillId="0" borderId="0" xfId="0" applyNumberFormat="1" applyAlignment="1">
      <alignment vertical="top" wrapText="1"/>
    </xf>
    <xf numFmtId="49" fontId="0" fillId="0" borderId="0" xfId="0" applyNumberFormat="1" applyAlignment="1">
      <alignment vertical="center" wrapText="1"/>
    </xf>
    <xf numFmtId="170" fontId="0" fillId="0" borderId="0" xfId="0" applyNumberFormat="1" applyAlignment="1">
      <alignment horizontal="center" vertical="center"/>
    </xf>
    <xf numFmtId="167" fontId="0" fillId="0" borderId="0" xfId="0" applyNumberFormat="1" applyAlignment="1">
      <alignment vertical="center"/>
    </xf>
    <xf numFmtId="3" fontId="0" fillId="0" borderId="0" xfId="0" applyNumberFormat="1" applyAlignment="1">
      <alignment horizontal="center" vertical="center"/>
    </xf>
    <xf numFmtId="174" fontId="18" fillId="0" borderId="0" xfId="0" applyNumberFormat="1" applyFont="1" applyAlignment="1">
      <alignment horizontal="right" vertical="center" wrapText="1"/>
    </xf>
    <xf numFmtId="4" fontId="18" fillId="0" borderId="0" xfId="0" applyNumberFormat="1" applyFont="1" applyFill="1" applyAlignment="1">
      <alignment horizontal="center" vertical="center" wrapText="1"/>
    </xf>
    <xf numFmtId="2" fontId="18" fillId="37" borderId="0" xfId="48" applyNumberFormat="1" applyFont="1" applyFill="1" applyAlignment="1">
      <alignment horizontal="center" vertical="center" wrapText="1"/>
    </xf>
    <xf numFmtId="9" fontId="18" fillId="37" borderId="0" xfId="48" applyFont="1" applyFill="1" applyAlignment="1">
      <alignment horizontal="center" vertical="center" wrapText="1"/>
    </xf>
    <xf numFmtId="0" fontId="18" fillId="0" borderId="0" xfId="0" applyFont="1" applyFill="1" applyAlignment="1">
      <alignment horizontal="center" vertical="center" wrapText="1"/>
    </xf>
    <xf numFmtId="1" fontId="18" fillId="0" borderId="0" xfId="52" applyNumberFormat="1" applyFont="1" applyAlignment="1">
      <alignment horizontal="center" vertical="center" wrapText="1"/>
    </xf>
    <xf numFmtId="171" fontId="18" fillId="0" borderId="0" xfId="52" applyNumberFormat="1" applyFont="1" applyAlignment="1">
      <alignment horizontal="center" vertical="center" wrapText="1"/>
    </xf>
    <xf numFmtId="49" fontId="0" fillId="0" borderId="0" xfId="0" applyNumberFormat="1" applyAlignment="1">
      <alignment horizontal="left" vertical="center" wrapText="1"/>
    </xf>
    <xf numFmtId="14" fontId="18" fillId="0" borderId="0" xfId="0" applyNumberFormat="1" applyFont="1" applyBorder="1" applyAlignment="1">
      <alignment horizontal="right" vertical="center" wrapText="1"/>
    </xf>
  </cellXfs>
  <cellStyles count="5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1" builtinId="8"/>
    <cellStyle name="Incorrecto" xfId="7" builtinId="27" customBuiltin="1"/>
    <cellStyle name="Millares" xfId="52" builtinId="3"/>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Moneda" xfId="49" builtinId="4"/>
    <cellStyle name="Moneda [0]" xfId="50" builtinId="7"/>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57151</xdr:colOff>
      <xdr:row>69</xdr:row>
      <xdr:rowOff>371475</xdr:rowOff>
    </xdr:from>
    <xdr:ext cx="3295650" cy="238095"/>
    <xdr:pic>
      <xdr:nvPicPr>
        <xdr:cNvPr id="10" name="Imagen 9">
          <a:extLst>
            <a:ext uri="{FF2B5EF4-FFF2-40B4-BE49-F238E27FC236}">
              <a16:creationId xmlns:a16="http://schemas.microsoft.com/office/drawing/2014/main" id="{6AE3F29C-151F-4F66-AB15-8633227F7570}"/>
            </a:ext>
          </a:extLst>
        </xdr:cNvPr>
        <xdr:cNvPicPr>
          <a:picLocks noChangeAspect="1"/>
        </xdr:cNvPicPr>
      </xdr:nvPicPr>
      <xdr:blipFill>
        <a:blip xmlns:r="http://schemas.openxmlformats.org/officeDocument/2006/relationships" r:embed="rId1"/>
        <a:stretch>
          <a:fillRect/>
        </a:stretch>
      </xdr:blipFill>
      <xdr:spPr>
        <a:xfrm>
          <a:off x="68237101" y="1057275"/>
          <a:ext cx="3295650" cy="238095"/>
        </a:xfrm>
        <a:prstGeom prst="rect">
          <a:avLst/>
        </a:prstGeom>
      </xdr:spPr>
    </xdr:pic>
    <xdr:clientData/>
  </xdr:oneCellAnchor>
  <xdr:twoCellAnchor editAs="oneCell">
    <xdr:from>
      <xdr:col>27</xdr:col>
      <xdr:colOff>200026</xdr:colOff>
      <xdr:row>70</xdr:row>
      <xdr:rowOff>800100</xdr:rowOff>
    </xdr:from>
    <xdr:to>
      <xdr:col>28</xdr:col>
      <xdr:colOff>228600</xdr:colOff>
      <xdr:row>70</xdr:row>
      <xdr:rowOff>1038195</xdr:rowOff>
    </xdr:to>
    <xdr:pic>
      <xdr:nvPicPr>
        <xdr:cNvPr id="11" name="Imagen 10">
          <a:extLst>
            <a:ext uri="{FF2B5EF4-FFF2-40B4-BE49-F238E27FC236}">
              <a16:creationId xmlns:a16="http://schemas.microsoft.com/office/drawing/2014/main" id="{7020EFA0-148F-4607-A53F-9A10C3F68A11}"/>
            </a:ext>
          </a:extLst>
        </xdr:cNvPr>
        <xdr:cNvPicPr>
          <a:picLocks noChangeAspect="1"/>
        </xdr:cNvPicPr>
      </xdr:nvPicPr>
      <xdr:blipFill>
        <a:blip xmlns:r="http://schemas.openxmlformats.org/officeDocument/2006/relationships" r:embed="rId1"/>
        <a:stretch>
          <a:fillRect/>
        </a:stretch>
      </xdr:blipFill>
      <xdr:spPr>
        <a:xfrm>
          <a:off x="68379976" y="2819400"/>
          <a:ext cx="3295650" cy="238095"/>
        </a:xfrm>
        <a:prstGeom prst="rect">
          <a:avLst/>
        </a:prstGeom>
      </xdr:spPr>
    </xdr:pic>
    <xdr:clientData/>
  </xdr:twoCellAnchor>
  <xdr:twoCellAnchor editAs="oneCell">
    <xdr:from>
      <xdr:col>27</xdr:col>
      <xdr:colOff>200026</xdr:colOff>
      <xdr:row>71</xdr:row>
      <xdr:rowOff>428625</xdr:rowOff>
    </xdr:from>
    <xdr:to>
      <xdr:col>28</xdr:col>
      <xdr:colOff>228600</xdr:colOff>
      <xdr:row>71</xdr:row>
      <xdr:rowOff>666720</xdr:rowOff>
    </xdr:to>
    <xdr:pic>
      <xdr:nvPicPr>
        <xdr:cNvPr id="12" name="Imagen 11">
          <a:extLst>
            <a:ext uri="{FF2B5EF4-FFF2-40B4-BE49-F238E27FC236}">
              <a16:creationId xmlns:a16="http://schemas.microsoft.com/office/drawing/2014/main" id="{1E4A6AFD-A9EE-434C-8569-3E50BC46873C}"/>
            </a:ext>
          </a:extLst>
        </xdr:cNvPr>
        <xdr:cNvPicPr>
          <a:picLocks noChangeAspect="1"/>
        </xdr:cNvPicPr>
      </xdr:nvPicPr>
      <xdr:blipFill>
        <a:blip xmlns:r="http://schemas.openxmlformats.org/officeDocument/2006/relationships" r:embed="rId1"/>
        <a:stretch>
          <a:fillRect/>
        </a:stretch>
      </xdr:blipFill>
      <xdr:spPr>
        <a:xfrm>
          <a:off x="68379976" y="3590925"/>
          <a:ext cx="3295650" cy="238095"/>
        </a:xfrm>
        <a:prstGeom prst="rect">
          <a:avLst/>
        </a:prstGeom>
      </xdr:spPr>
    </xdr:pic>
    <xdr:clientData/>
  </xdr:twoCellAnchor>
  <xdr:oneCellAnchor>
    <xdr:from>
      <xdr:col>27</xdr:col>
      <xdr:colOff>200026</xdr:colOff>
      <xdr:row>72</xdr:row>
      <xdr:rowOff>695325</xdr:rowOff>
    </xdr:from>
    <xdr:ext cx="3295650" cy="238095"/>
    <xdr:pic>
      <xdr:nvPicPr>
        <xdr:cNvPr id="13" name="Imagen 12">
          <a:extLst>
            <a:ext uri="{FF2B5EF4-FFF2-40B4-BE49-F238E27FC236}">
              <a16:creationId xmlns:a16="http://schemas.microsoft.com/office/drawing/2014/main" id="{F19F5128-44CA-45D7-9E6A-03A74CC4B850}"/>
            </a:ext>
          </a:extLst>
        </xdr:cNvPr>
        <xdr:cNvPicPr>
          <a:picLocks noChangeAspect="1"/>
        </xdr:cNvPicPr>
      </xdr:nvPicPr>
      <xdr:blipFill>
        <a:blip xmlns:r="http://schemas.openxmlformats.org/officeDocument/2006/relationships" r:embed="rId1"/>
        <a:stretch>
          <a:fillRect/>
        </a:stretch>
      </xdr:blipFill>
      <xdr:spPr>
        <a:xfrm>
          <a:off x="68379976" y="4781550"/>
          <a:ext cx="3295650" cy="238095"/>
        </a:xfrm>
        <a:prstGeom prst="rect">
          <a:avLst/>
        </a:prstGeom>
      </xdr:spPr>
    </xdr:pic>
    <xdr:clientData/>
  </xdr:oneCellAnchor>
  <xdr:oneCellAnchor>
    <xdr:from>
      <xdr:col>27</xdr:col>
      <xdr:colOff>65556</xdr:colOff>
      <xdr:row>73</xdr:row>
      <xdr:rowOff>800660</xdr:rowOff>
    </xdr:from>
    <xdr:ext cx="3295650" cy="238095"/>
    <xdr:pic>
      <xdr:nvPicPr>
        <xdr:cNvPr id="14" name="Imagen 13">
          <a:extLst>
            <a:ext uri="{FF2B5EF4-FFF2-40B4-BE49-F238E27FC236}">
              <a16:creationId xmlns:a16="http://schemas.microsoft.com/office/drawing/2014/main" id="{FA4A4B0D-20EE-4236-B6EE-6CF9F851C3CC}"/>
            </a:ext>
          </a:extLst>
        </xdr:cNvPr>
        <xdr:cNvPicPr>
          <a:picLocks noChangeAspect="1"/>
        </xdr:cNvPicPr>
      </xdr:nvPicPr>
      <xdr:blipFill>
        <a:blip xmlns:r="http://schemas.openxmlformats.org/officeDocument/2006/relationships" r:embed="rId1"/>
        <a:stretch>
          <a:fillRect/>
        </a:stretch>
      </xdr:blipFill>
      <xdr:spPr>
        <a:xfrm>
          <a:off x="70214380" y="6056219"/>
          <a:ext cx="3295650" cy="238095"/>
        </a:xfrm>
        <a:prstGeom prst="rect">
          <a:avLst/>
        </a:prstGeom>
      </xdr:spPr>
    </xdr:pic>
    <xdr:clientData/>
  </xdr:oneCellAnchor>
  <xdr:oneCellAnchor>
    <xdr:from>
      <xdr:col>26</xdr:col>
      <xdr:colOff>7521950</xdr:colOff>
      <xdr:row>74</xdr:row>
      <xdr:rowOff>466725</xdr:rowOff>
    </xdr:from>
    <xdr:ext cx="3295650" cy="238095"/>
    <xdr:pic>
      <xdr:nvPicPr>
        <xdr:cNvPr id="15" name="Imagen 14">
          <a:extLst>
            <a:ext uri="{FF2B5EF4-FFF2-40B4-BE49-F238E27FC236}">
              <a16:creationId xmlns:a16="http://schemas.microsoft.com/office/drawing/2014/main" id="{9DA10368-57A5-435E-9170-67B26B602866}"/>
            </a:ext>
          </a:extLst>
        </xdr:cNvPr>
        <xdr:cNvPicPr>
          <a:picLocks noChangeAspect="1"/>
        </xdr:cNvPicPr>
      </xdr:nvPicPr>
      <xdr:blipFill>
        <a:blip xmlns:r="http://schemas.openxmlformats.org/officeDocument/2006/relationships" r:embed="rId1"/>
        <a:stretch>
          <a:fillRect/>
        </a:stretch>
      </xdr:blipFill>
      <xdr:spPr>
        <a:xfrm>
          <a:off x="70140421" y="6966137"/>
          <a:ext cx="3295650" cy="238095"/>
        </a:xfrm>
        <a:prstGeom prst="rect">
          <a:avLst/>
        </a:prstGeom>
      </xdr:spPr>
    </xdr:pic>
    <xdr:clientData/>
  </xdr:oneCellAnchor>
  <xdr:oneCellAnchor>
    <xdr:from>
      <xdr:col>26</xdr:col>
      <xdr:colOff>7495056</xdr:colOff>
      <xdr:row>76</xdr:row>
      <xdr:rowOff>428625</xdr:rowOff>
    </xdr:from>
    <xdr:ext cx="3295650" cy="238095"/>
    <xdr:pic>
      <xdr:nvPicPr>
        <xdr:cNvPr id="21" name="Imagen 20">
          <a:extLst>
            <a:ext uri="{FF2B5EF4-FFF2-40B4-BE49-F238E27FC236}">
              <a16:creationId xmlns:a16="http://schemas.microsoft.com/office/drawing/2014/main" id="{430A2CEC-577C-4A05-A2DE-44B4A5C9D82A}"/>
            </a:ext>
          </a:extLst>
        </xdr:cNvPr>
        <xdr:cNvPicPr>
          <a:picLocks noChangeAspect="1"/>
        </xdr:cNvPicPr>
      </xdr:nvPicPr>
      <xdr:blipFill>
        <a:blip xmlns:r="http://schemas.openxmlformats.org/officeDocument/2006/relationships" r:embed="rId1"/>
        <a:stretch>
          <a:fillRect/>
        </a:stretch>
      </xdr:blipFill>
      <xdr:spPr>
        <a:xfrm>
          <a:off x="70113527" y="7690037"/>
          <a:ext cx="3295650" cy="238095"/>
        </a:xfrm>
        <a:prstGeom prst="rect">
          <a:avLst/>
        </a:prstGeom>
      </xdr:spPr>
    </xdr:pic>
    <xdr:clientData/>
  </xdr:oneCellAnchor>
  <xdr:oneCellAnchor>
    <xdr:from>
      <xdr:col>27</xdr:col>
      <xdr:colOff>57151</xdr:colOff>
      <xdr:row>69</xdr:row>
      <xdr:rowOff>371475</xdr:rowOff>
    </xdr:from>
    <xdr:ext cx="3295650" cy="238095"/>
    <xdr:pic>
      <xdr:nvPicPr>
        <xdr:cNvPr id="2" name="Imagen 1">
          <a:extLst>
            <a:ext uri="{FF2B5EF4-FFF2-40B4-BE49-F238E27FC236}">
              <a16:creationId xmlns:a16="http://schemas.microsoft.com/office/drawing/2014/main" id="{44BD7B68-19C0-4F16-9EB3-7BC7EC94D889}"/>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twoCellAnchor editAs="oneCell">
    <xdr:from>
      <xdr:col>27</xdr:col>
      <xdr:colOff>200026</xdr:colOff>
      <xdr:row>70</xdr:row>
      <xdr:rowOff>800100</xdr:rowOff>
    </xdr:from>
    <xdr:to>
      <xdr:col>28</xdr:col>
      <xdr:colOff>223558</xdr:colOff>
      <xdr:row>70</xdr:row>
      <xdr:rowOff>1038195</xdr:rowOff>
    </xdr:to>
    <xdr:pic>
      <xdr:nvPicPr>
        <xdr:cNvPr id="3" name="Imagen 2">
          <a:extLst>
            <a:ext uri="{FF2B5EF4-FFF2-40B4-BE49-F238E27FC236}">
              <a16:creationId xmlns:a16="http://schemas.microsoft.com/office/drawing/2014/main" id="{95B47375-6445-47F1-A47E-FE66D58CE0C9}"/>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twoCellAnchor editAs="oneCell">
    <xdr:from>
      <xdr:col>27</xdr:col>
      <xdr:colOff>200026</xdr:colOff>
      <xdr:row>71</xdr:row>
      <xdr:rowOff>428625</xdr:rowOff>
    </xdr:from>
    <xdr:to>
      <xdr:col>28</xdr:col>
      <xdr:colOff>223558</xdr:colOff>
      <xdr:row>71</xdr:row>
      <xdr:rowOff>666720</xdr:rowOff>
    </xdr:to>
    <xdr:pic>
      <xdr:nvPicPr>
        <xdr:cNvPr id="4" name="Imagen 3">
          <a:extLst>
            <a:ext uri="{FF2B5EF4-FFF2-40B4-BE49-F238E27FC236}">
              <a16:creationId xmlns:a16="http://schemas.microsoft.com/office/drawing/2014/main" id="{194E60CB-926B-4667-82BE-2232EF42ACF3}"/>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oneCellAnchor>
    <xdr:from>
      <xdr:col>27</xdr:col>
      <xdr:colOff>200026</xdr:colOff>
      <xdr:row>72</xdr:row>
      <xdr:rowOff>695325</xdr:rowOff>
    </xdr:from>
    <xdr:ext cx="3295650" cy="238095"/>
    <xdr:pic>
      <xdr:nvPicPr>
        <xdr:cNvPr id="5" name="Imagen 4">
          <a:extLst>
            <a:ext uri="{FF2B5EF4-FFF2-40B4-BE49-F238E27FC236}">
              <a16:creationId xmlns:a16="http://schemas.microsoft.com/office/drawing/2014/main" id="{ECC0149B-1DAD-4E9D-8F4A-2E7F22775360}"/>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200026</xdr:colOff>
      <xdr:row>73</xdr:row>
      <xdr:rowOff>542925</xdr:rowOff>
    </xdr:from>
    <xdr:ext cx="3295650" cy="238095"/>
    <xdr:pic>
      <xdr:nvPicPr>
        <xdr:cNvPr id="6" name="Imagen 5">
          <a:extLst>
            <a:ext uri="{FF2B5EF4-FFF2-40B4-BE49-F238E27FC236}">
              <a16:creationId xmlns:a16="http://schemas.microsoft.com/office/drawing/2014/main" id="{EA734F70-76A0-4AE2-B4FB-AB36294D7173}"/>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47626</xdr:colOff>
      <xdr:row>74</xdr:row>
      <xdr:rowOff>276225</xdr:rowOff>
    </xdr:from>
    <xdr:ext cx="3295650" cy="238095"/>
    <xdr:pic>
      <xdr:nvPicPr>
        <xdr:cNvPr id="7" name="Imagen 6">
          <a:extLst>
            <a:ext uri="{FF2B5EF4-FFF2-40B4-BE49-F238E27FC236}">
              <a16:creationId xmlns:a16="http://schemas.microsoft.com/office/drawing/2014/main" id="{5FE08D4B-8069-4F58-A945-679F43B7C1C8}"/>
            </a:ext>
          </a:extLst>
        </xdr:cNvPr>
        <xdr:cNvPicPr>
          <a:picLocks noChangeAspect="1"/>
        </xdr:cNvPicPr>
      </xdr:nvPicPr>
      <xdr:blipFill>
        <a:blip xmlns:r="http://schemas.openxmlformats.org/officeDocument/2006/relationships" r:embed="rId1"/>
        <a:stretch>
          <a:fillRect/>
        </a:stretch>
      </xdr:blipFill>
      <xdr:spPr>
        <a:xfrm>
          <a:off x="70275451" y="685800"/>
          <a:ext cx="3295650" cy="238095"/>
        </a:xfrm>
        <a:prstGeom prst="rect">
          <a:avLst/>
        </a:prstGeom>
      </xdr:spPr>
    </xdr:pic>
    <xdr:clientData/>
  </xdr:oneCellAnchor>
  <xdr:oneCellAnchor>
    <xdr:from>
      <xdr:col>27</xdr:col>
      <xdr:colOff>200026</xdr:colOff>
      <xdr:row>76</xdr:row>
      <xdr:rowOff>428625</xdr:rowOff>
    </xdr:from>
    <xdr:ext cx="3295650" cy="238095"/>
    <xdr:pic>
      <xdr:nvPicPr>
        <xdr:cNvPr id="8" name="Imagen 7">
          <a:extLst>
            <a:ext uri="{FF2B5EF4-FFF2-40B4-BE49-F238E27FC236}">
              <a16:creationId xmlns:a16="http://schemas.microsoft.com/office/drawing/2014/main" id="{21290F24-A3B8-4835-95CC-D6E81EDD8084}"/>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twoCellAnchor editAs="oneCell">
    <xdr:from>
      <xdr:col>27</xdr:col>
      <xdr:colOff>200026</xdr:colOff>
      <xdr:row>69</xdr:row>
      <xdr:rowOff>0</xdr:rowOff>
    </xdr:from>
    <xdr:to>
      <xdr:col>28</xdr:col>
      <xdr:colOff>223558</xdr:colOff>
      <xdr:row>69</xdr:row>
      <xdr:rowOff>238095</xdr:rowOff>
    </xdr:to>
    <xdr:pic>
      <xdr:nvPicPr>
        <xdr:cNvPr id="9" name="Imagen 8">
          <a:extLst>
            <a:ext uri="{FF2B5EF4-FFF2-40B4-BE49-F238E27FC236}">
              <a16:creationId xmlns:a16="http://schemas.microsoft.com/office/drawing/2014/main" id="{FDE09893-6F68-4F91-88C9-FE50476D999A}"/>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oneCellAnchor>
    <xdr:from>
      <xdr:col>27</xdr:col>
      <xdr:colOff>200026</xdr:colOff>
      <xdr:row>69</xdr:row>
      <xdr:rowOff>0</xdr:rowOff>
    </xdr:from>
    <xdr:ext cx="3295650" cy="238095"/>
    <xdr:pic>
      <xdr:nvPicPr>
        <xdr:cNvPr id="16" name="Imagen 15">
          <a:extLst>
            <a:ext uri="{FF2B5EF4-FFF2-40B4-BE49-F238E27FC236}">
              <a16:creationId xmlns:a16="http://schemas.microsoft.com/office/drawing/2014/main" id="{54FD4FEB-BA28-45B6-A68A-1903EF9CE462}"/>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200026</xdr:colOff>
      <xdr:row>69</xdr:row>
      <xdr:rowOff>0</xdr:rowOff>
    </xdr:from>
    <xdr:ext cx="3295650" cy="238095"/>
    <xdr:pic>
      <xdr:nvPicPr>
        <xdr:cNvPr id="17" name="Imagen 16">
          <a:extLst>
            <a:ext uri="{FF2B5EF4-FFF2-40B4-BE49-F238E27FC236}">
              <a16:creationId xmlns:a16="http://schemas.microsoft.com/office/drawing/2014/main" id="{96DF3481-60E6-4F4A-BAD1-3CBF612338AE}"/>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47626</xdr:colOff>
      <xdr:row>69</xdr:row>
      <xdr:rowOff>0</xdr:rowOff>
    </xdr:from>
    <xdr:ext cx="3295650" cy="238095"/>
    <xdr:pic>
      <xdr:nvPicPr>
        <xdr:cNvPr id="18" name="Imagen 17">
          <a:extLst>
            <a:ext uri="{FF2B5EF4-FFF2-40B4-BE49-F238E27FC236}">
              <a16:creationId xmlns:a16="http://schemas.microsoft.com/office/drawing/2014/main" id="{796F2D80-D35A-4D6E-A9FD-B245FB98A309}"/>
            </a:ext>
          </a:extLst>
        </xdr:cNvPr>
        <xdr:cNvPicPr>
          <a:picLocks noChangeAspect="1"/>
        </xdr:cNvPicPr>
      </xdr:nvPicPr>
      <xdr:blipFill>
        <a:blip xmlns:r="http://schemas.openxmlformats.org/officeDocument/2006/relationships" r:embed="rId1"/>
        <a:stretch>
          <a:fillRect/>
        </a:stretch>
      </xdr:blipFill>
      <xdr:spPr>
        <a:xfrm>
          <a:off x="70275451"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19" name="Imagen 18">
          <a:extLst>
            <a:ext uri="{FF2B5EF4-FFF2-40B4-BE49-F238E27FC236}">
              <a16:creationId xmlns:a16="http://schemas.microsoft.com/office/drawing/2014/main" id="{BCF0527E-DA3B-4FC1-91D0-0D35DB8A9D8E}"/>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oneCellAnchor>
    <xdr:from>
      <xdr:col>27</xdr:col>
      <xdr:colOff>200026</xdr:colOff>
      <xdr:row>69</xdr:row>
      <xdr:rowOff>0</xdr:rowOff>
    </xdr:from>
    <xdr:ext cx="3295650" cy="238095"/>
    <xdr:pic>
      <xdr:nvPicPr>
        <xdr:cNvPr id="20" name="Imagen 19">
          <a:extLst>
            <a:ext uri="{FF2B5EF4-FFF2-40B4-BE49-F238E27FC236}">
              <a16:creationId xmlns:a16="http://schemas.microsoft.com/office/drawing/2014/main" id="{0EA7FE6E-02ED-4B66-A0E6-A0AB091056BA}"/>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22" name="Imagen 21">
          <a:extLst>
            <a:ext uri="{FF2B5EF4-FFF2-40B4-BE49-F238E27FC236}">
              <a16:creationId xmlns:a16="http://schemas.microsoft.com/office/drawing/2014/main" id="{D4FE9440-906D-4049-A304-FA3B86ABA32E}"/>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23" name="Imagen 22">
          <a:extLst>
            <a:ext uri="{FF2B5EF4-FFF2-40B4-BE49-F238E27FC236}">
              <a16:creationId xmlns:a16="http://schemas.microsoft.com/office/drawing/2014/main" id="{7E53EC49-F504-4B21-A637-18BD309FCB1F}"/>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twoCellAnchor editAs="oneCell">
    <xdr:from>
      <xdr:col>27</xdr:col>
      <xdr:colOff>161925</xdr:colOff>
      <xdr:row>69</xdr:row>
      <xdr:rowOff>0</xdr:rowOff>
    </xdr:from>
    <xdr:to>
      <xdr:col>28</xdr:col>
      <xdr:colOff>185457</xdr:colOff>
      <xdr:row>69</xdr:row>
      <xdr:rowOff>238095</xdr:rowOff>
    </xdr:to>
    <xdr:pic>
      <xdr:nvPicPr>
        <xdr:cNvPr id="24" name="Imagen 23">
          <a:extLst>
            <a:ext uri="{FF2B5EF4-FFF2-40B4-BE49-F238E27FC236}">
              <a16:creationId xmlns:a16="http://schemas.microsoft.com/office/drawing/2014/main" id="{A853017E-8FA2-4F63-8716-B7513AC7F013}"/>
            </a:ext>
          </a:extLst>
        </xdr:cNvPr>
        <xdr:cNvPicPr>
          <a:picLocks noChangeAspect="1"/>
        </xdr:cNvPicPr>
      </xdr:nvPicPr>
      <xdr:blipFill>
        <a:blip xmlns:r="http://schemas.openxmlformats.org/officeDocument/2006/relationships" r:embed="rId1"/>
        <a:stretch>
          <a:fillRect/>
        </a:stretch>
      </xdr:blipFill>
      <xdr:spPr>
        <a:xfrm>
          <a:off x="70389750" y="685800"/>
          <a:ext cx="3290608" cy="238095"/>
        </a:xfrm>
        <a:prstGeom prst="rect">
          <a:avLst/>
        </a:prstGeom>
      </xdr:spPr>
    </xdr:pic>
    <xdr:clientData/>
  </xdr:twoCellAnchor>
  <xdr:oneCellAnchor>
    <xdr:from>
      <xdr:col>27</xdr:col>
      <xdr:colOff>57151</xdr:colOff>
      <xdr:row>69</xdr:row>
      <xdr:rowOff>371475</xdr:rowOff>
    </xdr:from>
    <xdr:ext cx="3295650" cy="238095"/>
    <xdr:pic>
      <xdr:nvPicPr>
        <xdr:cNvPr id="25" name="Imagen 24">
          <a:extLst>
            <a:ext uri="{FF2B5EF4-FFF2-40B4-BE49-F238E27FC236}">
              <a16:creationId xmlns:a16="http://schemas.microsoft.com/office/drawing/2014/main" id="{415633A0-CCB6-486F-A1BE-CFC4A329DF36}"/>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twoCellAnchor editAs="oneCell">
    <xdr:from>
      <xdr:col>27</xdr:col>
      <xdr:colOff>200026</xdr:colOff>
      <xdr:row>70</xdr:row>
      <xdr:rowOff>800100</xdr:rowOff>
    </xdr:from>
    <xdr:to>
      <xdr:col>28</xdr:col>
      <xdr:colOff>223558</xdr:colOff>
      <xdr:row>70</xdr:row>
      <xdr:rowOff>1038195</xdr:rowOff>
    </xdr:to>
    <xdr:pic>
      <xdr:nvPicPr>
        <xdr:cNvPr id="26" name="Imagen 25">
          <a:extLst>
            <a:ext uri="{FF2B5EF4-FFF2-40B4-BE49-F238E27FC236}">
              <a16:creationId xmlns:a16="http://schemas.microsoft.com/office/drawing/2014/main" id="{D41053E4-0696-4E6B-B770-B79B0ABB442A}"/>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twoCellAnchor editAs="oneCell">
    <xdr:from>
      <xdr:col>27</xdr:col>
      <xdr:colOff>200026</xdr:colOff>
      <xdr:row>71</xdr:row>
      <xdr:rowOff>428625</xdr:rowOff>
    </xdr:from>
    <xdr:to>
      <xdr:col>28</xdr:col>
      <xdr:colOff>223558</xdr:colOff>
      <xdr:row>71</xdr:row>
      <xdr:rowOff>666720</xdr:rowOff>
    </xdr:to>
    <xdr:pic>
      <xdr:nvPicPr>
        <xdr:cNvPr id="27" name="Imagen 26">
          <a:extLst>
            <a:ext uri="{FF2B5EF4-FFF2-40B4-BE49-F238E27FC236}">
              <a16:creationId xmlns:a16="http://schemas.microsoft.com/office/drawing/2014/main" id="{57066A80-2C61-4F98-9E15-279032C2EB19}"/>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oneCellAnchor>
    <xdr:from>
      <xdr:col>27</xdr:col>
      <xdr:colOff>200026</xdr:colOff>
      <xdr:row>72</xdr:row>
      <xdr:rowOff>695325</xdr:rowOff>
    </xdr:from>
    <xdr:ext cx="3295650" cy="238095"/>
    <xdr:pic>
      <xdr:nvPicPr>
        <xdr:cNvPr id="28" name="Imagen 27">
          <a:extLst>
            <a:ext uri="{FF2B5EF4-FFF2-40B4-BE49-F238E27FC236}">
              <a16:creationId xmlns:a16="http://schemas.microsoft.com/office/drawing/2014/main" id="{272FEDA7-F610-4C49-8D6D-2C845B65FFB1}"/>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200026</xdr:colOff>
      <xdr:row>73</xdr:row>
      <xdr:rowOff>542925</xdr:rowOff>
    </xdr:from>
    <xdr:ext cx="3295650" cy="238095"/>
    <xdr:pic>
      <xdr:nvPicPr>
        <xdr:cNvPr id="29" name="Imagen 28">
          <a:extLst>
            <a:ext uri="{FF2B5EF4-FFF2-40B4-BE49-F238E27FC236}">
              <a16:creationId xmlns:a16="http://schemas.microsoft.com/office/drawing/2014/main" id="{CF65DBB3-ED43-45E0-BFEA-E9A2415403A6}"/>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47626</xdr:colOff>
      <xdr:row>74</xdr:row>
      <xdr:rowOff>276225</xdr:rowOff>
    </xdr:from>
    <xdr:ext cx="3295650" cy="238095"/>
    <xdr:pic>
      <xdr:nvPicPr>
        <xdr:cNvPr id="30" name="Imagen 29">
          <a:extLst>
            <a:ext uri="{FF2B5EF4-FFF2-40B4-BE49-F238E27FC236}">
              <a16:creationId xmlns:a16="http://schemas.microsoft.com/office/drawing/2014/main" id="{836106F6-A0E6-4052-8946-65CF09AB952D}"/>
            </a:ext>
          </a:extLst>
        </xdr:cNvPr>
        <xdr:cNvPicPr>
          <a:picLocks noChangeAspect="1"/>
        </xdr:cNvPicPr>
      </xdr:nvPicPr>
      <xdr:blipFill>
        <a:blip xmlns:r="http://schemas.openxmlformats.org/officeDocument/2006/relationships" r:embed="rId1"/>
        <a:stretch>
          <a:fillRect/>
        </a:stretch>
      </xdr:blipFill>
      <xdr:spPr>
        <a:xfrm>
          <a:off x="70275451" y="685800"/>
          <a:ext cx="3295650" cy="238095"/>
        </a:xfrm>
        <a:prstGeom prst="rect">
          <a:avLst/>
        </a:prstGeom>
      </xdr:spPr>
    </xdr:pic>
    <xdr:clientData/>
  </xdr:oneCellAnchor>
  <xdr:oneCellAnchor>
    <xdr:from>
      <xdr:col>27</xdr:col>
      <xdr:colOff>200026</xdr:colOff>
      <xdr:row>76</xdr:row>
      <xdr:rowOff>428625</xdr:rowOff>
    </xdr:from>
    <xdr:ext cx="3295650" cy="238095"/>
    <xdr:pic>
      <xdr:nvPicPr>
        <xdr:cNvPr id="31" name="Imagen 30">
          <a:extLst>
            <a:ext uri="{FF2B5EF4-FFF2-40B4-BE49-F238E27FC236}">
              <a16:creationId xmlns:a16="http://schemas.microsoft.com/office/drawing/2014/main" id="{304C8526-2128-4508-820B-6AFFAAC20F67}"/>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twoCellAnchor editAs="oneCell">
    <xdr:from>
      <xdr:col>27</xdr:col>
      <xdr:colOff>200026</xdr:colOff>
      <xdr:row>69</xdr:row>
      <xdr:rowOff>0</xdr:rowOff>
    </xdr:from>
    <xdr:to>
      <xdr:col>28</xdr:col>
      <xdr:colOff>223558</xdr:colOff>
      <xdr:row>69</xdr:row>
      <xdr:rowOff>238095</xdr:rowOff>
    </xdr:to>
    <xdr:pic>
      <xdr:nvPicPr>
        <xdr:cNvPr id="32" name="Imagen 31">
          <a:extLst>
            <a:ext uri="{FF2B5EF4-FFF2-40B4-BE49-F238E27FC236}">
              <a16:creationId xmlns:a16="http://schemas.microsoft.com/office/drawing/2014/main" id="{B422D125-B313-42D3-9CCA-E15DDE337B5A}"/>
            </a:ext>
          </a:extLst>
        </xdr:cNvPr>
        <xdr:cNvPicPr>
          <a:picLocks noChangeAspect="1"/>
        </xdr:cNvPicPr>
      </xdr:nvPicPr>
      <xdr:blipFill>
        <a:blip xmlns:r="http://schemas.openxmlformats.org/officeDocument/2006/relationships" r:embed="rId1"/>
        <a:stretch>
          <a:fillRect/>
        </a:stretch>
      </xdr:blipFill>
      <xdr:spPr>
        <a:xfrm>
          <a:off x="70427851" y="685800"/>
          <a:ext cx="3290608" cy="238095"/>
        </a:xfrm>
        <a:prstGeom prst="rect">
          <a:avLst/>
        </a:prstGeom>
      </xdr:spPr>
    </xdr:pic>
    <xdr:clientData/>
  </xdr:twoCellAnchor>
  <xdr:oneCellAnchor>
    <xdr:from>
      <xdr:col>27</xdr:col>
      <xdr:colOff>200026</xdr:colOff>
      <xdr:row>69</xdr:row>
      <xdr:rowOff>0</xdr:rowOff>
    </xdr:from>
    <xdr:ext cx="3295650" cy="238095"/>
    <xdr:pic>
      <xdr:nvPicPr>
        <xdr:cNvPr id="33" name="Imagen 32">
          <a:extLst>
            <a:ext uri="{FF2B5EF4-FFF2-40B4-BE49-F238E27FC236}">
              <a16:creationId xmlns:a16="http://schemas.microsoft.com/office/drawing/2014/main" id="{D0691E40-696A-4698-A264-407467781564}"/>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200026</xdr:colOff>
      <xdr:row>69</xdr:row>
      <xdr:rowOff>0</xdr:rowOff>
    </xdr:from>
    <xdr:ext cx="3295650" cy="238095"/>
    <xdr:pic>
      <xdr:nvPicPr>
        <xdr:cNvPr id="34" name="Imagen 33">
          <a:extLst>
            <a:ext uri="{FF2B5EF4-FFF2-40B4-BE49-F238E27FC236}">
              <a16:creationId xmlns:a16="http://schemas.microsoft.com/office/drawing/2014/main" id="{2EA5BF33-4AD4-4801-8BF5-97920EAAC320}"/>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47626</xdr:colOff>
      <xdr:row>69</xdr:row>
      <xdr:rowOff>0</xdr:rowOff>
    </xdr:from>
    <xdr:ext cx="3295650" cy="238095"/>
    <xdr:pic>
      <xdr:nvPicPr>
        <xdr:cNvPr id="35" name="Imagen 34">
          <a:extLst>
            <a:ext uri="{FF2B5EF4-FFF2-40B4-BE49-F238E27FC236}">
              <a16:creationId xmlns:a16="http://schemas.microsoft.com/office/drawing/2014/main" id="{CC6B86D3-9947-42FB-8B08-92073B93AD07}"/>
            </a:ext>
          </a:extLst>
        </xdr:cNvPr>
        <xdr:cNvPicPr>
          <a:picLocks noChangeAspect="1"/>
        </xdr:cNvPicPr>
      </xdr:nvPicPr>
      <xdr:blipFill>
        <a:blip xmlns:r="http://schemas.openxmlformats.org/officeDocument/2006/relationships" r:embed="rId1"/>
        <a:stretch>
          <a:fillRect/>
        </a:stretch>
      </xdr:blipFill>
      <xdr:spPr>
        <a:xfrm>
          <a:off x="70275451"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36" name="Imagen 35">
          <a:extLst>
            <a:ext uri="{FF2B5EF4-FFF2-40B4-BE49-F238E27FC236}">
              <a16:creationId xmlns:a16="http://schemas.microsoft.com/office/drawing/2014/main" id="{6989065F-836F-4607-AC90-BC98F5E3D2E9}"/>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oneCellAnchor>
    <xdr:from>
      <xdr:col>27</xdr:col>
      <xdr:colOff>200026</xdr:colOff>
      <xdr:row>69</xdr:row>
      <xdr:rowOff>0</xdr:rowOff>
    </xdr:from>
    <xdr:ext cx="3295650" cy="238095"/>
    <xdr:pic>
      <xdr:nvPicPr>
        <xdr:cNvPr id="37" name="Imagen 36">
          <a:extLst>
            <a:ext uri="{FF2B5EF4-FFF2-40B4-BE49-F238E27FC236}">
              <a16:creationId xmlns:a16="http://schemas.microsoft.com/office/drawing/2014/main" id="{5467BFA6-6CA7-48CB-A130-A3BDD86E78A0}"/>
            </a:ext>
          </a:extLst>
        </xdr:cNvPr>
        <xdr:cNvPicPr>
          <a:picLocks noChangeAspect="1"/>
        </xdr:cNvPicPr>
      </xdr:nvPicPr>
      <xdr:blipFill>
        <a:blip xmlns:r="http://schemas.openxmlformats.org/officeDocument/2006/relationships" r:embed="rId1"/>
        <a:stretch>
          <a:fillRect/>
        </a:stretch>
      </xdr:blipFill>
      <xdr:spPr>
        <a:xfrm>
          <a:off x="70427851"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38" name="Imagen 37">
          <a:extLst>
            <a:ext uri="{FF2B5EF4-FFF2-40B4-BE49-F238E27FC236}">
              <a16:creationId xmlns:a16="http://schemas.microsoft.com/office/drawing/2014/main" id="{2C3B28AF-50C5-4F9F-94A9-3AD3C5222C7D}"/>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oneCellAnchor>
    <xdr:from>
      <xdr:col>27</xdr:col>
      <xdr:colOff>57151</xdr:colOff>
      <xdr:row>69</xdr:row>
      <xdr:rowOff>0</xdr:rowOff>
    </xdr:from>
    <xdr:ext cx="3295650" cy="238095"/>
    <xdr:pic>
      <xdr:nvPicPr>
        <xdr:cNvPr id="39" name="Imagen 38">
          <a:extLst>
            <a:ext uri="{FF2B5EF4-FFF2-40B4-BE49-F238E27FC236}">
              <a16:creationId xmlns:a16="http://schemas.microsoft.com/office/drawing/2014/main" id="{11D4C84B-EF52-4865-82EF-667861ADDC61}"/>
            </a:ext>
          </a:extLst>
        </xdr:cNvPr>
        <xdr:cNvPicPr>
          <a:picLocks noChangeAspect="1"/>
        </xdr:cNvPicPr>
      </xdr:nvPicPr>
      <xdr:blipFill>
        <a:blip xmlns:r="http://schemas.openxmlformats.org/officeDocument/2006/relationships" r:embed="rId1"/>
        <a:stretch>
          <a:fillRect/>
        </a:stretch>
      </xdr:blipFill>
      <xdr:spPr>
        <a:xfrm>
          <a:off x="70284976" y="685800"/>
          <a:ext cx="3295650" cy="238095"/>
        </a:xfrm>
        <a:prstGeom prst="rect">
          <a:avLst/>
        </a:prstGeom>
      </xdr:spPr>
    </xdr:pic>
    <xdr:clientData/>
  </xdr:oneCellAnchor>
  <xdr:twoCellAnchor editAs="oneCell">
    <xdr:from>
      <xdr:col>27</xdr:col>
      <xdr:colOff>161925</xdr:colOff>
      <xdr:row>69</xdr:row>
      <xdr:rowOff>0</xdr:rowOff>
    </xdr:from>
    <xdr:to>
      <xdr:col>28</xdr:col>
      <xdr:colOff>185457</xdr:colOff>
      <xdr:row>69</xdr:row>
      <xdr:rowOff>238095</xdr:rowOff>
    </xdr:to>
    <xdr:pic>
      <xdr:nvPicPr>
        <xdr:cNvPr id="40" name="Imagen 39">
          <a:extLst>
            <a:ext uri="{FF2B5EF4-FFF2-40B4-BE49-F238E27FC236}">
              <a16:creationId xmlns:a16="http://schemas.microsoft.com/office/drawing/2014/main" id="{E0534564-B5F5-4865-A144-CCBD535E7CF1}"/>
            </a:ext>
          </a:extLst>
        </xdr:cNvPr>
        <xdr:cNvPicPr>
          <a:picLocks noChangeAspect="1"/>
        </xdr:cNvPicPr>
      </xdr:nvPicPr>
      <xdr:blipFill>
        <a:blip xmlns:r="http://schemas.openxmlformats.org/officeDocument/2006/relationships" r:embed="rId1"/>
        <a:stretch>
          <a:fillRect/>
        </a:stretch>
      </xdr:blipFill>
      <xdr:spPr>
        <a:xfrm>
          <a:off x="70389750" y="685800"/>
          <a:ext cx="3290608" cy="2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S%20DE%20ACCI&#211;N/PLAN%20DE%20ACCI&#211;N%202022/Seguimiento%20Plan%20de%20Acci&#243;n%202022/1.%20Corte%20a%20Abril%2030%20de%202022/09.%20Vicepresidencia%20de%20Contratos%20de%20Hidrocarburos/4_Plan%20de%20Acci&#243;n%20Institucional%20ANH%202022_seguimiento%20Abril%20-%20V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owssvr (16)"/>
      <sheetName val="Hoja2"/>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AD117" totalsRowShown="0" headerRowDxfId="31" dataDxfId="30">
  <autoFilter ref="A1:AD117" xr:uid="{4C3B467A-675C-4910-8A24-AC4AF8B782E4}"/>
  <sortState xmlns:xlrd2="http://schemas.microsoft.com/office/spreadsheetml/2017/richdata2" ref="A2:Y117">
    <sortCondition descending="1" ref="D2:D117"/>
  </sortState>
  <tableColumns count="30">
    <tableColumn id="1" xr3:uid="{E4C82398-DA61-403C-B732-3F745D39FC23}" name="ID" dataDxfId="29"/>
    <tableColumn id="2" xr3:uid="{8DC0734B-78AE-4456-B460-9E2F19922123}" name="Proceso Sistema Integral de Gestión y Control - SGIC" dataDxfId="28"/>
    <tableColumn id="3" xr3:uid="{A3B4D17A-B004-4ED9-96EF-0DA7825B4244}" name="Dimensión MIPG" dataDxfId="27"/>
    <tableColumn id="4" xr3:uid="{F8C36243-76BF-4F04-A52B-E3802AC8A21A}" name="Dependencia" dataDxfId="26"/>
    <tableColumn id="5" xr3:uid="{8659A34E-9899-4583-A11D-EB4571BE920C}" name="Grupo Interno de Trabajo" dataDxfId="25"/>
    <tableColumn id="6" xr3:uid="{90B4B9B7-9E52-4AD4-B165-893016F9A298}" name="Objetivo Estratégico" dataDxfId="24"/>
    <tableColumn id="7" xr3:uid="{B5B397E0-49F5-4CFF-9A41-8C40EE0FAD74}" name="Estrategia" dataDxfId="23"/>
    <tableColumn id="8" xr3:uid="{6C97269B-1AF5-4B25-BAF0-02E65E8E0A42}" name="Indicador Estratégico" dataDxfId="22"/>
    <tableColumn id="9" xr3:uid="{E76C11CB-618E-49A3-BDE1-C6045A47152D}" name="Plan o Programa" dataDxfId="21"/>
    <tableColumn id="10" xr3:uid="{F5411870-1D18-4C9F-B25A-17ADA55FCD51}" name="Fuente Presupuestal" dataDxfId="20"/>
    <tableColumn id="11" xr3:uid="{511F851D-3F58-45E5-ADDC-AFE6737B9541}" name="Proyecto de Inversión DNP" dataDxfId="19"/>
    <tableColumn id="12" xr3:uid="{780C8E99-D610-4173-BB68-C685E203FD79}" name="Producto Cadena de Valor DNP" dataDxfId="18"/>
    <tableColumn id="13" xr3:uid="{D91830BB-5C3A-4A9E-B768-8BC67D4FCB32}" name="Actividad Cadena de Valor DNP" dataDxfId="17"/>
    <tableColumn id="14" xr3:uid="{2C5B8745-5B6F-4641-8C64-998BD2CCEE1B}" name="Nombre Proyecto Interno o Gestión General" dataDxfId="16"/>
    <tableColumn id="15" xr3:uid="{D842461A-37C1-401C-B584-5EA9408F390E}" name="Indicador del Entregable o Producto" dataDxfId="15"/>
    <tableColumn id="16" xr3:uid="{DED01947-A366-4F06-BCA0-DE53A8111C6E}" name="Meta de la Vigencia 2022" dataDxfId="14"/>
    <tableColumn id="17" xr3:uid="{29963600-7F71-472E-AA65-D20B8675A15C}" name="Unidad de Medida" dataDxfId="13"/>
    <tableColumn id="18" xr3:uid="{E852AF60-14E6-4148-8F61-F995C42DD2A2}" name="Descripción del Indicador" dataDxfId="12"/>
    <tableColumn id="19" xr3:uid="{B40A3592-33C7-4B77-8B1D-530B79C1EA7A}" name="Fórmula del Indicador" dataDxfId="11"/>
    <tableColumn id="20" xr3:uid="{8F040C38-4678-4096-BC30-4359D9E70CCE}" name="Presupuesto Programado" dataDxfId="10"/>
    <tableColumn id="21" xr3:uid="{953C47FD-E5B1-47A0-A21B-A35FE2611291}" name="Fecha Inicio" dataDxfId="9"/>
    <tableColumn id="22" xr3:uid="{3437FF22-7013-45BC-8F0E-63988B00AE2D}" name="Fecha Fin" dataDxfId="8"/>
    <tableColumn id="23" xr3:uid="{12BBF6FE-79E9-45B7-A6B6-018A598043A8}" name="Tendencia" dataDxfId="7"/>
    <tableColumn id="24" xr3:uid="{252E16D3-4BC1-4F47-AAC1-95AFFD0F4A9E}" name="Periodicidad de Seguimiento" dataDxfId="6"/>
    <tableColumn id="25" xr3:uid="{0EDEC40D-A567-4FC3-96B6-77E09744C70A}" name="Clasificación General Indicador" dataDxfId="5"/>
    <tableColumn id="26" xr3:uid="{D4FFBF12-0FAF-49F2-965C-0C970C2B90BE}" name="Avance Cuantitativo Meta _x000a_(solo numeros)" dataDxfId="4"/>
    <tableColumn id="27" xr3:uid="{B12ED4A6-305A-4209-A65D-A8350DB288CE}" name="Descripción del Avance o Justificación del Incumplimiento" dataDxfId="3"/>
    <tableColumn id="28" xr3:uid="{E3D09BC5-F2CE-429B-8EB7-EB328238C73D}" name="Evidencia  _x000a_(medio que soporta y permite comprobar el avance registrado y la ubicacion del mismo - url, carpeta compartida, otro.)" dataDxfId="2"/>
    <tableColumn id="29" xr3:uid="{3C00A8A3-A0A6-41EA-B6DC-4DA1D8DC23FD}" name="Ejecución Presupuestal (Compromisos - cifras en pesos )" dataDxfId="1"/>
    <tableColumn id="30" xr3:uid="{3579A22E-0CD2-426F-AB09-89FDF3CD5669}" name="Ejecución Presupuestal (Obligaciones - cifras en pes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servicios.anh.gov.co" TargetMode="External"/><Relationship Id="rId3" Type="http://schemas.openxmlformats.org/officeDocument/2006/relationships/hyperlink" Target="https://www.anh.gov.co/es/atenci%C3%B3n-y-servicios-a-la-ciudadan%C3%ADa/pqrsd/" TargetMode="External"/><Relationship Id="rId7" Type="http://schemas.openxmlformats.org/officeDocument/2006/relationships/hyperlink" Target="https://spi.dnp.gov.co/App_Themes/SeguimientoProyectos/ResumenEjecutivo/2018011000195.pdf?ts=20220819040640" TargetMode="External"/><Relationship Id="rId2" Type="http://schemas.openxmlformats.org/officeDocument/2006/relationships/hyperlink" Target="https://sinergiapp.dnp.gov.co/" TargetMode="External"/><Relationship Id="rId1" Type="http://schemas.openxmlformats.org/officeDocument/2006/relationships/hyperlink" Target="https://www.anh.gov.co/documents/14093/Resultados_FURAG_2021_Publicacion_web.pdf" TargetMode="External"/><Relationship Id="rId6" Type="http://schemas.openxmlformats.org/officeDocument/2006/relationships/hyperlink" Target="https://sinergiapp.dnp.gov.co/" TargetMode="External"/><Relationship Id="rId11" Type="http://schemas.openxmlformats.org/officeDocument/2006/relationships/table" Target="../tables/table1.xml"/><Relationship Id="rId5" Type="http://schemas.openxmlformats.org/officeDocument/2006/relationships/hyperlink" Target="https://www.anh.gov.co/es/atenci%C3%B3n-y-servicios-a-la-ciudadan%C3%ADa/canales-de-atenci%C3%B3n/encuestas-anh/" TargetMode="External"/><Relationship Id="rId10" Type="http://schemas.openxmlformats.org/officeDocument/2006/relationships/drawing" Target="../drawings/drawing1.xml"/><Relationship Id="rId4" Type="http://schemas.openxmlformats.org/officeDocument/2006/relationships/hyperlink" Target="https://www.anh.gov.co/es/atenci%C3%B3n-y-servicios-a-la-ciudadan%C3%ADa/canales-de-atenci%C3%B3n/caracterizaci%C3%B3n-de-usuario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0"/>
  <sheetViews>
    <sheetView tabSelected="1" zoomScale="85" zoomScaleNormal="85"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 width="31" style="1" customWidth="1"/>
    <col min="3" max="3" width="26.7109375" style="1" customWidth="1"/>
    <col min="4" max="25" width="38.7109375" style="1" customWidth="1"/>
    <col min="26" max="26" width="25.85546875" style="1" customWidth="1"/>
    <col min="27" max="27" width="73.28515625" style="1" customWidth="1"/>
    <col min="28" max="28" width="49" style="1" customWidth="1"/>
    <col min="29" max="30" width="29.85546875" style="1" customWidth="1"/>
    <col min="31" max="16384" width="11.42578125" style="1"/>
  </cols>
  <sheetData>
    <row r="1" spans="1:30" ht="54" customHeight="1" x14ac:dyDescent="0.25">
      <c r="A1" s="14" t="s">
        <v>23</v>
      </c>
      <c r="B1" s="14" t="s">
        <v>4</v>
      </c>
      <c r="C1" s="14" t="s">
        <v>5</v>
      </c>
      <c r="D1" s="14" t="s">
        <v>0</v>
      </c>
      <c r="E1" s="14" t="s">
        <v>1</v>
      </c>
      <c r="F1" s="14" t="s">
        <v>2</v>
      </c>
      <c r="G1" s="14" t="s">
        <v>3</v>
      </c>
      <c r="H1" s="14" t="s">
        <v>12</v>
      </c>
      <c r="I1" s="14" t="s">
        <v>6</v>
      </c>
      <c r="J1" s="14" t="s">
        <v>8</v>
      </c>
      <c r="K1" s="14" t="s">
        <v>7</v>
      </c>
      <c r="L1" s="14" t="s">
        <v>10</v>
      </c>
      <c r="M1" s="14" t="s">
        <v>9</v>
      </c>
      <c r="N1" s="14" t="s">
        <v>11</v>
      </c>
      <c r="O1" s="14" t="s">
        <v>13</v>
      </c>
      <c r="P1" s="14" t="s">
        <v>434</v>
      </c>
      <c r="Q1" s="14" t="s">
        <v>14</v>
      </c>
      <c r="R1" s="14" t="s">
        <v>15</v>
      </c>
      <c r="S1" s="15" t="s">
        <v>21</v>
      </c>
      <c r="T1" s="14" t="s">
        <v>18</v>
      </c>
      <c r="U1" s="14" t="s">
        <v>19</v>
      </c>
      <c r="V1" s="14" t="s">
        <v>20</v>
      </c>
      <c r="W1" s="14" t="s">
        <v>16</v>
      </c>
      <c r="X1" s="14" t="s">
        <v>17</v>
      </c>
      <c r="Y1" s="14" t="s">
        <v>22</v>
      </c>
      <c r="Z1" s="32" t="s">
        <v>488</v>
      </c>
      <c r="AA1" s="32" t="s">
        <v>489</v>
      </c>
      <c r="AB1" s="32" t="s">
        <v>490</v>
      </c>
      <c r="AC1" s="32" t="s">
        <v>491</v>
      </c>
      <c r="AD1" s="32" t="s">
        <v>492</v>
      </c>
    </row>
    <row r="2" spans="1:30" ht="375" x14ac:dyDescent="0.25">
      <c r="A2" s="9">
        <v>1</v>
      </c>
      <c r="B2" s="7" t="s">
        <v>57</v>
      </c>
      <c r="C2" s="7" t="s">
        <v>56</v>
      </c>
      <c r="D2" s="7" t="s">
        <v>58</v>
      </c>
      <c r="E2" s="7" t="s">
        <v>59</v>
      </c>
      <c r="F2" s="7" t="s">
        <v>60</v>
      </c>
      <c r="G2" s="7" t="s">
        <v>61</v>
      </c>
      <c r="H2" s="7" t="s">
        <v>62</v>
      </c>
      <c r="I2" s="7" t="s">
        <v>63</v>
      </c>
      <c r="J2" s="7" t="s">
        <v>64</v>
      </c>
      <c r="K2" s="7" t="s">
        <v>65</v>
      </c>
      <c r="L2" s="7" t="s">
        <v>69</v>
      </c>
      <c r="M2" s="16" t="s">
        <v>67</v>
      </c>
      <c r="N2" s="7" t="s">
        <v>66</v>
      </c>
      <c r="O2" s="7" t="s">
        <v>69</v>
      </c>
      <c r="P2" s="10">
        <v>10</v>
      </c>
      <c r="Q2" s="7" t="s">
        <v>70</v>
      </c>
      <c r="R2" s="6" t="s">
        <v>430</v>
      </c>
      <c r="S2" s="7" t="s">
        <v>71</v>
      </c>
      <c r="T2" s="11">
        <v>201061073640</v>
      </c>
      <c r="U2" s="12">
        <v>44562</v>
      </c>
      <c r="V2" s="12">
        <v>44926</v>
      </c>
      <c r="W2" s="7" t="s">
        <v>30</v>
      </c>
      <c r="X2" s="7" t="s">
        <v>31</v>
      </c>
      <c r="Y2" s="7" t="s">
        <v>32</v>
      </c>
      <c r="Z2" s="36" t="s">
        <v>624</v>
      </c>
      <c r="AA2" s="46" t="s">
        <v>661</v>
      </c>
      <c r="AB2" s="21" t="s">
        <v>499</v>
      </c>
      <c r="AC2" s="47">
        <f>96449356509+5974+8282171167+26966296562</f>
        <v>131697830212</v>
      </c>
      <c r="AD2" s="47">
        <f>51969527475.05+5974+8484397464</f>
        <v>60453930913.050003</v>
      </c>
    </row>
    <row r="3" spans="1:30" ht="105" x14ac:dyDescent="0.25">
      <c r="A3" s="9">
        <v>2</v>
      </c>
      <c r="B3" s="7" t="s">
        <v>57</v>
      </c>
      <c r="C3" s="7" t="s">
        <v>56</v>
      </c>
      <c r="D3" s="7" t="s">
        <v>58</v>
      </c>
      <c r="E3" s="7" t="s">
        <v>59</v>
      </c>
      <c r="F3" s="7" t="s">
        <v>60</v>
      </c>
      <c r="G3" s="7" t="s">
        <v>61</v>
      </c>
      <c r="H3" s="7" t="s">
        <v>62</v>
      </c>
      <c r="I3" s="7" t="s">
        <v>63</v>
      </c>
      <c r="J3" s="7" t="s">
        <v>64</v>
      </c>
      <c r="K3" s="7" t="s">
        <v>65</v>
      </c>
      <c r="L3" s="7" t="s">
        <v>69</v>
      </c>
      <c r="M3" s="16" t="s">
        <v>68</v>
      </c>
      <c r="N3" s="7" t="s">
        <v>66</v>
      </c>
      <c r="O3" s="7" t="s">
        <v>69</v>
      </c>
      <c r="P3" s="10">
        <v>1</v>
      </c>
      <c r="Q3" s="7" t="s">
        <v>37</v>
      </c>
      <c r="R3" s="6" t="s">
        <v>430</v>
      </c>
      <c r="S3" s="7" t="s">
        <v>71</v>
      </c>
      <c r="T3" s="11">
        <v>19438957158</v>
      </c>
      <c r="U3" s="12">
        <v>44562</v>
      </c>
      <c r="V3" s="12">
        <v>44926</v>
      </c>
      <c r="W3" s="7" t="s">
        <v>30</v>
      </c>
      <c r="X3" s="7" t="s">
        <v>31</v>
      </c>
      <c r="Y3" s="7" t="s">
        <v>32</v>
      </c>
      <c r="Z3" s="36" t="s">
        <v>495</v>
      </c>
      <c r="AA3" s="46" t="s">
        <v>625</v>
      </c>
      <c r="AB3" s="21" t="s">
        <v>499</v>
      </c>
      <c r="AC3" s="47">
        <v>19438957158</v>
      </c>
      <c r="AD3" s="73">
        <f>14659967569+2142000000</f>
        <v>16801967569</v>
      </c>
    </row>
    <row r="4" spans="1:30" ht="190.5" customHeight="1" x14ac:dyDescent="0.25">
      <c r="A4" s="9">
        <v>3</v>
      </c>
      <c r="B4" s="7" t="s">
        <v>57</v>
      </c>
      <c r="C4" s="7" t="s">
        <v>56</v>
      </c>
      <c r="D4" s="7" t="s">
        <v>58</v>
      </c>
      <c r="E4" s="7" t="s">
        <v>59</v>
      </c>
      <c r="F4" s="7" t="s">
        <v>60</v>
      </c>
      <c r="G4" s="7" t="s">
        <v>61</v>
      </c>
      <c r="H4" s="7" t="s">
        <v>62</v>
      </c>
      <c r="I4" s="7" t="s">
        <v>63</v>
      </c>
      <c r="J4" s="7" t="s">
        <v>64</v>
      </c>
      <c r="K4" s="7" t="s">
        <v>65</v>
      </c>
      <c r="L4" s="7" t="s">
        <v>72</v>
      </c>
      <c r="M4" s="7" t="s">
        <v>73</v>
      </c>
      <c r="N4" s="7" t="s">
        <v>74</v>
      </c>
      <c r="O4" s="21" t="s">
        <v>502</v>
      </c>
      <c r="P4" s="19">
        <v>15</v>
      </c>
      <c r="Q4" s="7" t="s">
        <v>70</v>
      </c>
      <c r="R4" s="3" t="s">
        <v>503</v>
      </c>
      <c r="S4" s="21" t="s">
        <v>504</v>
      </c>
      <c r="T4" s="11"/>
      <c r="U4" s="12">
        <v>44562</v>
      </c>
      <c r="V4" s="12">
        <v>44926</v>
      </c>
      <c r="W4" s="7" t="s">
        <v>30</v>
      </c>
      <c r="X4" s="7" t="s">
        <v>31</v>
      </c>
      <c r="Y4" s="7" t="s">
        <v>12</v>
      </c>
      <c r="Z4" s="36" t="s">
        <v>626</v>
      </c>
      <c r="AA4" s="46" t="s">
        <v>627</v>
      </c>
      <c r="AB4" s="21" t="s">
        <v>500</v>
      </c>
      <c r="AC4" s="47">
        <v>0</v>
      </c>
      <c r="AD4" s="47">
        <v>0</v>
      </c>
    </row>
    <row r="5" spans="1:30" ht="191.25" customHeight="1" x14ac:dyDescent="0.25">
      <c r="A5" s="9">
        <v>4</v>
      </c>
      <c r="B5" s="7" t="s">
        <v>57</v>
      </c>
      <c r="C5" s="7" t="s">
        <v>56</v>
      </c>
      <c r="D5" s="7" t="s">
        <v>58</v>
      </c>
      <c r="E5" s="7" t="s">
        <v>59</v>
      </c>
      <c r="F5" s="7" t="s">
        <v>60</v>
      </c>
      <c r="G5" s="7" t="s">
        <v>61</v>
      </c>
      <c r="H5" s="7" t="s">
        <v>62</v>
      </c>
      <c r="I5" s="7" t="s">
        <v>63</v>
      </c>
      <c r="J5" s="7" t="s">
        <v>64</v>
      </c>
      <c r="K5" s="7" t="s">
        <v>65</v>
      </c>
      <c r="L5" s="7" t="s">
        <v>72</v>
      </c>
      <c r="M5" s="7" t="s">
        <v>75</v>
      </c>
      <c r="N5" s="7" t="s">
        <v>78</v>
      </c>
      <c r="O5" s="7" t="s">
        <v>77</v>
      </c>
      <c r="P5" s="19">
        <v>3</v>
      </c>
      <c r="Q5" s="7" t="s">
        <v>70</v>
      </c>
      <c r="R5" s="6" t="s">
        <v>398</v>
      </c>
      <c r="S5" s="7" t="s">
        <v>79</v>
      </c>
      <c r="T5" s="11">
        <v>11582245379</v>
      </c>
      <c r="U5" s="12">
        <v>44562</v>
      </c>
      <c r="V5" s="12">
        <v>44926</v>
      </c>
      <c r="W5" s="7" t="s">
        <v>30</v>
      </c>
      <c r="X5" s="7" t="s">
        <v>31</v>
      </c>
      <c r="Y5" s="7" t="s">
        <v>32</v>
      </c>
      <c r="Z5" s="36" t="s">
        <v>508</v>
      </c>
      <c r="AA5" s="46" t="s">
        <v>628</v>
      </c>
      <c r="AB5" s="21" t="s">
        <v>501</v>
      </c>
      <c r="AC5" s="47">
        <f>8302797072+1374392072</f>
        <v>9677189144</v>
      </c>
      <c r="AD5" s="47">
        <f>2982866066+832838407+1042057296+946520082</f>
        <v>5804281851</v>
      </c>
    </row>
    <row r="6" spans="1:30" ht="107.25" customHeight="1" x14ac:dyDescent="0.25">
      <c r="A6" s="9">
        <v>5</v>
      </c>
      <c r="B6" s="7" t="s">
        <v>57</v>
      </c>
      <c r="C6" s="7" t="s">
        <v>56</v>
      </c>
      <c r="D6" s="7" t="s">
        <v>58</v>
      </c>
      <c r="E6" s="7" t="s">
        <v>59</v>
      </c>
      <c r="F6" s="7" t="s">
        <v>60</v>
      </c>
      <c r="G6" s="7" t="s">
        <v>61</v>
      </c>
      <c r="H6" s="7" t="s">
        <v>62</v>
      </c>
      <c r="I6" s="7" t="s">
        <v>63</v>
      </c>
      <c r="J6" s="7" t="s">
        <v>64</v>
      </c>
      <c r="K6" s="7" t="s">
        <v>65</v>
      </c>
      <c r="L6" s="7" t="s">
        <v>72</v>
      </c>
      <c r="M6" s="7" t="s">
        <v>73</v>
      </c>
      <c r="N6" s="7" t="s">
        <v>78</v>
      </c>
      <c r="O6" s="7" t="s">
        <v>77</v>
      </c>
      <c r="P6" s="19">
        <v>3</v>
      </c>
      <c r="Q6" s="7" t="s">
        <v>70</v>
      </c>
      <c r="R6" s="6" t="s">
        <v>398</v>
      </c>
      <c r="S6" s="7" t="s">
        <v>79</v>
      </c>
      <c r="T6" s="11">
        <v>2250000000</v>
      </c>
      <c r="U6" s="12">
        <v>44562</v>
      </c>
      <c r="V6" s="12">
        <v>44926</v>
      </c>
      <c r="W6" s="7" t="s">
        <v>30</v>
      </c>
      <c r="X6" s="7" t="s">
        <v>31</v>
      </c>
      <c r="Y6" s="7" t="s">
        <v>32</v>
      </c>
      <c r="Z6" s="36" t="s">
        <v>508</v>
      </c>
      <c r="AA6" s="45" t="s">
        <v>629</v>
      </c>
      <c r="AB6" s="21" t="s">
        <v>501</v>
      </c>
      <c r="AC6" s="47">
        <v>2250000000</v>
      </c>
      <c r="AD6" s="47">
        <v>900000000</v>
      </c>
    </row>
    <row r="7" spans="1:30" ht="142.5" customHeight="1" x14ac:dyDescent="0.25">
      <c r="A7" s="9">
        <v>6</v>
      </c>
      <c r="B7" s="7" t="s">
        <v>57</v>
      </c>
      <c r="C7" s="7" t="s">
        <v>56</v>
      </c>
      <c r="D7" s="7" t="s">
        <v>58</v>
      </c>
      <c r="E7" s="7" t="s">
        <v>59</v>
      </c>
      <c r="F7" s="7" t="s">
        <v>60</v>
      </c>
      <c r="G7" s="7" t="s">
        <v>61</v>
      </c>
      <c r="H7" s="7" t="s">
        <v>62</v>
      </c>
      <c r="I7" s="7" t="s">
        <v>63</v>
      </c>
      <c r="J7" s="7" t="s">
        <v>64</v>
      </c>
      <c r="K7" s="7" t="s">
        <v>65</v>
      </c>
      <c r="L7" s="7" t="s">
        <v>72</v>
      </c>
      <c r="M7" s="7" t="s">
        <v>76</v>
      </c>
      <c r="N7" s="7" t="s">
        <v>78</v>
      </c>
      <c r="O7" s="7" t="s">
        <v>77</v>
      </c>
      <c r="P7" s="19">
        <v>3</v>
      </c>
      <c r="Q7" s="7" t="s">
        <v>70</v>
      </c>
      <c r="R7" s="6" t="s">
        <v>398</v>
      </c>
      <c r="S7" s="7" t="s">
        <v>79</v>
      </c>
      <c r="T7" s="11">
        <v>2059843400</v>
      </c>
      <c r="U7" s="12">
        <v>44562</v>
      </c>
      <c r="V7" s="12">
        <v>44926</v>
      </c>
      <c r="W7" s="7" t="s">
        <v>30</v>
      </c>
      <c r="X7" s="7" t="s">
        <v>31</v>
      </c>
      <c r="Y7" s="7" t="s">
        <v>32</v>
      </c>
      <c r="Z7" s="36" t="s">
        <v>508</v>
      </c>
      <c r="AA7" s="46" t="s">
        <v>630</v>
      </c>
      <c r="AB7" s="21" t="s">
        <v>501</v>
      </c>
      <c r="AC7" s="48">
        <v>2240937553</v>
      </c>
      <c r="AD7" s="47">
        <v>1115019128.04</v>
      </c>
    </row>
    <row r="8" spans="1:30" ht="60" x14ac:dyDescent="0.25">
      <c r="A8" s="9">
        <v>7</v>
      </c>
      <c r="B8" s="7" t="s">
        <v>80</v>
      </c>
      <c r="C8" s="7" t="s">
        <v>56</v>
      </c>
      <c r="D8" s="7" t="s">
        <v>81</v>
      </c>
      <c r="E8" s="7" t="s">
        <v>24</v>
      </c>
      <c r="F8" s="7" t="s">
        <v>60</v>
      </c>
      <c r="G8" s="7" t="s">
        <v>82</v>
      </c>
      <c r="H8" s="7" t="s">
        <v>83</v>
      </c>
      <c r="I8" s="7" t="s">
        <v>63</v>
      </c>
      <c r="J8" s="7" t="s">
        <v>64</v>
      </c>
      <c r="K8" s="7" t="s">
        <v>84</v>
      </c>
      <c r="L8" s="7" t="s">
        <v>86</v>
      </c>
      <c r="M8" s="7" t="s">
        <v>87</v>
      </c>
      <c r="N8" s="7" t="s">
        <v>85</v>
      </c>
      <c r="O8" s="21" t="s">
        <v>476</v>
      </c>
      <c r="P8" s="10">
        <v>1</v>
      </c>
      <c r="Q8" s="7" t="s">
        <v>37</v>
      </c>
      <c r="R8" s="28" t="s">
        <v>477</v>
      </c>
      <c r="S8" s="27" t="s">
        <v>478</v>
      </c>
      <c r="T8" s="11">
        <v>245000000</v>
      </c>
      <c r="U8" s="12">
        <v>44562</v>
      </c>
      <c r="V8" s="12">
        <v>44926</v>
      </c>
      <c r="W8" s="7" t="s">
        <v>37</v>
      </c>
      <c r="X8" s="7" t="s">
        <v>31</v>
      </c>
      <c r="Y8" s="7" t="s">
        <v>32</v>
      </c>
      <c r="Z8" s="36" t="s">
        <v>508</v>
      </c>
      <c r="AA8" s="36" t="s">
        <v>509</v>
      </c>
      <c r="AB8" s="36" t="s">
        <v>510</v>
      </c>
      <c r="AC8" s="53">
        <v>340120000</v>
      </c>
      <c r="AD8" s="53">
        <v>313949473.19999999</v>
      </c>
    </row>
    <row r="9" spans="1:30" ht="75" x14ac:dyDescent="0.25">
      <c r="A9" s="9">
        <v>8</v>
      </c>
      <c r="B9" s="7" t="s">
        <v>80</v>
      </c>
      <c r="C9" s="7" t="s">
        <v>56</v>
      </c>
      <c r="D9" s="7" t="s">
        <v>81</v>
      </c>
      <c r="E9" s="7" t="s">
        <v>24</v>
      </c>
      <c r="F9" s="7" t="s">
        <v>60</v>
      </c>
      <c r="G9" s="7" t="s">
        <v>82</v>
      </c>
      <c r="H9" s="7" t="s">
        <v>88</v>
      </c>
      <c r="I9" s="7" t="s">
        <v>63</v>
      </c>
      <c r="J9" s="7" t="s">
        <v>64</v>
      </c>
      <c r="K9" s="7" t="s">
        <v>84</v>
      </c>
      <c r="L9" s="7" t="s">
        <v>101</v>
      </c>
      <c r="M9" s="7" t="s">
        <v>97</v>
      </c>
      <c r="N9" s="7" t="s">
        <v>100</v>
      </c>
      <c r="O9" s="7" t="s">
        <v>99</v>
      </c>
      <c r="P9" s="10">
        <v>12</v>
      </c>
      <c r="Q9" s="7" t="s">
        <v>70</v>
      </c>
      <c r="R9" s="6" t="s">
        <v>102</v>
      </c>
      <c r="S9" s="7" t="s">
        <v>103</v>
      </c>
      <c r="T9" s="11">
        <v>5887600000</v>
      </c>
      <c r="U9" s="12">
        <v>44562</v>
      </c>
      <c r="V9" s="12">
        <v>44926</v>
      </c>
      <c r="W9" s="7" t="s">
        <v>30</v>
      </c>
      <c r="X9" s="7" t="s">
        <v>96</v>
      </c>
      <c r="Y9" s="7" t="s">
        <v>32</v>
      </c>
      <c r="Z9" s="36" t="s">
        <v>662</v>
      </c>
      <c r="AA9" s="36" t="s">
        <v>663</v>
      </c>
      <c r="AB9" s="36" t="s">
        <v>511</v>
      </c>
      <c r="AC9" s="53">
        <v>4140153824.96</v>
      </c>
      <c r="AD9" s="53">
        <v>3337947953.8600001</v>
      </c>
    </row>
    <row r="10" spans="1:30" ht="104.25" customHeight="1" x14ac:dyDescent="0.25">
      <c r="A10" s="9">
        <v>9</v>
      </c>
      <c r="B10" s="7" t="s">
        <v>80</v>
      </c>
      <c r="C10" s="7" t="s">
        <v>56</v>
      </c>
      <c r="D10" s="7" t="s">
        <v>81</v>
      </c>
      <c r="E10" s="7" t="s">
        <v>24</v>
      </c>
      <c r="F10" s="7" t="s">
        <v>60</v>
      </c>
      <c r="G10" s="7" t="s">
        <v>82</v>
      </c>
      <c r="H10" s="7" t="s">
        <v>88</v>
      </c>
      <c r="I10" s="7" t="s">
        <v>63</v>
      </c>
      <c r="J10" s="7" t="s">
        <v>64</v>
      </c>
      <c r="K10" s="7" t="s">
        <v>84</v>
      </c>
      <c r="L10" s="7" t="s">
        <v>101</v>
      </c>
      <c r="M10" s="7" t="s">
        <v>98</v>
      </c>
      <c r="N10" s="18" t="s">
        <v>100</v>
      </c>
      <c r="O10" s="27" t="s">
        <v>479</v>
      </c>
      <c r="P10" s="29" t="s">
        <v>480</v>
      </c>
      <c r="Q10" s="27" t="s">
        <v>481</v>
      </c>
      <c r="R10" s="28" t="s">
        <v>482</v>
      </c>
      <c r="S10" s="27" t="s">
        <v>483</v>
      </c>
      <c r="T10" s="30">
        <v>1782911403</v>
      </c>
      <c r="U10" s="12">
        <v>44562</v>
      </c>
      <c r="V10" s="12">
        <v>44926</v>
      </c>
      <c r="W10" s="7" t="s">
        <v>30</v>
      </c>
      <c r="X10" s="7" t="s">
        <v>96</v>
      </c>
      <c r="Y10" s="7" t="s">
        <v>32</v>
      </c>
      <c r="Z10" s="36" t="s">
        <v>495</v>
      </c>
      <c r="AA10" s="36" t="s">
        <v>512</v>
      </c>
      <c r="AB10" s="36"/>
      <c r="AC10" s="53">
        <v>0</v>
      </c>
      <c r="AD10" s="53">
        <v>0</v>
      </c>
    </row>
    <row r="11" spans="1:30" ht="60" x14ac:dyDescent="0.25">
      <c r="A11" s="9">
        <v>11</v>
      </c>
      <c r="B11" s="7" t="s">
        <v>80</v>
      </c>
      <c r="C11" s="7" t="s">
        <v>56</v>
      </c>
      <c r="D11" s="7" t="s">
        <v>81</v>
      </c>
      <c r="E11" s="7" t="s">
        <v>24</v>
      </c>
      <c r="F11" s="7" t="s">
        <v>60</v>
      </c>
      <c r="G11" s="7" t="s">
        <v>82</v>
      </c>
      <c r="H11" s="7" t="s">
        <v>90</v>
      </c>
      <c r="I11" s="7" t="s">
        <v>63</v>
      </c>
      <c r="J11" s="7" t="s">
        <v>35</v>
      </c>
      <c r="K11" s="7" t="s">
        <v>24</v>
      </c>
      <c r="L11" s="7" t="s">
        <v>24</v>
      </c>
      <c r="M11" s="7" t="s">
        <v>24</v>
      </c>
      <c r="N11" s="7" t="s">
        <v>431</v>
      </c>
      <c r="O11" s="7" t="s">
        <v>91</v>
      </c>
      <c r="P11" s="19">
        <v>4</v>
      </c>
      <c r="Q11" s="1" t="s">
        <v>70</v>
      </c>
      <c r="R11" s="6" t="s">
        <v>432</v>
      </c>
      <c r="S11" s="7" t="s">
        <v>484</v>
      </c>
      <c r="T11" s="11">
        <v>0</v>
      </c>
      <c r="U11" s="34">
        <v>44562</v>
      </c>
      <c r="V11" s="34">
        <v>44926</v>
      </c>
      <c r="W11" s="7" t="s">
        <v>30</v>
      </c>
      <c r="X11" s="7" t="s">
        <v>34</v>
      </c>
      <c r="Y11" s="7" t="s">
        <v>12</v>
      </c>
      <c r="Z11" s="36" t="s">
        <v>495</v>
      </c>
      <c r="AA11" s="36" t="s">
        <v>513</v>
      </c>
      <c r="AB11" s="36"/>
      <c r="AC11" s="53">
        <v>0</v>
      </c>
      <c r="AD11" s="53">
        <v>0</v>
      </c>
    </row>
    <row r="12" spans="1:30" ht="90" x14ac:dyDescent="0.25">
      <c r="A12" s="9">
        <v>12</v>
      </c>
      <c r="B12" s="7" t="s">
        <v>80</v>
      </c>
      <c r="C12" s="7" t="s">
        <v>56</v>
      </c>
      <c r="D12" s="7" t="s">
        <v>81</v>
      </c>
      <c r="E12" s="7" t="s">
        <v>24</v>
      </c>
      <c r="F12" s="7" t="s">
        <v>60</v>
      </c>
      <c r="G12" s="7" t="s">
        <v>82</v>
      </c>
      <c r="H12" s="7" t="s">
        <v>92</v>
      </c>
      <c r="I12" s="7" t="s">
        <v>63</v>
      </c>
      <c r="J12" s="7" t="s">
        <v>35</v>
      </c>
      <c r="K12" s="7" t="s">
        <v>24</v>
      </c>
      <c r="L12" s="7" t="s">
        <v>24</v>
      </c>
      <c r="M12" s="7" t="s">
        <v>24</v>
      </c>
      <c r="N12" s="7" t="s">
        <v>93</v>
      </c>
      <c r="O12" s="7" t="s">
        <v>94</v>
      </c>
      <c r="P12" s="19">
        <v>15</v>
      </c>
      <c r="Q12" s="7" t="s">
        <v>70</v>
      </c>
      <c r="R12" s="3" t="s">
        <v>95</v>
      </c>
      <c r="S12" s="7" t="s">
        <v>94</v>
      </c>
      <c r="T12" s="11">
        <v>0</v>
      </c>
      <c r="U12" s="12">
        <v>44562</v>
      </c>
      <c r="V12" s="12">
        <v>44926</v>
      </c>
      <c r="W12" s="7" t="s">
        <v>30</v>
      </c>
      <c r="X12" s="7" t="s">
        <v>96</v>
      </c>
      <c r="Y12" s="7" t="s">
        <v>12</v>
      </c>
      <c r="Z12" s="36" t="s">
        <v>514</v>
      </c>
      <c r="AA12" s="36" t="s">
        <v>515</v>
      </c>
      <c r="AB12" s="36"/>
      <c r="AC12" s="53">
        <v>0</v>
      </c>
      <c r="AD12" s="53">
        <v>0</v>
      </c>
    </row>
    <row r="13" spans="1:30" ht="60" x14ac:dyDescent="0.25">
      <c r="A13" s="9">
        <v>13</v>
      </c>
      <c r="B13" s="7" t="s">
        <v>80</v>
      </c>
      <c r="C13" s="7" t="s">
        <v>56</v>
      </c>
      <c r="D13" s="7" t="s">
        <v>81</v>
      </c>
      <c r="E13" s="7" t="s">
        <v>24</v>
      </c>
      <c r="F13" s="7" t="s">
        <v>60</v>
      </c>
      <c r="G13" s="7" t="s">
        <v>82</v>
      </c>
      <c r="H13" s="21" t="s">
        <v>88</v>
      </c>
      <c r="I13" s="21" t="s">
        <v>63</v>
      </c>
      <c r="J13" s="21" t="s">
        <v>64</v>
      </c>
      <c r="K13" s="21" t="s">
        <v>84</v>
      </c>
      <c r="L13" s="18" t="s">
        <v>24</v>
      </c>
      <c r="M13" s="18" t="s">
        <v>24</v>
      </c>
      <c r="N13" s="21" t="s">
        <v>100</v>
      </c>
      <c r="O13" s="27" t="s">
        <v>485</v>
      </c>
      <c r="P13" s="19">
        <v>20</v>
      </c>
      <c r="Q13" s="18" t="s">
        <v>70</v>
      </c>
      <c r="R13" s="28" t="s">
        <v>486</v>
      </c>
      <c r="S13" s="27" t="s">
        <v>487</v>
      </c>
      <c r="T13" s="31">
        <v>0</v>
      </c>
      <c r="U13" s="12">
        <v>44562</v>
      </c>
      <c r="V13" s="12">
        <v>44926</v>
      </c>
      <c r="W13" s="7" t="s">
        <v>30</v>
      </c>
      <c r="X13" s="7" t="s">
        <v>96</v>
      </c>
      <c r="Y13" s="7" t="s">
        <v>12</v>
      </c>
      <c r="Z13" s="36" t="s">
        <v>664</v>
      </c>
      <c r="AA13" s="36" t="s">
        <v>665</v>
      </c>
      <c r="AB13" s="36" t="s">
        <v>516</v>
      </c>
      <c r="AC13" s="80">
        <v>4880654820.96</v>
      </c>
      <c r="AD13" s="80">
        <v>3621101117.3599997</v>
      </c>
    </row>
    <row r="14" spans="1:30" ht="134.25" customHeight="1" x14ac:dyDescent="0.25">
      <c r="A14" s="9">
        <v>14</v>
      </c>
      <c r="B14" s="7" t="s">
        <v>308</v>
      </c>
      <c r="C14" s="7" t="s">
        <v>309</v>
      </c>
      <c r="D14" s="7" t="s">
        <v>284</v>
      </c>
      <c r="E14" s="7" t="s">
        <v>310</v>
      </c>
      <c r="F14" s="7" t="s">
        <v>60</v>
      </c>
      <c r="G14" s="7" t="s">
        <v>286</v>
      </c>
      <c r="H14" s="7" t="s">
        <v>333</v>
      </c>
      <c r="I14" s="7" t="s">
        <v>63</v>
      </c>
      <c r="J14" s="7" t="s">
        <v>64</v>
      </c>
      <c r="K14" s="7" t="s">
        <v>311</v>
      </c>
      <c r="L14" s="7" t="s">
        <v>86</v>
      </c>
      <c r="M14" s="7" t="s">
        <v>399</v>
      </c>
      <c r="N14" s="7" t="s">
        <v>312</v>
      </c>
      <c r="O14" s="7" t="s">
        <v>313</v>
      </c>
      <c r="P14" s="19">
        <v>1</v>
      </c>
      <c r="Q14" s="18" t="s">
        <v>37</v>
      </c>
      <c r="R14" s="6" t="s">
        <v>314</v>
      </c>
      <c r="S14" s="7" t="s">
        <v>377</v>
      </c>
      <c r="T14" s="11">
        <v>15533980582</v>
      </c>
      <c r="U14" s="12">
        <v>44621</v>
      </c>
      <c r="V14" s="12">
        <v>44926</v>
      </c>
      <c r="W14" s="7" t="s">
        <v>33</v>
      </c>
      <c r="X14" s="7" t="s">
        <v>34</v>
      </c>
      <c r="Y14" s="7" t="s">
        <v>32</v>
      </c>
      <c r="Z14" s="36" t="s">
        <v>495</v>
      </c>
      <c r="AA14" s="21" t="s">
        <v>712</v>
      </c>
      <c r="AB14" s="3" t="s">
        <v>707</v>
      </c>
      <c r="AC14" s="66">
        <v>4338259060</v>
      </c>
      <c r="AD14" s="67">
        <v>3253694295</v>
      </c>
    </row>
    <row r="15" spans="1:30" ht="99" customHeight="1" x14ac:dyDescent="0.25">
      <c r="A15" s="9">
        <v>15</v>
      </c>
      <c r="B15" s="7" t="s">
        <v>308</v>
      </c>
      <c r="C15" s="7" t="s">
        <v>309</v>
      </c>
      <c r="D15" s="7" t="s">
        <v>284</v>
      </c>
      <c r="E15" s="7" t="s">
        <v>310</v>
      </c>
      <c r="F15" s="7" t="s">
        <v>60</v>
      </c>
      <c r="G15" s="7" t="s">
        <v>286</v>
      </c>
      <c r="H15" s="7" t="s">
        <v>333</v>
      </c>
      <c r="I15" s="7" t="s">
        <v>63</v>
      </c>
      <c r="J15" s="7" t="s">
        <v>64</v>
      </c>
      <c r="K15" s="7" t="s">
        <v>311</v>
      </c>
      <c r="L15" s="7" t="s">
        <v>86</v>
      </c>
      <c r="M15" s="7" t="s">
        <v>315</v>
      </c>
      <c r="N15" s="7" t="s">
        <v>312</v>
      </c>
      <c r="O15" s="7" t="s">
        <v>316</v>
      </c>
      <c r="P15" s="19">
        <v>1</v>
      </c>
      <c r="Q15" s="18" t="s">
        <v>37</v>
      </c>
      <c r="R15" s="6" t="s">
        <v>400</v>
      </c>
      <c r="S15" s="7" t="s">
        <v>378</v>
      </c>
      <c r="T15" s="11">
        <v>466019418</v>
      </c>
      <c r="U15" s="12">
        <v>44621</v>
      </c>
      <c r="V15" s="12">
        <v>44926</v>
      </c>
      <c r="W15" s="7" t="s">
        <v>33</v>
      </c>
      <c r="X15" s="7" t="s">
        <v>34</v>
      </c>
      <c r="Y15" s="7" t="s">
        <v>32</v>
      </c>
      <c r="Z15" s="36" t="s">
        <v>495</v>
      </c>
      <c r="AA15" s="21" t="s">
        <v>713</v>
      </c>
      <c r="AB15" s="21"/>
      <c r="AC15" s="21"/>
      <c r="AD15" s="21"/>
    </row>
    <row r="16" spans="1:30" ht="137.25" customHeight="1" x14ac:dyDescent="0.25">
      <c r="A16" s="9">
        <v>16</v>
      </c>
      <c r="B16" s="7" t="s">
        <v>308</v>
      </c>
      <c r="C16" s="7" t="s">
        <v>309</v>
      </c>
      <c r="D16" s="7" t="s">
        <v>284</v>
      </c>
      <c r="E16" s="7" t="s">
        <v>310</v>
      </c>
      <c r="F16" s="7" t="s">
        <v>60</v>
      </c>
      <c r="G16" s="7" t="s">
        <v>286</v>
      </c>
      <c r="H16" s="7" t="s">
        <v>333</v>
      </c>
      <c r="I16" s="7" t="s">
        <v>63</v>
      </c>
      <c r="J16" s="7" t="s">
        <v>64</v>
      </c>
      <c r="K16" s="7" t="s">
        <v>311</v>
      </c>
      <c r="L16" s="7" t="s">
        <v>317</v>
      </c>
      <c r="M16" s="7" t="s">
        <v>318</v>
      </c>
      <c r="N16" s="7" t="s">
        <v>319</v>
      </c>
      <c r="O16" s="7" t="s">
        <v>375</v>
      </c>
      <c r="P16" s="19">
        <v>2</v>
      </c>
      <c r="Q16" s="18" t="s">
        <v>37</v>
      </c>
      <c r="R16" s="6" t="s">
        <v>376</v>
      </c>
      <c r="S16" s="7" t="s">
        <v>379</v>
      </c>
      <c r="T16" s="11">
        <v>1000000000</v>
      </c>
      <c r="U16" s="12">
        <v>44621</v>
      </c>
      <c r="V16" s="12">
        <v>44926</v>
      </c>
      <c r="W16" s="7" t="s">
        <v>33</v>
      </c>
      <c r="X16" s="7" t="s">
        <v>34</v>
      </c>
      <c r="Y16" s="7" t="s">
        <v>32</v>
      </c>
      <c r="Z16" s="36" t="s">
        <v>495</v>
      </c>
      <c r="AA16" s="21" t="s">
        <v>714</v>
      </c>
      <c r="AB16" s="21"/>
      <c r="AC16" s="21"/>
      <c r="AD16" s="21"/>
    </row>
    <row r="17" spans="1:31" ht="60.75" thickBot="1" x14ac:dyDescent="0.3">
      <c r="A17" s="9">
        <v>17</v>
      </c>
      <c r="B17" s="7" t="s">
        <v>283</v>
      </c>
      <c r="C17" s="7" t="s">
        <v>56</v>
      </c>
      <c r="D17" s="7" t="s">
        <v>284</v>
      </c>
      <c r="E17" s="7" t="s">
        <v>285</v>
      </c>
      <c r="F17" s="7" t="s">
        <v>60</v>
      </c>
      <c r="G17" s="7" t="s">
        <v>286</v>
      </c>
      <c r="H17" s="7" t="s">
        <v>287</v>
      </c>
      <c r="I17" s="7" t="s">
        <v>63</v>
      </c>
      <c r="J17" s="7" t="s">
        <v>35</v>
      </c>
      <c r="K17" s="7" t="s">
        <v>24</v>
      </c>
      <c r="L17" s="7" t="s">
        <v>24</v>
      </c>
      <c r="M17" s="7" t="s">
        <v>24</v>
      </c>
      <c r="N17" s="7" t="s">
        <v>286</v>
      </c>
      <c r="O17" s="7" t="s">
        <v>287</v>
      </c>
      <c r="P17" s="10">
        <v>1070</v>
      </c>
      <c r="Q17" s="7" t="s">
        <v>288</v>
      </c>
      <c r="R17" s="6" t="s">
        <v>289</v>
      </c>
      <c r="S17" s="7" t="s">
        <v>290</v>
      </c>
      <c r="T17" s="11">
        <v>0</v>
      </c>
      <c r="U17" s="12">
        <v>44562</v>
      </c>
      <c r="V17" s="12">
        <v>44926</v>
      </c>
      <c r="W17" s="7" t="s">
        <v>33</v>
      </c>
      <c r="X17" s="7" t="s">
        <v>96</v>
      </c>
      <c r="Y17" s="7" t="s">
        <v>12</v>
      </c>
      <c r="Z17" s="54">
        <v>1120.6100264606293</v>
      </c>
      <c r="AA17" s="55" t="s">
        <v>687</v>
      </c>
      <c r="AB17" s="21" t="s">
        <v>517</v>
      </c>
      <c r="AC17" s="21"/>
      <c r="AD17" s="21"/>
    </row>
    <row r="18" spans="1:31" ht="120.75" thickBot="1" x14ac:dyDescent="0.3">
      <c r="A18" s="9">
        <v>18</v>
      </c>
      <c r="B18" s="7" t="s">
        <v>283</v>
      </c>
      <c r="C18" s="7" t="s">
        <v>56</v>
      </c>
      <c r="D18" s="7" t="s">
        <v>284</v>
      </c>
      <c r="E18" s="7" t="s">
        <v>285</v>
      </c>
      <c r="F18" s="7" t="s">
        <v>60</v>
      </c>
      <c r="G18" s="7" t="s">
        <v>286</v>
      </c>
      <c r="H18" s="7" t="s">
        <v>291</v>
      </c>
      <c r="I18" s="7" t="s">
        <v>63</v>
      </c>
      <c r="J18" s="7" t="s">
        <v>35</v>
      </c>
      <c r="K18" s="7" t="s">
        <v>24</v>
      </c>
      <c r="L18" s="7" t="s">
        <v>24</v>
      </c>
      <c r="M18" s="7" t="s">
        <v>24</v>
      </c>
      <c r="N18" s="7" t="s">
        <v>286</v>
      </c>
      <c r="O18" s="7" t="s">
        <v>292</v>
      </c>
      <c r="P18" s="10">
        <v>865</v>
      </c>
      <c r="Q18" s="7" t="s">
        <v>293</v>
      </c>
      <c r="R18" s="6" t="s">
        <v>294</v>
      </c>
      <c r="S18" s="7" t="s">
        <v>295</v>
      </c>
      <c r="T18" s="11">
        <v>0</v>
      </c>
      <c r="U18" s="12">
        <v>44562</v>
      </c>
      <c r="V18" s="12">
        <v>44926</v>
      </c>
      <c r="W18" s="7" t="s">
        <v>33</v>
      </c>
      <c r="X18" s="7" t="s">
        <v>96</v>
      </c>
      <c r="Y18" s="7" t="s">
        <v>12</v>
      </c>
      <c r="Z18" s="68">
        <v>748.09565129032273</v>
      </c>
      <c r="AA18" s="69" t="s">
        <v>688</v>
      </c>
      <c r="AB18" s="21" t="s">
        <v>517</v>
      </c>
      <c r="AC18" s="21"/>
      <c r="AD18" s="21"/>
    </row>
    <row r="19" spans="1:31" ht="105" x14ac:dyDescent="0.25">
      <c r="A19" s="9">
        <v>19</v>
      </c>
      <c r="B19" s="7" t="s">
        <v>296</v>
      </c>
      <c r="C19" s="7" t="s">
        <v>36</v>
      </c>
      <c r="D19" s="7" t="s">
        <v>284</v>
      </c>
      <c r="E19" s="18" t="s">
        <v>297</v>
      </c>
      <c r="F19" s="7" t="s">
        <v>60</v>
      </c>
      <c r="G19" s="7" t="s">
        <v>298</v>
      </c>
      <c r="H19" s="7" t="s">
        <v>299</v>
      </c>
      <c r="I19" s="7" t="s">
        <v>63</v>
      </c>
      <c r="J19" s="7" t="s">
        <v>35</v>
      </c>
      <c r="K19" s="7" t="s">
        <v>24</v>
      </c>
      <c r="L19" s="7" t="s">
        <v>24</v>
      </c>
      <c r="M19" s="7" t="s">
        <v>24</v>
      </c>
      <c r="N19" s="7" t="s">
        <v>300</v>
      </c>
      <c r="O19" s="7" t="s">
        <v>307</v>
      </c>
      <c r="P19" s="10">
        <v>6.7430000000000003</v>
      </c>
      <c r="Q19" s="7" t="s">
        <v>301</v>
      </c>
      <c r="R19" s="6" t="s">
        <v>401</v>
      </c>
      <c r="S19" s="7" t="s">
        <v>402</v>
      </c>
      <c r="T19" s="11">
        <v>2463763833</v>
      </c>
      <c r="U19" s="12">
        <v>44562</v>
      </c>
      <c r="V19" s="12">
        <v>44926</v>
      </c>
      <c r="W19" s="7" t="s">
        <v>30</v>
      </c>
      <c r="X19" s="7" t="s">
        <v>96</v>
      </c>
      <c r="Y19" s="7" t="s">
        <v>12</v>
      </c>
      <c r="Z19" s="82">
        <v>6.8</v>
      </c>
      <c r="AA19" s="21" t="s">
        <v>684</v>
      </c>
      <c r="AB19" s="21" t="s">
        <v>685</v>
      </c>
      <c r="AC19" s="35">
        <v>457487817</v>
      </c>
      <c r="AD19" s="35">
        <v>358175717</v>
      </c>
    </row>
    <row r="20" spans="1:31" ht="60" x14ac:dyDescent="0.25">
      <c r="A20" s="9">
        <v>20</v>
      </c>
      <c r="B20" s="7" t="s">
        <v>296</v>
      </c>
      <c r="C20" s="7" t="s">
        <v>36</v>
      </c>
      <c r="D20" s="7" t="s">
        <v>284</v>
      </c>
      <c r="E20" s="18" t="s">
        <v>297</v>
      </c>
      <c r="F20" s="7" t="s">
        <v>60</v>
      </c>
      <c r="G20" s="7" t="s">
        <v>298</v>
      </c>
      <c r="H20" s="7" t="s">
        <v>302</v>
      </c>
      <c r="I20" s="7" t="s">
        <v>63</v>
      </c>
      <c r="J20" s="7" t="s">
        <v>35</v>
      </c>
      <c r="K20" s="7" t="s">
        <v>24</v>
      </c>
      <c r="L20" s="7" t="s">
        <v>24</v>
      </c>
      <c r="M20" s="7" t="s">
        <v>24</v>
      </c>
      <c r="N20" s="7" t="s">
        <v>303</v>
      </c>
      <c r="O20" s="7" t="s">
        <v>302</v>
      </c>
      <c r="P20" s="10">
        <v>294207.90000000002</v>
      </c>
      <c r="Q20" s="7" t="s">
        <v>304</v>
      </c>
      <c r="R20" s="6" t="s">
        <v>305</v>
      </c>
      <c r="S20" s="7" t="s">
        <v>306</v>
      </c>
      <c r="T20" s="11">
        <v>672000000</v>
      </c>
      <c r="U20" s="12">
        <v>44562</v>
      </c>
      <c r="V20" s="12">
        <v>44926</v>
      </c>
      <c r="W20" s="7" t="s">
        <v>30</v>
      </c>
      <c r="X20" s="7" t="s">
        <v>89</v>
      </c>
      <c r="Y20" s="7" t="s">
        <v>12</v>
      </c>
      <c r="Z20" s="81">
        <v>1590809.24</v>
      </c>
      <c r="AA20" s="21" t="s">
        <v>605</v>
      </c>
      <c r="AB20" s="21" t="s">
        <v>606</v>
      </c>
      <c r="AC20" s="35">
        <v>327679148</v>
      </c>
      <c r="AD20" s="35">
        <v>179875102.98999998</v>
      </c>
    </row>
    <row r="21" spans="1:31" ht="60" x14ac:dyDescent="0.25">
      <c r="A21" s="9">
        <v>21</v>
      </c>
      <c r="B21" s="21" t="s">
        <v>296</v>
      </c>
      <c r="C21" s="21" t="s">
        <v>36</v>
      </c>
      <c r="D21" s="21" t="s">
        <v>284</v>
      </c>
      <c r="E21" s="21" t="s">
        <v>297</v>
      </c>
      <c r="F21" s="21" t="s">
        <v>60</v>
      </c>
      <c r="G21" s="21" t="s">
        <v>298</v>
      </c>
      <c r="H21" s="21" t="s">
        <v>435</v>
      </c>
      <c r="I21" s="7" t="s">
        <v>27</v>
      </c>
      <c r="J21" s="21" t="s">
        <v>35</v>
      </c>
      <c r="K21" s="21" t="s">
        <v>24</v>
      </c>
      <c r="L21" s="21" t="s">
        <v>24</v>
      </c>
      <c r="M21" s="21" t="s">
        <v>24</v>
      </c>
      <c r="N21" s="21" t="s">
        <v>303</v>
      </c>
      <c r="O21" s="21" t="s">
        <v>436</v>
      </c>
      <c r="P21" s="22">
        <v>0.9</v>
      </c>
      <c r="Q21" s="21" t="s">
        <v>29</v>
      </c>
      <c r="R21" s="3" t="s">
        <v>437</v>
      </c>
      <c r="S21" s="21" t="s">
        <v>438</v>
      </c>
      <c r="T21" s="23">
        <v>672000000</v>
      </c>
      <c r="U21" s="24">
        <v>44562</v>
      </c>
      <c r="V21" s="24">
        <v>44926</v>
      </c>
      <c r="W21" s="21" t="s">
        <v>33</v>
      </c>
      <c r="X21" s="21" t="s">
        <v>439</v>
      </c>
      <c r="Y21" s="21" t="s">
        <v>32</v>
      </c>
      <c r="Z21" s="83">
        <v>1.03</v>
      </c>
      <c r="AA21" s="21" t="s">
        <v>686</v>
      </c>
      <c r="AB21" s="21" t="s">
        <v>556</v>
      </c>
      <c r="AC21" s="35">
        <v>385039334</v>
      </c>
      <c r="AD21" s="35">
        <v>276522885.39000005</v>
      </c>
    </row>
    <row r="22" spans="1:31" ht="90" x14ac:dyDescent="0.25">
      <c r="A22" s="9">
        <v>22</v>
      </c>
      <c r="B22" s="21" t="s">
        <v>296</v>
      </c>
      <c r="C22" s="21" t="s">
        <v>36</v>
      </c>
      <c r="D22" s="21" t="s">
        <v>284</v>
      </c>
      <c r="E22" s="21" t="s">
        <v>297</v>
      </c>
      <c r="F22" s="21" t="s">
        <v>60</v>
      </c>
      <c r="G22" s="21" t="s">
        <v>298</v>
      </c>
      <c r="H22" s="21" t="s">
        <v>440</v>
      </c>
      <c r="I22" s="7" t="s">
        <v>27</v>
      </c>
      <c r="J22" s="21" t="s">
        <v>35</v>
      </c>
      <c r="K22" s="21" t="s">
        <v>24</v>
      </c>
      <c r="L22" s="21" t="s">
        <v>24</v>
      </c>
      <c r="M22" s="21" t="s">
        <v>24</v>
      </c>
      <c r="N22" s="21" t="s">
        <v>300</v>
      </c>
      <c r="O22" s="21" t="s">
        <v>445</v>
      </c>
      <c r="P22" s="25">
        <v>85</v>
      </c>
      <c r="Q22" s="21" t="s">
        <v>441</v>
      </c>
      <c r="R22" s="3" t="s">
        <v>442</v>
      </c>
      <c r="S22" s="21" t="s">
        <v>443</v>
      </c>
      <c r="T22" s="23">
        <v>2463763833</v>
      </c>
      <c r="U22" s="24">
        <v>44562</v>
      </c>
      <c r="V22" s="24">
        <v>44926</v>
      </c>
      <c r="W22" s="21" t="s">
        <v>33</v>
      </c>
      <c r="X22" s="21" t="s">
        <v>444</v>
      </c>
      <c r="Y22" s="21" t="s">
        <v>32</v>
      </c>
      <c r="Z22" s="84" t="s">
        <v>607</v>
      </c>
      <c r="AA22" s="21" t="s">
        <v>608</v>
      </c>
      <c r="AB22" s="21" t="s">
        <v>609</v>
      </c>
      <c r="AC22" s="35">
        <v>401724144</v>
      </c>
      <c r="AD22" s="35">
        <v>235532279</v>
      </c>
    </row>
    <row r="23" spans="1:31" ht="135" x14ac:dyDescent="0.25">
      <c r="A23" s="9">
        <v>23</v>
      </c>
      <c r="B23" s="7" t="s">
        <v>308</v>
      </c>
      <c r="C23" s="7" t="s">
        <v>320</v>
      </c>
      <c r="D23" s="7" t="s">
        <v>284</v>
      </c>
      <c r="E23" s="7" t="s">
        <v>310</v>
      </c>
      <c r="F23" s="7" t="s">
        <v>60</v>
      </c>
      <c r="G23" s="7" t="s">
        <v>286</v>
      </c>
      <c r="H23" s="7" t="s">
        <v>333</v>
      </c>
      <c r="I23" s="7" t="s">
        <v>63</v>
      </c>
      <c r="J23" s="7" t="s">
        <v>35</v>
      </c>
      <c r="K23" s="7" t="s">
        <v>24</v>
      </c>
      <c r="L23" s="7" t="s">
        <v>24</v>
      </c>
      <c r="M23" s="7" t="s">
        <v>24</v>
      </c>
      <c r="N23" s="7" t="s">
        <v>286</v>
      </c>
      <c r="O23" s="7" t="s">
        <v>321</v>
      </c>
      <c r="P23" s="19">
        <v>1782</v>
      </c>
      <c r="Q23" s="18" t="s">
        <v>322</v>
      </c>
      <c r="R23" s="6" t="s">
        <v>323</v>
      </c>
      <c r="S23" s="7" t="s">
        <v>324</v>
      </c>
      <c r="T23" s="11">
        <v>0</v>
      </c>
      <c r="U23" s="12">
        <v>44563</v>
      </c>
      <c r="V23" s="88" t="s">
        <v>325</v>
      </c>
      <c r="W23" s="7" t="s">
        <v>33</v>
      </c>
      <c r="X23" s="7" t="s">
        <v>34</v>
      </c>
      <c r="Y23" s="7" t="s">
        <v>12</v>
      </c>
      <c r="Z23" s="85">
        <v>2039</v>
      </c>
      <c r="AA23" s="21" t="s">
        <v>708</v>
      </c>
      <c r="AB23" s="21" t="s">
        <v>709</v>
      </c>
      <c r="AC23" s="21"/>
      <c r="AD23" s="21"/>
    </row>
    <row r="24" spans="1:31" ht="135" x14ac:dyDescent="0.25">
      <c r="A24" s="9">
        <v>24</v>
      </c>
      <c r="B24" s="7" t="s">
        <v>308</v>
      </c>
      <c r="C24" s="7" t="s">
        <v>320</v>
      </c>
      <c r="D24" s="7" t="s">
        <v>284</v>
      </c>
      <c r="E24" s="7" t="s">
        <v>310</v>
      </c>
      <c r="F24" s="7" t="s">
        <v>60</v>
      </c>
      <c r="G24" s="7" t="s">
        <v>286</v>
      </c>
      <c r="H24" s="7" t="s">
        <v>333</v>
      </c>
      <c r="I24" s="7" t="s">
        <v>63</v>
      </c>
      <c r="J24" s="7" t="s">
        <v>35</v>
      </c>
      <c r="K24" s="7" t="s">
        <v>24</v>
      </c>
      <c r="L24" s="7" t="s">
        <v>24</v>
      </c>
      <c r="M24" s="7" t="s">
        <v>24</v>
      </c>
      <c r="N24" s="7" t="s">
        <v>286</v>
      </c>
      <c r="O24" s="7" t="s">
        <v>326</v>
      </c>
      <c r="P24" s="19">
        <v>5.7</v>
      </c>
      <c r="Q24" s="1" t="s">
        <v>327</v>
      </c>
      <c r="R24" s="6" t="s">
        <v>328</v>
      </c>
      <c r="S24" s="7" t="s">
        <v>329</v>
      </c>
      <c r="T24" s="11">
        <v>0</v>
      </c>
      <c r="U24" s="12">
        <v>44563</v>
      </c>
      <c r="V24" s="88" t="s">
        <v>325</v>
      </c>
      <c r="W24" s="7" t="s">
        <v>33</v>
      </c>
      <c r="X24" s="7" t="s">
        <v>34</v>
      </c>
      <c r="Y24" s="7" t="s">
        <v>12</v>
      </c>
      <c r="Z24" s="86">
        <v>7.6</v>
      </c>
      <c r="AA24" s="21" t="s">
        <v>710</v>
      </c>
      <c r="AB24" s="21" t="s">
        <v>709</v>
      </c>
      <c r="AC24" s="21"/>
      <c r="AD24" s="21"/>
    </row>
    <row r="25" spans="1:31" ht="135" x14ac:dyDescent="0.25">
      <c r="A25" s="9">
        <v>25</v>
      </c>
      <c r="B25" s="7" t="s">
        <v>308</v>
      </c>
      <c r="C25" s="7" t="s">
        <v>320</v>
      </c>
      <c r="D25" s="7" t="s">
        <v>284</v>
      </c>
      <c r="E25" s="7" t="s">
        <v>310</v>
      </c>
      <c r="F25" s="7" t="s">
        <v>60</v>
      </c>
      <c r="G25" s="7" t="s">
        <v>286</v>
      </c>
      <c r="H25" s="7" t="s">
        <v>333</v>
      </c>
      <c r="I25" s="7" t="s">
        <v>63</v>
      </c>
      <c r="J25" s="7" t="s">
        <v>35</v>
      </c>
      <c r="K25" s="7" t="s">
        <v>24</v>
      </c>
      <c r="L25" s="7" t="s">
        <v>24</v>
      </c>
      <c r="M25" s="7" t="s">
        <v>24</v>
      </c>
      <c r="N25" s="7" t="s">
        <v>286</v>
      </c>
      <c r="O25" s="7" t="s">
        <v>330</v>
      </c>
      <c r="P25" s="19">
        <v>3.8</v>
      </c>
      <c r="Q25" s="18" t="s">
        <v>331</v>
      </c>
      <c r="R25" s="6" t="s">
        <v>332</v>
      </c>
      <c r="S25" s="7" t="s">
        <v>403</v>
      </c>
      <c r="T25" s="11">
        <v>0</v>
      </c>
      <c r="U25" s="12">
        <v>44563</v>
      </c>
      <c r="V25" s="88" t="s">
        <v>325</v>
      </c>
      <c r="W25" s="7" t="s">
        <v>33</v>
      </c>
      <c r="X25" s="7" t="s">
        <v>34</v>
      </c>
      <c r="Y25" s="7" t="s">
        <v>12</v>
      </c>
      <c r="Z25" s="56">
        <v>3.1640000000000001</v>
      </c>
      <c r="AA25" s="21" t="s">
        <v>710</v>
      </c>
      <c r="AB25" s="21" t="s">
        <v>709</v>
      </c>
      <c r="AC25" s="21"/>
      <c r="AD25" s="21"/>
    </row>
    <row r="26" spans="1:31" ht="285" x14ac:dyDescent="0.25">
      <c r="A26" s="9">
        <v>26</v>
      </c>
      <c r="B26" s="7" t="s">
        <v>160</v>
      </c>
      <c r="C26" s="7" t="s">
        <v>56</v>
      </c>
      <c r="D26" s="7" t="s">
        <v>161</v>
      </c>
      <c r="E26" s="7" t="s">
        <v>162</v>
      </c>
      <c r="F26" s="7" t="s">
        <v>163</v>
      </c>
      <c r="G26" s="7" t="s">
        <v>164</v>
      </c>
      <c r="H26" s="7" t="s">
        <v>165</v>
      </c>
      <c r="I26" s="7" t="s">
        <v>63</v>
      </c>
      <c r="J26" s="7" t="s">
        <v>64</v>
      </c>
      <c r="K26" s="7" t="s">
        <v>166</v>
      </c>
      <c r="L26" s="7" t="s">
        <v>168</v>
      </c>
      <c r="M26" s="7" t="s">
        <v>169</v>
      </c>
      <c r="N26" s="7" t="s">
        <v>167</v>
      </c>
      <c r="O26" s="21" t="s">
        <v>471</v>
      </c>
      <c r="P26" s="2">
        <v>488</v>
      </c>
      <c r="Q26" s="7" t="s">
        <v>70</v>
      </c>
      <c r="R26" s="3" t="s">
        <v>459</v>
      </c>
      <c r="S26" s="21" t="s">
        <v>460</v>
      </c>
      <c r="T26" s="11">
        <v>10003000000</v>
      </c>
      <c r="U26" s="12">
        <v>44562</v>
      </c>
      <c r="V26" s="12">
        <v>44926</v>
      </c>
      <c r="W26" s="7" t="s">
        <v>33</v>
      </c>
      <c r="X26" s="7" t="s">
        <v>89</v>
      </c>
      <c r="Y26" s="7" t="s">
        <v>32</v>
      </c>
      <c r="Z26" s="49">
        <f>519+134+59+174+77+100</f>
        <v>1063</v>
      </c>
      <c r="AA26" s="75" t="s">
        <v>674</v>
      </c>
      <c r="AB26" s="21" t="s">
        <v>675</v>
      </c>
      <c r="AC26" s="23">
        <v>9869429389</v>
      </c>
      <c r="AD26" s="23">
        <f>4900000000+1000000000+3675000000</f>
        <v>9575000000</v>
      </c>
      <c r="AE26" s="65"/>
    </row>
    <row r="27" spans="1:31" ht="150" x14ac:dyDescent="0.25">
      <c r="A27" s="9">
        <v>27</v>
      </c>
      <c r="B27" s="7" t="s">
        <v>160</v>
      </c>
      <c r="C27" s="7" t="s">
        <v>56</v>
      </c>
      <c r="D27" s="7" t="s">
        <v>161</v>
      </c>
      <c r="E27" s="7" t="s">
        <v>162</v>
      </c>
      <c r="F27" s="7" t="s">
        <v>163</v>
      </c>
      <c r="G27" s="7" t="s">
        <v>164</v>
      </c>
      <c r="H27" s="7" t="s">
        <v>165</v>
      </c>
      <c r="I27" s="7" t="s">
        <v>63</v>
      </c>
      <c r="J27" s="7" t="s">
        <v>64</v>
      </c>
      <c r="K27" s="7" t="s">
        <v>166</v>
      </c>
      <c r="L27" s="7" t="s">
        <v>168</v>
      </c>
      <c r="M27" s="7" t="s">
        <v>170</v>
      </c>
      <c r="N27" s="7" t="s">
        <v>167</v>
      </c>
      <c r="O27" s="21" t="s">
        <v>471</v>
      </c>
      <c r="P27" s="2">
        <v>22</v>
      </c>
      <c r="Q27" s="7" t="s">
        <v>70</v>
      </c>
      <c r="R27" s="3" t="s">
        <v>461</v>
      </c>
      <c r="S27" s="21" t="s">
        <v>462</v>
      </c>
      <c r="T27" s="11">
        <v>456567300</v>
      </c>
      <c r="U27" s="12">
        <v>44562</v>
      </c>
      <c r="V27" s="12">
        <v>44926</v>
      </c>
      <c r="W27" s="7" t="s">
        <v>33</v>
      </c>
      <c r="X27" s="7" t="s">
        <v>89</v>
      </c>
      <c r="Y27" s="7" t="s">
        <v>32</v>
      </c>
      <c r="Z27" s="49">
        <f>15+12+9+131+176+7</f>
        <v>350</v>
      </c>
      <c r="AA27" s="76" t="s">
        <v>676</v>
      </c>
      <c r="AB27" s="21" t="s">
        <v>675</v>
      </c>
      <c r="AC27" s="23">
        <v>456587380</v>
      </c>
      <c r="AD27" s="23">
        <v>0</v>
      </c>
      <c r="AE27" s="65"/>
    </row>
    <row r="28" spans="1:31" ht="135" x14ac:dyDescent="0.25">
      <c r="A28" s="9">
        <v>28</v>
      </c>
      <c r="B28" s="7" t="s">
        <v>160</v>
      </c>
      <c r="C28" s="7" t="s">
        <v>56</v>
      </c>
      <c r="D28" s="7" t="s">
        <v>161</v>
      </c>
      <c r="E28" s="7" t="s">
        <v>162</v>
      </c>
      <c r="F28" s="7" t="s">
        <v>163</v>
      </c>
      <c r="G28" s="7" t="s">
        <v>164</v>
      </c>
      <c r="H28" s="7" t="s">
        <v>165</v>
      </c>
      <c r="I28" s="7" t="s">
        <v>63</v>
      </c>
      <c r="J28" s="7" t="s">
        <v>64</v>
      </c>
      <c r="K28" s="7" t="s">
        <v>166</v>
      </c>
      <c r="L28" s="7" t="s">
        <v>168</v>
      </c>
      <c r="M28" s="7" t="s">
        <v>171</v>
      </c>
      <c r="N28" s="7" t="s">
        <v>167</v>
      </c>
      <c r="O28" s="21" t="s">
        <v>471</v>
      </c>
      <c r="P28" s="2">
        <v>139</v>
      </c>
      <c r="Q28" s="7" t="s">
        <v>70</v>
      </c>
      <c r="R28" s="3" t="s">
        <v>459</v>
      </c>
      <c r="S28" s="21" t="s">
        <v>460</v>
      </c>
      <c r="T28" s="11">
        <v>2851432700</v>
      </c>
      <c r="U28" s="12">
        <v>44562</v>
      </c>
      <c r="V28" s="12">
        <v>44926</v>
      </c>
      <c r="W28" s="7" t="s">
        <v>33</v>
      </c>
      <c r="X28" s="7" t="s">
        <v>89</v>
      </c>
      <c r="Y28" s="7" t="s">
        <v>32</v>
      </c>
      <c r="Z28" s="49">
        <f>26+30</f>
        <v>56</v>
      </c>
      <c r="AA28" s="87" t="s">
        <v>677</v>
      </c>
      <c r="AB28" s="21" t="s">
        <v>631</v>
      </c>
      <c r="AC28" s="23">
        <v>1910956603</v>
      </c>
      <c r="AD28" s="23">
        <v>0</v>
      </c>
      <c r="AE28" s="65"/>
    </row>
    <row r="29" spans="1:31" ht="60" x14ac:dyDescent="0.25">
      <c r="A29" s="9">
        <v>29</v>
      </c>
      <c r="B29" s="7" t="s">
        <v>160</v>
      </c>
      <c r="C29" s="7" t="s">
        <v>56</v>
      </c>
      <c r="D29" s="7" t="s">
        <v>161</v>
      </c>
      <c r="E29" s="7" t="s">
        <v>162</v>
      </c>
      <c r="F29" s="7" t="s">
        <v>163</v>
      </c>
      <c r="G29" s="7" t="s">
        <v>164</v>
      </c>
      <c r="H29" s="7" t="s">
        <v>165</v>
      </c>
      <c r="I29" s="7" t="s">
        <v>63</v>
      </c>
      <c r="J29" s="7" t="s">
        <v>64</v>
      </c>
      <c r="K29" s="7" t="s">
        <v>166</v>
      </c>
      <c r="L29" s="7" t="s">
        <v>172</v>
      </c>
      <c r="M29" s="6" t="s">
        <v>174</v>
      </c>
      <c r="N29" s="7" t="s">
        <v>173</v>
      </c>
      <c r="O29" s="21" t="s">
        <v>577</v>
      </c>
      <c r="P29" s="10">
        <v>10</v>
      </c>
      <c r="Q29" s="7" t="s">
        <v>70</v>
      </c>
      <c r="R29" s="3" t="s">
        <v>473</v>
      </c>
      <c r="S29" s="21" t="s">
        <v>474</v>
      </c>
      <c r="T29" s="11">
        <v>3590000000</v>
      </c>
      <c r="U29" s="12">
        <v>44562</v>
      </c>
      <c r="V29" s="12">
        <v>44926</v>
      </c>
      <c r="W29" s="7" t="s">
        <v>30</v>
      </c>
      <c r="X29" s="7" t="s">
        <v>31</v>
      </c>
      <c r="Y29" s="7" t="s">
        <v>32</v>
      </c>
      <c r="Z29" s="49">
        <v>32</v>
      </c>
      <c r="AA29" s="75" t="s">
        <v>678</v>
      </c>
      <c r="AB29" s="21" t="s">
        <v>631</v>
      </c>
      <c r="AC29" s="23">
        <v>3569824000</v>
      </c>
      <c r="AD29" s="23">
        <v>1675000000</v>
      </c>
      <c r="AE29" s="65"/>
    </row>
    <row r="30" spans="1:31" ht="78.75" customHeight="1" x14ac:dyDescent="0.25">
      <c r="A30" s="9">
        <v>30</v>
      </c>
      <c r="B30" s="7" t="s">
        <v>160</v>
      </c>
      <c r="C30" s="7" t="s">
        <v>56</v>
      </c>
      <c r="D30" s="7" t="s">
        <v>161</v>
      </c>
      <c r="E30" s="7" t="s">
        <v>162</v>
      </c>
      <c r="F30" s="7" t="s">
        <v>163</v>
      </c>
      <c r="G30" s="7" t="s">
        <v>164</v>
      </c>
      <c r="H30" s="7" t="s">
        <v>165</v>
      </c>
      <c r="I30" s="7" t="s">
        <v>63</v>
      </c>
      <c r="J30" s="7" t="s">
        <v>64</v>
      </c>
      <c r="K30" s="7" t="s">
        <v>166</v>
      </c>
      <c r="L30" s="7" t="s">
        <v>172</v>
      </c>
      <c r="M30" s="6" t="s">
        <v>175</v>
      </c>
      <c r="N30" s="7" t="s">
        <v>173</v>
      </c>
      <c r="O30" s="21" t="s">
        <v>578</v>
      </c>
      <c r="P30" s="2">
        <v>10</v>
      </c>
      <c r="Q30" s="7" t="s">
        <v>70</v>
      </c>
      <c r="R30" s="3" t="s">
        <v>473</v>
      </c>
      <c r="S30" s="21" t="s">
        <v>475</v>
      </c>
      <c r="T30" s="5">
        <v>727000000</v>
      </c>
      <c r="U30" s="12">
        <v>44562</v>
      </c>
      <c r="V30" s="12">
        <v>44926</v>
      </c>
      <c r="W30" s="7" t="s">
        <v>30</v>
      </c>
      <c r="X30" s="7" t="s">
        <v>31</v>
      </c>
      <c r="Y30" s="7" t="s">
        <v>32</v>
      </c>
      <c r="Z30" s="49">
        <v>13</v>
      </c>
      <c r="AA30" s="76" t="s">
        <v>679</v>
      </c>
      <c r="AB30" s="21" t="s">
        <v>675</v>
      </c>
      <c r="AC30" s="23">
        <v>0</v>
      </c>
      <c r="AD30" s="23">
        <v>0</v>
      </c>
      <c r="AE30" s="65"/>
    </row>
    <row r="31" spans="1:31" ht="75" x14ac:dyDescent="0.25">
      <c r="A31" s="9">
        <v>31</v>
      </c>
      <c r="B31" s="7" t="s">
        <v>160</v>
      </c>
      <c r="C31" s="7" t="s">
        <v>56</v>
      </c>
      <c r="D31" s="7" t="s">
        <v>161</v>
      </c>
      <c r="E31" s="7" t="s">
        <v>162</v>
      </c>
      <c r="F31" s="7" t="s">
        <v>163</v>
      </c>
      <c r="G31" s="7" t="s">
        <v>164</v>
      </c>
      <c r="H31" s="7" t="s">
        <v>165</v>
      </c>
      <c r="I31" s="7" t="s">
        <v>63</v>
      </c>
      <c r="J31" s="7" t="s">
        <v>64</v>
      </c>
      <c r="K31" s="7" t="s">
        <v>166</v>
      </c>
      <c r="L31" s="7" t="s">
        <v>172</v>
      </c>
      <c r="M31" s="6" t="s">
        <v>175</v>
      </c>
      <c r="N31" s="7" t="s">
        <v>173</v>
      </c>
      <c r="O31" s="21" t="s">
        <v>578</v>
      </c>
      <c r="P31" s="2">
        <v>10</v>
      </c>
      <c r="Q31" s="7" t="s">
        <v>70</v>
      </c>
      <c r="R31" s="3" t="s">
        <v>473</v>
      </c>
      <c r="S31" s="21" t="s">
        <v>475</v>
      </c>
      <c r="T31" s="23">
        <v>1454000000</v>
      </c>
      <c r="U31" s="12">
        <v>44562</v>
      </c>
      <c r="V31" s="12">
        <v>44926</v>
      </c>
      <c r="W31" s="7" t="s">
        <v>30</v>
      </c>
      <c r="X31" s="7" t="s">
        <v>31</v>
      </c>
      <c r="Y31" s="7" t="s">
        <v>32</v>
      </c>
      <c r="Z31" s="50">
        <v>33</v>
      </c>
      <c r="AA31" s="76" t="s">
        <v>680</v>
      </c>
      <c r="AB31" s="21" t="s">
        <v>675</v>
      </c>
      <c r="AC31" s="23">
        <v>0</v>
      </c>
      <c r="AD31" s="23">
        <v>0</v>
      </c>
      <c r="AE31" s="65"/>
    </row>
    <row r="32" spans="1:31" ht="60" x14ac:dyDescent="0.25">
      <c r="A32" s="9">
        <v>32</v>
      </c>
      <c r="B32" s="7" t="s">
        <v>160</v>
      </c>
      <c r="C32" s="7" t="s">
        <v>56</v>
      </c>
      <c r="D32" s="7" t="s">
        <v>161</v>
      </c>
      <c r="E32" s="7" t="s">
        <v>162</v>
      </c>
      <c r="F32" s="7" t="s">
        <v>163</v>
      </c>
      <c r="G32" s="7" t="s">
        <v>164</v>
      </c>
      <c r="H32" s="7" t="s">
        <v>165</v>
      </c>
      <c r="I32" s="7" t="s">
        <v>63</v>
      </c>
      <c r="J32" s="7" t="s">
        <v>64</v>
      </c>
      <c r="K32" s="7" t="s">
        <v>166</v>
      </c>
      <c r="L32" s="7" t="s">
        <v>178</v>
      </c>
      <c r="M32" s="7" t="s">
        <v>176</v>
      </c>
      <c r="N32" s="21" t="s">
        <v>467</v>
      </c>
      <c r="O32" s="21" t="s">
        <v>579</v>
      </c>
      <c r="P32" s="2">
        <v>7</v>
      </c>
      <c r="Q32" s="7" t="s">
        <v>70</v>
      </c>
      <c r="R32" s="3" t="s">
        <v>468</v>
      </c>
      <c r="S32" s="21" t="s">
        <v>469</v>
      </c>
      <c r="T32" s="5">
        <v>4724000000</v>
      </c>
      <c r="U32" s="12">
        <v>44562</v>
      </c>
      <c r="V32" s="12">
        <v>44926</v>
      </c>
      <c r="W32" s="7" t="s">
        <v>30</v>
      </c>
      <c r="X32" s="7" t="s">
        <v>89</v>
      </c>
      <c r="Y32" s="7" t="s">
        <v>32</v>
      </c>
      <c r="Z32" s="49"/>
      <c r="AA32" s="76" t="s">
        <v>632</v>
      </c>
      <c r="AB32" s="21" t="s">
        <v>675</v>
      </c>
      <c r="AC32" s="23">
        <v>4723020080</v>
      </c>
      <c r="AD32" s="23">
        <f>333139846+333129846</f>
        <v>666269692</v>
      </c>
      <c r="AE32" s="65"/>
    </row>
    <row r="33" spans="1:31" ht="60" x14ac:dyDescent="0.25">
      <c r="A33" s="9">
        <v>33</v>
      </c>
      <c r="B33" s="7" t="s">
        <v>160</v>
      </c>
      <c r="C33" s="7" t="s">
        <v>56</v>
      </c>
      <c r="D33" s="7" t="s">
        <v>161</v>
      </c>
      <c r="E33" s="7" t="s">
        <v>162</v>
      </c>
      <c r="F33" s="7" t="s">
        <v>163</v>
      </c>
      <c r="G33" s="7" t="s">
        <v>164</v>
      </c>
      <c r="H33" s="7" t="s">
        <v>165</v>
      </c>
      <c r="I33" s="7" t="s">
        <v>63</v>
      </c>
      <c r="J33" s="7" t="s">
        <v>64</v>
      </c>
      <c r="K33" s="7" t="s">
        <v>166</v>
      </c>
      <c r="L33" s="7" t="s">
        <v>178</v>
      </c>
      <c r="M33" s="7" t="s">
        <v>177</v>
      </c>
      <c r="N33" s="21" t="s">
        <v>467</v>
      </c>
      <c r="O33" s="21" t="s">
        <v>580</v>
      </c>
      <c r="P33" s="2">
        <v>3</v>
      </c>
      <c r="Q33" s="7" t="s">
        <v>70</v>
      </c>
      <c r="R33" s="3" t="s">
        <v>468</v>
      </c>
      <c r="S33" s="21" t="s">
        <v>470</v>
      </c>
      <c r="T33" s="5">
        <v>3700000000</v>
      </c>
      <c r="U33" s="12">
        <v>44562</v>
      </c>
      <c r="V33" s="12">
        <v>44926</v>
      </c>
      <c r="W33" s="7" t="s">
        <v>30</v>
      </c>
      <c r="X33" s="7" t="s">
        <v>89</v>
      </c>
      <c r="Y33" s="7" t="s">
        <v>32</v>
      </c>
      <c r="Z33" s="49"/>
      <c r="AA33" s="76" t="s">
        <v>633</v>
      </c>
      <c r="AB33" s="21" t="s">
        <v>675</v>
      </c>
      <c r="AC33" s="23">
        <v>3700020080</v>
      </c>
      <c r="AD33" s="23">
        <f>571465047+952441745</f>
        <v>1523906792</v>
      </c>
      <c r="AE33" s="65"/>
    </row>
    <row r="34" spans="1:31" ht="60" x14ac:dyDescent="0.25">
      <c r="A34" s="9">
        <v>34</v>
      </c>
      <c r="B34" s="7" t="s">
        <v>160</v>
      </c>
      <c r="C34" s="7" t="s">
        <v>56</v>
      </c>
      <c r="D34" s="7" t="s">
        <v>161</v>
      </c>
      <c r="E34" s="7" t="s">
        <v>162</v>
      </c>
      <c r="F34" s="7" t="s">
        <v>163</v>
      </c>
      <c r="G34" s="7" t="s">
        <v>164</v>
      </c>
      <c r="H34" s="7" t="s">
        <v>165</v>
      </c>
      <c r="I34" s="7" t="s">
        <v>63</v>
      </c>
      <c r="J34" s="7" t="s">
        <v>64</v>
      </c>
      <c r="K34" s="7" t="s">
        <v>166</v>
      </c>
      <c r="L34" s="7" t="s">
        <v>86</v>
      </c>
      <c r="M34" s="7" t="s">
        <v>179</v>
      </c>
      <c r="N34" s="21" t="s">
        <v>463</v>
      </c>
      <c r="O34" s="21" t="s">
        <v>581</v>
      </c>
      <c r="P34" s="10">
        <v>2</v>
      </c>
      <c r="Q34" s="7" t="s">
        <v>70</v>
      </c>
      <c r="R34" s="3" t="s">
        <v>464</v>
      </c>
      <c r="S34" s="21" t="s">
        <v>466</v>
      </c>
      <c r="T34" s="5">
        <v>3575000000</v>
      </c>
      <c r="U34" s="12">
        <v>44562</v>
      </c>
      <c r="V34" s="12">
        <v>44926</v>
      </c>
      <c r="W34" s="7" t="s">
        <v>33</v>
      </c>
      <c r="X34" s="7" t="s">
        <v>89</v>
      </c>
      <c r="Y34" s="7" t="s">
        <v>32</v>
      </c>
      <c r="Z34" s="49">
        <v>1</v>
      </c>
      <c r="AA34" s="76" t="s">
        <v>681</v>
      </c>
      <c r="AB34" s="21" t="s">
        <v>675</v>
      </c>
      <c r="AC34" s="23">
        <v>2575000000</v>
      </c>
      <c r="AD34" s="23">
        <f>1160000000+1000000000</f>
        <v>2160000000</v>
      </c>
      <c r="AE34" s="65"/>
    </row>
    <row r="35" spans="1:31" ht="90" x14ac:dyDescent="0.25">
      <c r="A35" s="9">
        <v>35</v>
      </c>
      <c r="B35" s="7" t="s">
        <v>160</v>
      </c>
      <c r="C35" s="7" t="s">
        <v>56</v>
      </c>
      <c r="D35" s="7" t="s">
        <v>161</v>
      </c>
      <c r="E35" s="7" t="s">
        <v>162</v>
      </c>
      <c r="F35" s="7" t="s">
        <v>163</v>
      </c>
      <c r="G35" s="7" t="s">
        <v>164</v>
      </c>
      <c r="H35" s="7" t="s">
        <v>165</v>
      </c>
      <c r="I35" s="7" t="s">
        <v>63</v>
      </c>
      <c r="J35" s="7" t="s">
        <v>64</v>
      </c>
      <c r="K35" s="7" t="s">
        <v>166</v>
      </c>
      <c r="L35" s="7" t="s">
        <v>86</v>
      </c>
      <c r="M35" s="7" t="s">
        <v>180</v>
      </c>
      <c r="N35" s="21" t="s">
        <v>463</v>
      </c>
      <c r="O35" s="21" t="s">
        <v>582</v>
      </c>
      <c r="P35" s="10">
        <v>1</v>
      </c>
      <c r="Q35" s="7" t="s">
        <v>37</v>
      </c>
      <c r="R35" s="3" t="s">
        <v>464</v>
      </c>
      <c r="S35" s="21" t="s">
        <v>465</v>
      </c>
      <c r="T35" s="5">
        <v>1950000000</v>
      </c>
      <c r="U35" s="12">
        <v>44562</v>
      </c>
      <c r="V35" s="12">
        <v>44926</v>
      </c>
      <c r="W35" s="7" t="s">
        <v>30</v>
      </c>
      <c r="X35" s="7" t="s">
        <v>31</v>
      </c>
      <c r="Y35" s="7" t="s">
        <v>32</v>
      </c>
      <c r="Z35" s="50"/>
      <c r="AA35" s="76" t="s">
        <v>682</v>
      </c>
      <c r="AB35" s="21" t="s">
        <v>675</v>
      </c>
      <c r="AC35" s="5">
        <v>1275000000</v>
      </c>
      <c r="AD35" s="5">
        <v>1160000000</v>
      </c>
      <c r="AE35" s="65"/>
    </row>
    <row r="36" spans="1:31" ht="60" x14ac:dyDescent="0.25">
      <c r="A36" s="9">
        <v>36</v>
      </c>
      <c r="B36" s="7" t="s">
        <v>160</v>
      </c>
      <c r="C36" s="7" t="s">
        <v>56</v>
      </c>
      <c r="D36" s="7" t="s">
        <v>161</v>
      </c>
      <c r="E36" s="7" t="s">
        <v>162</v>
      </c>
      <c r="F36" s="7" t="s">
        <v>163</v>
      </c>
      <c r="G36" s="7" t="s">
        <v>164</v>
      </c>
      <c r="H36" s="7" t="s">
        <v>165</v>
      </c>
      <c r="I36" s="7" t="s">
        <v>63</v>
      </c>
      <c r="J36" s="7" t="s">
        <v>64</v>
      </c>
      <c r="K36" s="7" t="s">
        <v>166</v>
      </c>
      <c r="L36" s="7" t="s">
        <v>101</v>
      </c>
      <c r="M36" s="6" t="s">
        <v>182</v>
      </c>
      <c r="N36" s="7" t="s">
        <v>181</v>
      </c>
      <c r="O36" s="7" t="s">
        <v>184</v>
      </c>
      <c r="P36" s="10">
        <v>1</v>
      </c>
      <c r="Q36" s="7" t="s">
        <v>37</v>
      </c>
      <c r="R36" s="3" t="s">
        <v>471</v>
      </c>
      <c r="S36" s="7" t="s">
        <v>184</v>
      </c>
      <c r="T36" s="11">
        <v>700000000</v>
      </c>
      <c r="U36" s="12">
        <v>44562</v>
      </c>
      <c r="V36" s="12">
        <v>44926</v>
      </c>
      <c r="W36" s="7" t="s">
        <v>33</v>
      </c>
      <c r="X36" s="7" t="s">
        <v>31</v>
      </c>
      <c r="Y36" s="7" t="s">
        <v>32</v>
      </c>
      <c r="Z36" s="77"/>
      <c r="AA36" s="76" t="s">
        <v>634</v>
      </c>
      <c r="AB36" s="76" t="s">
        <v>675</v>
      </c>
      <c r="AC36" s="78">
        <v>3256000000</v>
      </c>
      <c r="AD36" s="78">
        <v>0</v>
      </c>
      <c r="AE36" s="65"/>
    </row>
    <row r="37" spans="1:31" ht="60" x14ac:dyDescent="0.25">
      <c r="A37" s="9">
        <v>37</v>
      </c>
      <c r="B37" s="7" t="s">
        <v>160</v>
      </c>
      <c r="C37" s="7" t="s">
        <v>56</v>
      </c>
      <c r="D37" s="7" t="s">
        <v>161</v>
      </c>
      <c r="E37" s="7" t="s">
        <v>162</v>
      </c>
      <c r="F37" s="7" t="s">
        <v>163</v>
      </c>
      <c r="G37" s="7" t="s">
        <v>164</v>
      </c>
      <c r="H37" s="7" t="s">
        <v>165</v>
      </c>
      <c r="I37" s="7" t="s">
        <v>63</v>
      </c>
      <c r="J37" s="7" t="s">
        <v>64</v>
      </c>
      <c r="K37" s="7" t="s">
        <v>166</v>
      </c>
      <c r="L37" s="7" t="s">
        <v>101</v>
      </c>
      <c r="M37" s="7" t="s">
        <v>183</v>
      </c>
      <c r="N37" s="7" t="s">
        <v>181</v>
      </c>
      <c r="O37" s="7" t="s">
        <v>184</v>
      </c>
      <c r="P37" s="10">
        <v>1</v>
      </c>
      <c r="Q37" s="7" t="s">
        <v>37</v>
      </c>
      <c r="R37" s="3" t="s">
        <v>471</v>
      </c>
      <c r="S37" s="21" t="s">
        <v>472</v>
      </c>
      <c r="T37" s="11">
        <v>192000000</v>
      </c>
      <c r="U37" s="12">
        <v>44562</v>
      </c>
      <c r="V37" s="12">
        <v>44926</v>
      </c>
      <c r="W37" s="7" t="s">
        <v>33</v>
      </c>
      <c r="X37" s="7" t="s">
        <v>31</v>
      </c>
      <c r="Y37" s="7" t="s">
        <v>32</v>
      </c>
      <c r="Z37" s="79"/>
      <c r="AA37" s="76" t="s">
        <v>634</v>
      </c>
      <c r="AB37" s="76" t="s">
        <v>675</v>
      </c>
      <c r="AC37" s="78">
        <v>168960000</v>
      </c>
      <c r="AD37" s="78">
        <v>0</v>
      </c>
      <c r="AE37" s="65"/>
    </row>
    <row r="38" spans="1:31" ht="96" customHeight="1" x14ac:dyDescent="0.25">
      <c r="A38" s="9">
        <v>38</v>
      </c>
      <c r="B38" s="7" t="s">
        <v>160</v>
      </c>
      <c r="C38" s="7"/>
      <c r="D38" s="7" t="s">
        <v>161</v>
      </c>
      <c r="E38" s="7" t="s">
        <v>162</v>
      </c>
      <c r="F38" s="7" t="s">
        <v>163</v>
      </c>
      <c r="G38" s="7" t="s">
        <v>164</v>
      </c>
      <c r="H38" s="7" t="s">
        <v>165</v>
      </c>
      <c r="I38" s="7" t="s">
        <v>63</v>
      </c>
      <c r="J38" s="7" t="s">
        <v>64</v>
      </c>
      <c r="K38" s="7" t="s">
        <v>166</v>
      </c>
      <c r="L38" s="7" t="s">
        <v>86</v>
      </c>
      <c r="M38" s="7" t="s">
        <v>185</v>
      </c>
      <c r="N38" s="21" t="s">
        <v>463</v>
      </c>
      <c r="O38" s="21" t="s">
        <v>581</v>
      </c>
      <c r="P38" s="2">
        <v>1</v>
      </c>
      <c r="Q38" s="7" t="s">
        <v>37</v>
      </c>
      <c r="R38" s="3" t="s">
        <v>464</v>
      </c>
      <c r="S38" s="21" t="s">
        <v>465</v>
      </c>
      <c r="T38" s="23">
        <v>1804000000</v>
      </c>
      <c r="U38" s="12">
        <v>44562</v>
      </c>
      <c r="V38" s="12">
        <v>44926</v>
      </c>
      <c r="W38" s="7" t="s">
        <v>33</v>
      </c>
      <c r="X38" s="7" t="s">
        <v>89</v>
      </c>
      <c r="Y38" s="7" t="s">
        <v>32</v>
      </c>
      <c r="Z38" s="77"/>
      <c r="AA38" s="76" t="s">
        <v>683</v>
      </c>
      <c r="AB38" s="76" t="s">
        <v>675</v>
      </c>
      <c r="AC38" s="52">
        <v>1804020080</v>
      </c>
      <c r="AD38" s="78">
        <v>0</v>
      </c>
      <c r="AE38" s="65"/>
    </row>
    <row r="39" spans="1:31" ht="195" x14ac:dyDescent="0.25">
      <c r="A39" s="9">
        <v>39</v>
      </c>
      <c r="B39" s="7" t="s">
        <v>160</v>
      </c>
      <c r="C39" s="7" t="s">
        <v>56</v>
      </c>
      <c r="D39" s="7" t="s">
        <v>161</v>
      </c>
      <c r="E39" s="7" t="s">
        <v>162</v>
      </c>
      <c r="F39" s="7" t="s">
        <v>163</v>
      </c>
      <c r="G39" s="7" t="s">
        <v>164</v>
      </c>
      <c r="H39" s="7" t="s">
        <v>24</v>
      </c>
      <c r="I39" s="7" t="s">
        <v>27</v>
      </c>
      <c r="J39" s="7" t="s">
        <v>35</v>
      </c>
      <c r="K39" s="7" t="s">
        <v>24</v>
      </c>
      <c r="L39" s="7" t="s">
        <v>24</v>
      </c>
      <c r="M39" s="7" t="s">
        <v>24</v>
      </c>
      <c r="N39" s="7" t="s">
        <v>186</v>
      </c>
      <c r="O39" s="21" t="s">
        <v>187</v>
      </c>
      <c r="P39" s="10">
        <v>90</v>
      </c>
      <c r="Q39" s="7" t="s">
        <v>29</v>
      </c>
      <c r="R39" s="3" t="s">
        <v>189</v>
      </c>
      <c r="S39" s="21" t="s">
        <v>191</v>
      </c>
      <c r="T39" s="11">
        <v>1451000000</v>
      </c>
      <c r="U39" s="12">
        <v>44562</v>
      </c>
      <c r="V39" s="12">
        <v>44926</v>
      </c>
      <c r="W39" s="7" t="s">
        <v>30</v>
      </c>
      <c r="X39" s="7" t="s">
        <v>96</v>
      </c>
      <c r="Y39" s="7" t="s">
        <v>32</v>
      </c>
      <c r="Z39" s="50">
        <v>93</v>
      </c>
      <c r="AA39" s="37" t="s">
        <v>666</v>
      </c>
      <c r="AB39" s="21" t="s">
        <v>505</v>
      </c>
      <c r="AC39" s="5">
        <v>363879489.16800004</v>
      </c>
      <c r="AD39" s="5">
        <v>331086337.80800003</v>
      </c>
      <c r="AE39" s="64"/>
    </row>
    <row r="40" spans="1:31" ht="213.75" customHeight="1" x14ac:dyDescent="0.25">
      <c r="A40" s="9">
        <v>40</v>
      </c>
      <c r="B40" s="7" t="s">
        <v>160</v>
      </c>
      <c r="C40" s="7" t="s">
        <v>56</v>
      </c>
      <c r="D40" s="7" t="s">
        <v>161</v>
      </c>
      <c r="E40" s="7" t="s">
        <v>162</v>
      </c>
      <c r="F40" s="7" t="s">
        <v>163</v>
      </c>
      <c r="G40" s="7" t="s">
        <v>164</v>
      </c>
      <c r="H40" s="7" t="s">
        <v>24</v>
      </c>
      <c r="I40" s="7" t="s">
        <v>27</v>
      </c>
      <c r="J40" s="7" t="s">
        <v>35</v>
      </c>
      <c r="K40" s="7" t="s">
        <v>24</v>
      </c>
      <c r="L40" s="7" t="s">
        <v>24</v>
      </c>
      <c r="M40" s="7" t="s">
        <v>24</v>
      </c>
      <c r="N40" s="7" t="s">
        <v>186</v>
      </c>
      <c r="O40" s="21" t="s">
        <v>188</v>
      </c>
      <c r="P40" s="26">
        <v>5</v>
      </c>
      <c r="Q40" s="18" t="s">
        <v>70</v>
      </c>
      <c r="R40" s="3" t="s">
        <v>190</v>
      </c>
      <c r="S40" s="21" t="s">
        <v>404</v>
      </c>
      <c r="T40" s="11">
        <v>907000000</v>
      </c>
      <c r="U40" s="12">
        <v>44562</v>
      </c>
      <c r="V40" s="12">
        <v>44926</v>
      </c>
      <c r="W40" s="7" t="s">
        <v>30</v>
      </c>
      <c r="X40" s="7" t="s">
        <v>192</v>
      </c>
      <c r="Y40" s="7" t="s">
        <v>12</v>
      </c>
      <c r="Z40" s="43">
        <v>7</v>
      </c>
      <c r="AA40" s="37" t="s">
        <v>667</v>
      </c>
      <c r="AB40" s="21" t="s">
        <v>506</v>
      </c>
      <c r="AC40" s="5">
        <v>272909616.87599999</v>
      </c>
      <c r="AD40" s="5">
        <v>248314753.35599998</v>
      </c>
      <c r="AE40" s="64"/>
    </row>
    <row r="41" spans="1:31" ht="153" customHeight="1" x14ac:dyDescent="0.25">
      <c r="A41" s="9">
        <v>41</v>
      </c>
      <c r="B41" s="7" t="s">
        <v>160</v>
      </c>
      <c r="C41" s="7" t="s">
        <v>56</v>
      </c>
      <c r="D41" s="7" t="s">
        <v>161</v>
      </c>
      <c r="E41" s="7" t="s">
        <v>162</v>
      </c>
      <c r="F41" s="7" t="s">
        <v>163</v>
      </c>
      <c r="G41" s="7" t="s">
        <v>164</v>
      </c>
      <c r="H41" s="7" t="s">
        <v>24</v>
      </c>
      <c r="I41" s="7" t="s">
        <v>27</v>
      </c>
      <c r="J41" s="7" t="s">
        <v>35</v>
      </c>
      <c r="K41" s="7" t="s">
        <v>24</v>
      </c>
      <c r="L41" s="7" t="s">
        <v>24</v>
      </c>
      <c r="M41" s="7" t="s">
        <v>24</v>
      </c>
      <c r="N41" s="7" t="s">
        <v>186</v>
      </c>
      <c r="O41" s="27" t="s">
        <v>456</v>
      </c>
      <c r="P41" s="26">
        <v>90</v>
      </c>
      <c r="Q41" s="7" t="s">
        <v>29</v>
      </c>
      <c r="R41" s="28" t="s">
        <v>457</v>
      </c>
      <c r="S41" s="27" t="s">
        <v>458</v>
      </c>
      <c r="T41" s="11">
        <v>726000000</v>
      </c>
      <c r="U41" s="12">
        <v>44562</v>
      </c>
      <c r="V41" s="12">
        <v>44926</v>
      </c>
      <c r="W41" s="7" t="s">
        <v>30</v>
      </c>
      <c r="X41" s="18" t="s">
        <v>89</v>
      </c>
      <c r="Y41" s="7" t="s">
        <v>32</v>
      </c>
      <c r="Z41" s="43">
        <v>90</v>
      </c>
      <c r="AA41" s="37" t="s">
        <v>600</v>
      </c>
      <c r="AB41" s="21" t="s">
        <v>505</v>
      </c>
      <c r="AC41" s="5">
        <v>272909616.87599999</v>
      </c>
      <c r="AD41" s="5">
        <v>248314753.35599998</v>
      </c>
      <c r="AE41" s="64"/>
    </row>
    <row r="42" spans="1:31" ht="66.75" customHeight="1" x14ac:dyDescent="0.25">
      <c r="A42" s="9">
        <v>42</v>
      </c>
      <c r="B42" s="7" t="s">
        <v>194</v>
      </c>
      <c r="C42" s="7" t="s">
        <v>56</v>
      </c>
      <c r="D42" s="7" t="s">
        <v>161</v>
      </c>
      <c r="E42" s="7" t="s">
        <v>195</v>
      </c>
      <c r="F42" s="7" t="s">
        <v>60</v>
      </c>
      <c r="G42" s="7" t="s">
        <v>196</v>
      </c>
      <c r="H42" s="7" t="s">
        <v>197</v>
      </c>
      <c r="I42" s="7" t="s">
        <v>63</v>
      </c>
      <c r="J42" s="7" t="s">
        <v>35</v>
      </c>
      <c r="K42" s="7" t="s">
        <v>24</v>
      </c>
      <c r="L42" s="7" t="s">
        <v>24</v>
      </c>
      <c r="M42" s="7" t="s">
        <v>24</v>
      </c>
      <c r="N42" s="7" t="s">
        <v>193</v>
      </c>
      <c r="O42" s="7" t="s">
        <v>198</v>
      </c>
      <c r="P42" s="1">
        <v>286</v>
      </c>
      <c r="Q42" s="1" t="s">
        <v>199</v>
      </c>
      <c r="R42" s="6" t="s">
        <v>200</v>
      </c>
      <c r="S42" s="7" t="s">
        <v>201</v>
      </c>
      <c r="T42" s="11">
        <v>0</v>
      </c>
      <c r="U42" s="12">
        <v>44562</v>
      </c>
      <c r="V42" s="12">
        <v>44926</v>
      </c>
      <c r="W42" s="7" t="s">
        <v>30</v>
      </c>
      <c r="X42" s="7" t="s">
        <v>96</v>
      </c>
      <c r="Y42" s="7" t="s">
        <v>12</v>
      </c>
      <c r="Z42" s="74">
        <v>220.97</v>
      </c>
      <c r="AA42" s="21" t="s">
        <v>668</v>
      </c>
      <c r="AB42" s="21"/>
      <c r="AC42" s="5">
        <f>+[1]Hoja2!E56</f>
        <v>0</v>
      </c>
      <c r="AD42" s="5">
        <f>+[1]Hoja2!F56</f>
        <v>0</v>
      </c>
      <c r="AE42" s="64"/>
    </row>
    <row r="43" spans="1:31" ht="315" x14ac:dyDescent="0.25">
      <c r="A43" s="9">
        <v>43</v>
      </c>
      <c r="B43" s="7" t="s">
        <v>194</v>
      </c>
      <c r="C43" s="7" t="s">
        <v>56</v>
      </c>
      <c r="D43" s="7" t="s">
        <v>161</v>
      </c>
      <c r="E43" s="7" t="s">
        <v>195</v>
      </c>
      <c r="F43" s="7" t="s">
        <v>60</v>
      </c>
      <c r="G43" s="7" t="s">
        <v>196</v>
      </c>
      <c r="H43" s="7" t="s">
        <v>90</v>
      </c>
      <c r="I43" s="7" t="s">
        <v>27</v>
      </c>
      <c r="J43" s="7" t="s">
        <v>35</v>
      </c>
      <c r="K43" s="7" t="s">
        <v>24</v>
      </c>
      <c r="L43" s="7" t="s">
        <v>24</v>
      </c>
      <c r="M43" s="7" t="s">
        <v>24</v>
      </c>
      <c r="N43" s="7" t="s">
        <v>193</v>
      </c>
      <c r="O43" s="7" t="s">
        <v>449</v>
      </c>
      <c r="P43" s="10">
        <v>90</v>
      </c>
      <c r="Q43" s="7" t="s">
        <v>29</v>
      </c>
      <c r="R43" s="6" t="s">
        <v>450</v>
      </c>
      <c r="S43" s="7" t="s">
        <v>451</v>
      </c>
      <c r="T43" s="5">
        <v>1940413474</v>
      </c>
      <c r="U43" s="12">
        <v>44562</v>
      </c>
      <c r="V43" s="12">
        <v>44926</v>
      </c>
      <c r="W43" s="7" t="s">
        <v>30</v>
      </c>
      <c r="X43" s="7" t="s">
        <v>96</v>
      </c>
      <c r="Y43" s="7" t="s">
        <v>32</v>
      </c>
      <c r="Z43" s="43">
        <v>100</v>
      </c>
      <c r="AA43" s="37" t="s">
        <v>669</v>
      </c>
      <c r="AB43" s="21" t="s">
        <v>507</v>
      </c>
      <c r="AC43" s="5">
        <v>963727032</v>
      </c>
      <c r="AD43" s="5">
        <v>689777846.08000004</v>
      </c>
      <c r="AE43" s="64"/>
    </row>
    <row r="44" spans="1:31" ht="93.75" customHeight="1" x14ac:dyDescent="0.25">
      <c r="A44" s="9">
        <v>44</v>
      </c>
      <c r="B44" s="7" t="s">
        <v>202</v>
      </c>
      <c r="C44" s="7" t="s">
        <v>56</v>
      </c>
      <c r="D44" s="7" t="s">
        <v>161</v>
      </c>
      <c r="E44" s="7" t="s">
        <v>203</v>
      </c>
      <c r="F44" s="7" t="s">
        <v>60</v>
      </c>
      <c r="G44" s="7" t="s">
        <v>196</v>
      </c>
      <c r="H44" s="7" t="s">
        <v>24</v>
      </c>
      <c r="I44" s="7" t="s">
        <v>27</v>
      </c>
      <c r="J44" s="7" t="s">
        <v>35</v>
      </c>
      <c r="K44" s="7" t="s">
        <v>24</v>
      </c>
      <c r="L44" s="7" t="s">
        <v>24</v>
      </c>
      <c r="M44" s="7" t="s">
        <v>24</v>
      </c>
      <c r="N44" s="7" t="s">
        <v>193</v>
      </c>
      <c r="O44" s="7" t="s">
        <v>452</v>
      </c>
      <c r="P44" s="10">
        <v>90</v>
      </c>
      <c r="Q44" s="7" t="s">
        <v>29</v>
      </c>
      <c r="R44" s="6" t="s">
        <v>453</v>
      </c>
      <c r="S44" s="7" t="s">
        <v>454</v>
      </c>
      <c r="T44" s="11">
        <v>990000000</v>
      </c>
      <c r="U44" s="12">
        <v>44562</v>
      </c>
      <c r="V44" s="12">
        <v>44926</v>
      </c>
      <c r="W44" s="7" t="s">
        <v>30</v>
      </c>
      <c r="X44" s="7" t="s">
        <v>96</v>
      </c>
      <c r="Y44" s="7" t="s">
        <v>32</v>
      </c>
      <c r="Z44" s="51">
        <v>79</v>
      </c>
      <c r="AA44" s="21" t="s">
        <v>670</v>
      </c>
      <c r="AB44" s="21" t="s">
        <v>671</v>
      </c>
      <c r="AC44" s="23">
        <v>623036054</v>
      </c>
      <c r="AD44" s="23">
        <v>410011185</v>
      </c>
      <c r="AE44" s="64"/>
    </row>
    <row r="45" spans="1:31" ht="80.25" customHeight="1" x14ac:dyDescent="0.25">
      <c r="A45" s="9">
        <v>45</v>
      </c>
      <c r="B45" s="7" t="s">
        <v>202</v>
      </c>
      <c r="C45" s="7" t="s">
        <v>56</v>
      </c>
      <c r="D45" s="7" t="s">
        <v>161</v>
      </c>
      <c r="E45" s="7" t="s">
        <v>203</v>
      </c>
      <c r="F45" s="7" t="s">
        <v>60</v>
      </c>
      <c r="G45" s="7" t="s">
        <v>196</v>
      </c>
      <c r="H45" s="7" t="s">
        <v>24</v>
      </c>
      <c r="I45" s="7" t="s">
        <v>27</v>
      </c>
      <c r="J45" s="7" t="s">
        <v>35</v>
      </c>
      <c r="K45" s="7" t="s">
        <v>24</v>
      </c>
      <c r="L45" s="7" t="s">
        <v>24</v>
      </c>
      <c r="M45" s="7" t="s">
        <v>24</v>
      </c>
      <c r="N45" s="7" t="s">
        <v>193</v>
      </c>
      <c r="O45" s="7" t="s">
        <v>204</v>
      </c>
      <c r="P45" s="10">
        <v>13</v>
      </c>
      <c r="Q45" s="7" t="s">
        <v>205</v>
      </c>
      <c r="R45" s="6" t="s">
        <v>206</v>
      </c>
      <c r="S45" s="7" t="s">
        <v>446</v>
      </c>
      <c r="T45" s="11">
        <v>694000000</v>
      </c>
      <c r="U45" s="12">
        <v>44562</v>
      </c>
      <c r="V45" s="12">
        <v>44926</v>
      </c>
      <c r="W45" s="7" t="s">
        <v>30</v>
      </c>
      <c r="X45" s="7" t="s">
        <v>89</v>
      </c>
      <c r="Y45" s="7" t="s">
        <v>32</v>
      </c>
      <c r="Z45" s="49">
        <v>11.5</v>
      </c>
      <c r="AA45" s="37" t="s">
        <v>601</v>
      </c>
      <c r="AB45" s="21" t="s">
        <v>602</v>
      </c>
      <c r="AC45" s="23">
        <v>382516261.44</v>
      </c>
      <c r="AD45" s="23">
        <v>262891968.16999999</v>
      </c>
      <c r="AE45" s="64"/>
    </row>
    <row r="46" spans="1:31" ht="75" x14ac:dyDescent="0.25">
      <c r="A46" s="9">
        <v>46</v>
      </c>
      <c r="B46" s="7" t="s">
        <v>202</v>
      </c>
      <c r="C46" s="7" t="s">
        <v>56</v>
      </c>
      <c r="D46" s="7" t="s">
        <v>161</v>
      </c>
      <c r="E46" s="7" t="s">
        <v>203</v>
      </c>
      <c r="F46" s="7" t="s">
        <v>60</v>
      </c>
      <c r="G46" s="7" t="s">
        <v>196</v>
      </c>
      <c r="H46" s="7" t="s">
        <v>24</v>
      </c>
      <c r="I46" s="7" t="s">
        <v>27</v>
      </c>
      <c r="J46" s="7" t="s">
        <v>35</v>
      </c>
      <c r="K46" s="7" t="s">
        <v>24</v>
      </c>
      <c r="L46" s="7" t="s">
        <v>24</v>
      </c>
      <c r="M46" s="7" t="s">
        <v>24</v>
      </c>
      <c r="N46" s="7" t="s">
        <v>193</v>
      </c>
      <c r="O46" s="7" t="s">
        <v>447</v>
      </c>
      <c r="P46" s="10">
        <v>100</v>
      </c>
      <c r="Q46" s="7" t="s">
        <v>29</v>
      </c>
      <c r="R46" s="6" t="s">
        <v>455</v>
      </c>
      <c r="S46" s="7" t="s">
        <v>448</v>
      </c>
      <c r="T46" s="11">
        <v>0</v>
      </c>
      <c r="U46" s="12">
        <v>44562</v>
      </c>
      <c r="V46" s="12">
        <v>44926</v>
      </c>
      <c r="W46" s="7" t="s">
        <v>30</v>
      </c>
      <c r="X46" s="7" t="s">
        <v>89</v>
      </c>
      <c r="Y46" s="7" t="s">
        <v>32</v>
      </c>
      <c r="Z46" s="51">
        <v>100</v>
      </c>
      <c r="AA46" s="21" t="s">
        <v>603</v>
      </c>
      <c r="AB46" s="21" t="s">
        <v>604</v>
      </c>
      <c r="AC46" s="23">
        <v>259123919.03999999</v>
      </c>
      <c r="AD46" s="23">
        <v>178088107.47</v>
      </c>
      <c r="AE46" s="64"/>
    </row>
    <row r="47" spans="1:31" ht="409.5" x14ac:dyDescent="0.25">
      <c r="A47" s="9">
        <v>47</v>
      </c>
      <c r="B47" s="1" t="s">
        <v>194</v>
      </c>
      <c r="C47" s="1" t="s">
        <v>56</v>
      </c>
      <c r="D47" s="1" t="s">
        <v>161</v>
      </c>
      <c r="E47" s="1" t="s">
        <v>195</v>
      </c>
      <c r="F47" s="1" t="s">
        <v>60</v>
      </c>
      <c r="G47" s="1" t="s">
        <v>196</v>
      </c>
      <c r="H47" s="1" t="s">
        <v>380</v>
      </c>
      <c r="I47" s="1" t="s">
        <v>63</v>
      </c>
      <c r="J47" s="1" t="s">
        <v>35</v>
      </c>
      <c r="K47" s="1" t="s">
        <v>24</v>
      </c>
      <c r="L47" s="1" t="s">
        <v>24</v>
      </c>
      <c r="M47" s="1" t="s">
        <v>24</v>
      </c>
      <c r="N47" s="1" t="s">
        <v>193</v>
      </c>
      <c r="O47" s="1" t="s">
        <v>380</v>
      </c>
      <c r="P47" s="19">
        <v>60</v>
      </c>
      <c r="Q47" s="1" t="s">
        <v>70</v>
      </c>
      <c r="R47" s="1" t="s">
        <v>381</v>
      </c>
      <c r="S47" s="1" t="s">
        <v>382</v>
      </c>
      <c r="T47" s="1">
        <v>0</v>
      </c>
      <c r="U47" s="12">
        <v>44562</v>
      </c>
      <c r="V47" s="12">
        <v>44926</v>
      </c>
      <c r="W47" s="1" t="s">
        <v>30</v>
      </c>
      <c r="X47" s="1" t="s">
        <v>96</v>
      </c>
      <c r="Y47" s="7" t="s">
        <v>12</v>
      </c>
      <c r="Z47" s="51">
        <v>36</v>
      </c>
      <c r="AA47" s="37" t="s">
        <v>672</v>
      </c>
      <c r="AB47" s="63" t="s">
        <v>573</v>
      </c>
      <c r="AC47" s="23">
        <f>+[1]Hoja2!E61</f>
        <v>0</v>
      </c>
      <c r="AD47" s="23">
        <f>+[1]Hoja2!F61</f>
        <v>0</v>
      </c>
      <c r="AE47" s="64"/>
    </row>
    <row r="48" spans="1:31" ht="409.5" x14ac:dyDescent="0.25">
      <c r="A48" s="9">
        <v>48</v>
      </c>
      <c r="B48" s="7" t="s">
        <v>194</v>
      </c>
      <c r="C48" s="7" t="s">
        <v>56</v>
      </c>
      <c r="D48" s="7" t="s">
        <v>161</v>
      </c>
      <c r="E48" s="7" t="s">
        <v>195</v>
      </c>
      <c r="F48" s="7" t="s">
        <v>60</v>
      </c>
      <c r="G48" s="7" t="s">
        <v>196</v>
      </c>
      <c r="H48" s="7" t="s">
        <v>383</v>
      </c>
      <c r="I48" s="7" t="s">
        <v>63</v>
      </c>
      <c r="J48" s="7" t="s">
        <v>35</v>
      </c>
      <c r="K48" s="7" t="s">
        <v>24</v>
      </c>
      <c r="L48" s="7" t="s">
        <v>24</v>
      </c>
      <c r="M48" s="7" t="s">
        <v>24</v>
      </c>
      <c r="N48" s="7" t="s">
        <v>193</v>
      </c>
      <c r="O48" s="7" t="s">
        <v>384</v>
      </c>
      <c r="P48" s="19">
        <v>1200</v>
      </c>
      <c r="Q48" s="7" t="s">
        <v>385</v>
      </c>
      <c r="R48" s="6" t="s">
        <v>387</v>
      </c>
      <c r="S48" s="7" t="s">
        <v>386</v>
      </c>
      <c r="T48" s="11">
        <v>0</v>
      </c>
      <c r="U48" s="12">
        <v>44562</v>
      </c>
      <c r="V48" s="12">
        <v>44926</v>
      </c>
      <c r="W48" s="7" t="s">
        <v>30</v>
      </c>
      <c r="X48" s="7" t="s">
        <v>96</v>
      </c>
      <c r="Y48" s="7" t="s">
        <v>12</v>
      </c>
      <c r="Z48" s="51">
        <v>1685.5463525000005</v>
      </c>
      <c r="AA48" s="37" t="s">
        <v>673</v>
      </c>
      <c r="AB48" s="63" t="s">
        <v>574</v>
      </c>
      <c r="AC48" s="23">
        <f>+[1]Hoja2!E62</f>
        <v>0</v>
      </c>
      <c r="AD48" s="23">
        <f>+[1]Hoja2!F62</f>
        <v>0</v>
      </c>
      <c r="AE48" s="64"/>
    </row>
    <row r="49" spans="1:30" ht="60" x14ac:dyDescent="0.25">
      <c r="A49" s="9">
        <v>49</v>
      </c>
      <c r="B49" s="7" t="s">
        <v>341</v>
      </c>
      <c r="C49" s="7" t="s">
        <v>36</v>
      </c>
      <c r="D49" s="7" t="s">
        <v>38</v>
      </c>
      <c r="E49" s="7" t="s">
        <v>39</v>
      </c>
      <c r="F49" s="7" t="s">
        <v>25</v>
      </c>
      <c r="G49" s="7" t="s">
        <v>26</v>
      </c>
      <c r="H49" s="7" t="s">
        <v>28</v>
      </c>
      <c r="I49" s="7" t="s">
        <v>27</v>
      </c>
      <c r="J49" s="7" t="s">
        <v>150</v>
      </c>
      <c r="K49" s="7" t="s">
        <v>24</v>
      </c>
      <c r="L49" s="7" t="s">
        <v>24</v>
      </c>
      <c r="M49" s="7" t="s">
        <v>24</v>
      </c>
      <c r="N49" s="7" t="s">
        <v>342</v>
      </c>
      <c r="O49" s="7" t="s">
        <v>343</v>
      </c>
      <c r="P49" s="10">
        <v>95</v>
      </c>
      <c r="Q49" s="18" t="s">
        <v>29</v>
      </c>
      <c r="R49" s="6" t="s">
        <v>344</v>
      </c>
      <c r="S49" s="7" t="s">
        <v>345</v>
      </c>
      <c r="T49" s="11">
        <v>0</v>
      </c>
      <c r="U49" s="12">
        <v>44562</v>
      </c>
      <c r="V49" s="12">
        <v>44926</v>
      </c>
      <c r="W49" s="7" t="s">
        <v>33</v>
      </c>
      <c r="X49" s="7" t="s">
        <v>96</v>
      </c>
      <c r="Y49" s="7" t="s">
        <v>32</v>
      </c>
      <c r="Z49" s="21"/>
      <c r="AA49" s="21" t="s">
        <v>563</v>
      </c>
      <c r="AB49" s="21"/>
      <c r="AC49" s="38">
        <v>0</v>
      </c>
      <c r="AD49" s="38">
        <v>0</v>
      </c>
    </row>
    <row r="50" spans="1:30" ht="75" x14ac:dyDescent="0.25">
      <c r="A50" s="9">
        <v>50</v>
      </c>
      <c r="B50" s="7" t="s">
        <v>341</v>
      </c>
      <c r="C50" s="7" t="s">
        <v>36</v>
      </c>
      <c r="D50" s="7" t="s">
        <v>38</v>
      </c>
      <c r="E50" s="7" t="s">
        <v>39</v>
      </c>
      <c r="F50" s="7" t="s">
        <v>25</v>
      </c>
      <c r="G50" s="7" t="s">
        <v>26</v>
      </c>
      <c r="H50" s="7" t="s">
        <v>28</v>
      </c>
      <c r="I50" s="7" t="s">
        <v>27</v>
      </c>
      <c r="J50" s="7" t="s">
        <v>150</v>
      </c>
      <c r="K50" s="7" t="s">
        <v>24</v>
      </c>
      <c r="L50" s="7" t="s">
        <v>24</v>
      </c>
      <c r="M50" s="7" t="s">
        <v>24</v>
      </c>
      <c r="N50" s="7" t="s">
        <v>342</v>
      </c>
      <c r="O50" s="7" t="s">
        <v>346</v>
      </c>
      <c r="P50" s="10">
        <v>100</v>
      </c>
      <c r="Q50" s="18" t="s">
        <v>29</v>
      </c>
      <c r="R50" s="6" t="s">
        <v>347</v>
      </c>
      <c r="S50" s="7" t="s">
        <v>348</v>
      </c>
      <c r="T50" s="11"/>
      <c r="U50" s="12">
        <v>44562</v>
      </c>
      <c r="V50" s="12">
        <v>44926</v>
      </c>
      <c r="W50" s="7" t="s">
        <v>33</v>
      </c>
      <c r="X50" s="7" t="s">
        <v>31</v>
      </c>
      <c r="Y50" s="7" t="s">
        <v>32</v>
      </c>
      <c r="Z50" s="21"/>
      <c r="AA50" s="21" t="s">
        <v>563</v>
      </c>
      <c r="AB50" s="21"/>
      <c r="AC50" s="38">
        <v>0</v>
      </c>
      <c r="AD50" s="38">
        <v>0</v>
      </c>
    </row>
    <row r="51" spans="1:30" ht="60" x14ac:dyDescent="0.25">
      <c r="A51" s="9">
        <v>51</v>
      </c>
      <c r="B51" s="7" t="s">
        <v>349</v>
      </c>
      <c r="C51" s="7" t="s">
        <v>36</v>
      </c>
      <c r="D51" s="7" t="s">
        <v>38</v>
      </c>
      <c r="E51" s="7" t="s">
        <v>149</v>
      </c>
      <c r="F51" s="7" t="s">
        <v>25</v>
      </c>
      <c r="G51" s="7" t="s">
        <v>26</v>
      </c>
      <c r="H51" s="7" t="s">
        <v>28</v>
      </c>
      <c r="I51" s="7" t="s">
        <v>63</v>
      </c>
      <c r="J51" s="7" t="s">
        <v>35</v>
      </c>
      <c r="K51" s="7" t="s">
        <v>24</v>
      </c>
      <c r="L51" s="7" t="s">
        <v>24</v>
      </c>
      <c r="M51" s="7" t="s">
        <v>24</v>
      </c>
      <c r="N51" s="7" t="s">
        <v>350</v>
      </c>
      <c r="O51" s="7" t="s">
        <v>351</v>
      </c>
      <c r="P51" s="10">
        <v>1</v>
      </c>
      <c r="Q51" s="18" t="s">
        <v>70</v>
      </c>
      <c r="R51" s="6" t="s">
        <v>352</v>
      </c>
      <c r="S51" s="7" t="s">
        <v>353</v>
      </c>
      <c r="T51" s="11">
        <f>ROUND(41313156/9,0)</f>
        <v>4590351</v>
      </c>
      <c r="U51" s="12">
        <v>44682</v>
      </c>
      <c r="V51" s="12">
        <v>44895</v>
      </c>
      <c r="W51" s="7" t="s">
        <v>30</v>
      </c>
      <c r="X51" s="7" t="s">
        <v>34</v>
      </c>
      <c r="Y51" s="7" t="s">
        <v>32</v>
      </c>
      <c r="Z51" s="36" t="s">
        <v>508</v>
      </c>
      <c r="AA51" s="21" t="s">
        <v>658</v>
      </c>
      <c r="AB51" s="21" t="s">
        <v>660</v>
      </c>
      <c r="AC51" s="11">
        <v>4590351</v>
      </c>
      <c r="AD51" s="11">
        <v>4590351</v>
      </c>
    </row>
    <row r="52" spans="1:30" ht="75" x14ac:dyDescent="0.25">
      <c r="A52" s="9">
        <v>52</v>
      </c>
      <c r="B52" s="18" t="s">
        <v>349</v>
      </c>
      <c r="C52" s="18" t="s">
        <v>36</v>
      </c>
      <c r="D52" s="18" t="s">
        <v>38</v>
      </c>
      <c r="E52" s="18" t="s">
        <v>149</v>
      </c>
      <c r="F52" s="18" t="s">
        <v>25</v>
      </c>
      <c r="G52" s="18" t="s">
        <v>26</v>
      </c>
      <c r="H52" s="18" t="s">
        <v>28</v>
      </c>
      <c r="I52" s="18" t="s">
        <v>63</v>
      </c>
      <c r="J52" s="18" t="s">
        <v>35</v>
      </c>
      <c r="K52" s="18" t="s">
        <v>24</v>
      </c>
      <c r="L52" s="18" t="s">
        <v>24</v>
      </c>
      <c r="M52" s="18" t="s">
        <v>24</v>
      </c>
      <c r="N52" s="18" t="s">
        <v>350</v>
      </c>
      <c r="O52" s="18" t="s">
        <v>354</v>
      </c>
      <c r="P52" s="19">
        <v>100</v>
      </c>
      <c r="Q52" s="18" t="s">
        <v>29</v>
      </c>
      <c r="R52" s="33" t="s">
        <v>405</v>
      </c>
      <c r="S52" s="18" t="s">
        <v>406</v>
      </c>
      <c r="T52" s="31">
        <f>ROUND(41313156/9,0)</f>
        <v>4590351</v>
      </c>
      <c r="U52" s="34">
        <v>44713</v>
      </c>
      <c r="V52" s="34">
        <v>44926</v>
      </c>
      <c r="W52" s="18" t="s">
        <v>33</v>
      </c>
      <c r="X52" s="18" t="s">
        <v>34</v>
      </c>
      <c r="Y52" s="18" t="s">
        <v>32</v>
      </c>
      <c r="Z52" s="27"/>
      <c r="AA52" s="27"/>
      <c r="AB52" s="27"/>
      <c r="AC52" s="27"/>
      <c r="AD52" s="27"/>
    </row>
    <row r="53" spans="1:30" ht="60" x14ac:dyDescent="0.25">
      <c r="A53" s="9">
        <v>53</v>
      </c>
      <c r="B53" s="7" t="s">
        <v>349</v>
      </c>
      <c r="C53" s="7" t="s">
        <v>36</v>
      </c>
      <c r="D53" s="7" t="s">
        <v>38</v>
      </c>
      <c r="E53" s="7" t="s">
        <v>149</v>
      </c>
      <c r="F53" s="7" t="s">
        <v>25</v>
      </c>
      <c r="G53" s="7" t="s">
        <v>26</v>
      </c>
      <c r="H53" s="7" t="s">
        <v>28</v>
      </c>
      <c r="I53" s="7" t="s">
        <v>63</v>
      </c>
      <c r="J53" s="7" t="s">
        <v>35</v>
      </c>
      <c r="K53" s="7" t="s">
        <v>24</v>
      </c>
      <c r="L53" s="7" t="s">
        <v>24</v>
      </c>
      <c r="M53" s="7" t="s">
        <v>24</v>
      </c>
      <c r="N53" s="7" t="s">
        <v>407</v>
      </c>
      <c r="O53" s="7" t="s">
        <v>355</v>
      </c>
      <c r="P53" s="10">
        <v>1</v>
      </c>
      <c r="Q53" s="7" t="s">
        <v>37</v>
      </c>
      <c r="R53" s="6" t="s">
        <v>408</v>
      </c>
      <c r="S53" s="7" t="s">
        <v>433</v>
      </c>
      <c r="T53" s="11">
        <v>4590350</v>
      </c>
      <c r="U53" s="12">
        <v>44652</v>
      </c>
      <c r="V53" s="12">
        <v>44926</v>
      </c>
      <c r="W53" s="7" t="s">
        <v>33</v>
      </c>
      <c r="X53" s="7" t="s">
        <v>34</v>
      </c>
      <c r="Y53" s="7" t="s">
        <v>32</v>
      </c>
      <c r="Z53" s="21"/>
      <c r="AA53" s="21"/>
      <c r="AB53" s="21"/>
      <c r="AC53" s="21"/>
      <c r="AD53" s="21"/>
    </row>
    <row r="54" spans="1:30" ht="75" x14ac:dyDescent="0.25">
      <c r="A54" s="9">
        <v>54</v>
      </c>
      <c r="B54" s="7" t="s">
        <v>349</v>
      </c>
      <c r="C54" s="7" t="s">
        <v>157</v>
      </c>
      <c r="D54" s="7" t="s">
        <v>38</v>
      </c>
      <c r="E54" s="7" t="s">
        <v>149</v>
      </c>
      <c r="F54" s="7" t="s">
        <v>25</v>
      </c>
      <c r="G54" s="7" t="s">
        <v>26</v>
      </c>
      <c r="H54" s="7" t="s">
        <v>28</v>
      </c>
      <c r="I54" s="7" t="s">
        <v>106</v>
      </c>
      <c r="J54" s="7" t="s">
        <v>35</v>
      </c>
      <c r="K54" s="7" t="s">
        <v>24</v>
      </c>
      <c r="L54" s="7" t="s">
        <v>24</v>
      </c>
      <c r="M54" s="7" t="s">
        <v>24</v>
      </c>
      <c r="N54" s="7" t="s">
        <v>356</v>
      </c>
      <c r="O54" s="7" t="s">
        <v>357</v>
      </c>
      <c r="P54" s="10">
        <v>3</v>
      </c>
      <c r="Q54" s="18" t="s">
        <v>70</v>
      </c>
      <c r="R54" s="6" t="s">
        <v>358</v>
      </c>
      <c r="S54" s="7" t="s">
        <v>409</v>
      </c>
      <c r="T54" s="11">
        <f>ROUND(41313156/9,0)</f>
        <v>4590351</v>
      </c>
      <c r="U54" s="12">
        <v>44562</v>
      </c>
      <c r="V54" s="12">
        <v>44926</v>
      </c>
      <c r="W54" s="7" t="s">
        <v>30</v>
      </c>
      <c r="X54" s="7" t="s">
        <v>109</v>
      </c>
      <c r="Y54" s="7" t="s">
        <v>32</v>
      </c>
      <c r="Z54" s="43">
        <v>2</v>
      </c>
      <c r="AA54" s="4" t="s">
        <v>657</v>
      </c>
      <c r="AB54" s="21" t="s">
        <v>659</v>
      </c>
      <c r="AC54" s="11">
        <v>4590351</v>
      </c>
      <c r="AD54" s="11">
        <v>3060234</v>
      </c>
    </row>
    <row r="55" spans="1:30" ht="105" x14ac:dyDescent="0.25">
      <c r="A55" s="9">
        <v>55</v>
      </c>
      <c r="B55" s="7" t="s">
        <v>349</v>
      </c>
      <c r="C55" s="7" t="s">
        <v>36</v>
      </c>
      <c r="D55" s="7" t="s">
        <v>38</v>
      </c>
      <c r="E55" s="7" t="s">
        <v>149</v>
      </c>
      <c r="F55" s="7" t="s">
        <v>25</v>
      </c>
      <c r="G55" s="7" t="s">
        <v>26</v>
      </c>
      <c r="H55" s="7" t="s">
        <v>28</v>
      </c>
      <c r="I55" s="7" t="s">
        <v>106</v>
      </c>
      <c r="J55" s="7" t="s">
        <v>35</v>
      </c>
      <c r="K55" s="7" t="s">
        <v>24</v>
      </c>
      <c r="L55" s="7" t="s">
        <v>24</v>
      </c>
      <c r="M55" s="7" t="s">
        <v>24</v>
      </c>
      <c r="N55" s="7" t="s">
        <v>359</v>
      </c>
      <c r="O55" s="7" t="s">
        <v>360</v>
      </c>
      <c r="P55" s="10">
        <v>3</v>
      </c>
      <c r="Q55" s="18" t="s">
        <v>70</v>
      </c>
      <c r="R55" s="6" t="s">
        <v>361</v>
      </c>
      <c r="S55" s="7" t="s">
        <v>362</v>
      </c>
      <c r="T55" s="11">
        <f>ROUND(41313156/9,0)</f>
        <v>4590351</v>
      </c>
      <c r="U55" s="12">
        <v>44562</v>
      </c>
      <c r="V55" s="12">
        <v>44926</v>
      </c>
      <c r="W55" s="7" t="s">
        <v>30</v>
      </c>
      <c r="X55" s="7" t="s">
        <v>109</v>
      </c>
      <c r="Y55" s="7" t="s">
        <v>32</v>
      </c>
      <c r="Z55" s="43">
        <v>2</v>
      </c>
      <c r="AA55" s="4" t="s">
        <v>657</v>
      </c>
      <c r="AB55" s="21" t="s">
        <v>659</v>
      </c>
      <c r="AC55" s="11">
        <v>4590351</v>
      </c>
      <c r="AD55" s="11">
        <v>3060234</v>
      </c>
    </row>
    <row r="56" spans="1:30" ht="75" x14ac:dyDescent="0.25">
      <c r="A56" s="9">
        <v>56</v>
      </c>
      <c r="B56" s="7" t="s">
        <v>349</v>
      </c>
      <c r="C56" s="7" t="s">
        <v>36</v>
      </c>
      <c r="D56" s="7" t="s">
        <v>38</v>
      </c>
      <c r="E56" s="7" t="s">
        <v>149</v>
      </c>
      <c r="F56" s="7" t="s">
        <v>25</v>
      </c>
      <c r="G56" s="7" t="s">
        <v>26</v>
      </c>
      <c r="H56" s="7" t="s">
        <v>28</v>
      </c>
      <c r="I56" s="7" t="s">
        <v>106</v>
      </c>
      <c r="J56" s="7" t="s">
        <v>35</v>
      </c>
      <c r="K56" s="7" t="s">
        <v>24</v>
      </c>
      <c r="L56" s="7" t="s">
        <v>24</v>
      </c>
      <c r="M56" s="7" t="s">
        <v>24</v>
      </c>
      <c r="N56" s="7" t="s">
        <v>363</v>
      </c>
      <c r="O56" s="7" t="s">
        <v>364</v>
      </c>
      <c r="P56" s="10">
        <v>3</v>
      </c>
      <c r="Q56" s="18" t="s">
        <v>70</v>
      </c>
      <c r="R56" s="6" t="s">
        <v>365</v>
      </c>
      <c r="S56" s="7" t="s">
        <v>366</v>
      </c>
      <c r="T56" s="11">
        <f>ROUND(41313156/9,0)</f>
        <v>4590351</v>
      </c>
      <c r="U56" s="12">
        <v>44562</v>
      </c>
      <c r="V56" s="12">
        <v>44926</v>
      </c>
      <c r="W56" s="7" t="s">
        <v>30</v>
      </c>
      <c r="X56" s="7" t="s">
        <v>109</v>
      </c>
      <c r="Y56" s="7" t="s">
        <v>32</v>
      </c>
      <c r="Z56" s="43">
        <v>2</v>
      </c>
      <c r="AA56" s="4" t="s">
        <v>657</v>
      </c>
      <c r="AB56" s="21" t="s">
        <v>659</v>
      </c>
      <c r="AC56" s="11">
        <v>4590351</v>
      </c>
      <c r="AD56" s="11">
        <v>3060234</v>
      </c>
    </row>
    <row r="57" spans="1:30" ht="75" x14ac:dyDescent="0.25">
      <c r="A57" s="9">
        <v>57</v>
      </c>
      <c r="B57" s="7" t="s">
        <v>349</v>
      </c>
      <c r="C57" s="7" t="s">
        <v>36</v>
      </c>
      <c r="D57" s="7" t="s">
        <v>38</v>
      </c>
      <c r="E57" s="7" t="s">
        <v>149</v>
      </c>
      <c r="F57" s="7" t="s">
        <v>25</v>
      </c>
      <c r="G57" s="7" t="s">
        <v>26</v>
      </c>
      <c r="H57" s="7" t="s">
        <v>28</v>
      </c>
      <c r="I57" s="7" t="s">
        <v>106</v>
      </c>
      <c r="J57" s="7" t="s">
        <v>35</v>
      </c>
      <c r="K57" s="7" t="s">
        <v>24</v>
      </c>
      <c r="L57" s="7" t="s">
        <v>24</v>
      </c>
      <c r="M57" s="7" t="s">
        <v>24</v>
      </c>
      <c r="N57" s="7" t="s">
        <v>367</v>
      </c>
      <c r="O57" s="7" t="s">
        <v>368</v>
      </c>
      <c r="P57" s="10">
        <v>3</v>
      </c>
      <c r="Q57" s="18" t="s">
        <v>70</v>
      </c>
      <c r="R57" s="6" t="s">
        <v>369</v>
      </c>
      <c r="S57" s="7" t="s">
        <v>370</v>
      </c>
      <c r="T57" s="11">
        <f>ROUND(41313156/9,0)</f>
        <v>4590351</v>
      </c>
      <c r="U57" s="12">
        <v>44562</v>
      </c>
      <c r="V57" s="12">
        <v>44926</v>
      </c>
      <c r="W57" s="7" t="s">
        <v>30</v>
      </c>
      <c r="X57" s="7" t="s">
        <v>109</v>
      </c>
      <c r="Y57" s="7" t="s">
        <v>32</v>
      </c>
      <c r="Z57" s="43">
        <v>2</v>
      </c>
      <c r="AA57" s="4" t="s">
        <v>657</v>
      </c>
      <c r="AB57" s="21" t="s">
        <v>659</v>
      </c>
      <c r="AC57" s="11">
        <v>4590351</v>
      </c>
      <c r="AD57" s="11">
        <v>3060234</v>
      </c>
    </row>
    <row r="58" spans="1:30" ht="60" x14ac:dyDescent="0.25">
      <c r="A58" s="9">
        <v>58</v>
      </c>
      <c r="B58" s="7" t="s">
        <v>349</v>
      </c>
      <c r="C58" s="7" t="s">
        <v>36</v>
      </c>
      <c r="D58" s="7" t="s">
        <v>38</v>
      </c>
      <c r="E58" s="7" t="s">
        <v>149</v>
      </c>
      <c r="F58" s="7" t="s">
        <v>25</v>
      </c>
      <c r="G58" s="7" t="s">
        <v>26</v>
      </c>
      <c r="H58" s="7" t="s">
        <v>28</v>
      </c>
      <c r="I58" s="7" t="s">
        <v>63</v>
      </c>
      <c r="J58" s="7" t="s">
        <v>35</v>
      </c>
      <c r="K58" s="7" t="s">
        <v>24</v>
      </c>
      <c r="L58" s="7" t="s">
        <v>24</v>
      </c>
      <c r="M58" s="7" t="s">
        <v>24</v>
      </c>
      <c r="N58" s="7" t="s">
        <v>410</v>
      </c>
      <c r="O58" s="7" t="s">
        <v>371</v>
      </c>
      <c r="P58" s="10">
        <v>1</v>
      </c>
      <c r="Q58" s="7" t="s">
        <v>37</v>
      </c>
      <c r="R58" s="6" t="s">
        <v>372</v>
      </c>
      <c r="S58" s="7" t="s">
        <v>371</v>
      </c>
      <c r="T58" s="11">
        <v>4590350</v>
      </c>
      <c r="U58" s="12">
        <v>44562</v>
      </c>
      <c r="V58" s="12">
        <v>44926</v>
      </c>
      <c r="W58" s="7" t="s">
        <v>33</v>
      </c>
      <c r="X58" s="7" t="s">
        <v>34</v>
      </c>
      <c r="Y58" s="7" t="s">
        <v>32</v>
      </c>
      <c r="Z58" s="21"/>
      <c r="AA58" s="21"/>
      <c r="AB58" s="21"/>
      <c r="AC58" s="21"/>
      <c r="AD58" s="21"/>
    </row>
    <row r="59" spans="1:30" ht="60" x14ac:dyDescent="0.25">
      <c r="A59" s="9">
        <v>59</v>
      </c>
      <c r="B59" s="7" t="s">
        <v>349</v>
      </c>
      <c r="C59" s="7" t="s">
        <v>56</v>
      </c>
      <c r="D59" s="7" t="s">
        <v>38</v>
      </c>
      <c r="E59" s="7" t="s">
        <v>149</v>
      </c>
      <c r="F59" s="7" t="s">
        <v>25</v>
      </c>
      <c r="G59" s="7" t="s">
        <v>26</v>
      </c>
      <c r="H59" s="7" t="s">
        <v>28</v>
      </c>
      <c r="I59" s="7" t="s">
        <v>63</v>
      </c>
      <c r="J59" s="7" t="s">
        <v>150</v>
      </c>
      <c r="K59" s="7" t="s">
        <v>24</v>
      </c>
      <c r="L59" s="7" t="s">
        <v>24</v>
      </c>
      <c r="M59" s="7" t="s">
        <v>24</v>
      </c>
      <c r="N59" s="7" t="s">
        <v>411</v>
      </c>
      <c r="O59" s="7" t="s">
        <v>28</v>
      </c>
      <c r="P59" s="10">
        <v>90</v>
      </c>
      <c r="Q59" s="1" t="s">
        <v>29</v>
      </c>
      <c r="R59" s="6" t="s">
        <v>412</v>
      </c>
      <c r="S59" s="7" t="s">
        <v>373</v>
      </c>
      <c r="T59" s="11">
        <v>4590350</v>
      </c>
      <c r="U59" s="12">
        <v>44562</v>
      </c>
      <c r="V59" s="12">
        <v>44926</v>
      </c>
      <c r="W59" s="7" t="s">
        <v>30</v>
      </c>
      <c r="X59" s="7" t="s">
        <v>34</v>
      </c>
      <c r="Y59" s="7" t="s">
        <v>12</v>
      </c>
      <c r="Z59" s="36" t="s">
        <v>570</v>
      </c>
      <c r="AA59" s="21" t="s">
        <v>571</v>
      </c>
      <c r="AB59" s="63" t="s">
        <v>572</v>
      </c>
      <c r="AC59" s="11">
        <v>4590350</v>
      </c>
      <c r="AD59" s="11">
        <v>4590350</v>
      </c>
    </row>
    <row r="60" spans="1:30" ht="105" x14ac:dyDescent="0.25">
      <c r="A60" s="9">
        <v>60</v>
      </c>
      <c r="B60" s="7" t="s">
        <v>104</v>
      </c>
      <c r="C60" s="7" t="s">
        <v>45</v>
      </c>
      <c r="D60" s="7" t="s">
        <v>38</v>
      </c>
      <c r="E60" s="7" t="s">
        <v>105</v>
      </c>
      <c r="F60" s="7" t="s">
        <v>25</v>
      </c>
      <c r="G60" s="7" t="s">
        <v>26</v>
      </c>
      <c r="H60" s="7" t="s">
        <v>105</v>
      </c>
      <c r="I60" s="7" t="s">
        <v>106</v>
      </c>
      <c r="J60" s="7" t="s">
        <v>35</v>
      </c>
      <c r="K60" s="7" t="s">
        <v>24</v>
      </c>
      <c r="L60" s="7" t="s">
        <v>24</v>
      </c>
      <c r="M60" s="7" t="s">
        <v>24</v>
      </c>
      <c r="N60" s="7" t="s">
        <v>413</v>
      </c>
      <c r="O60" s="7" t="s">
        <v>107</v>
      </c>
      <c r="P60" s="10">
        <v>100</v>
      </c>
      <c r="Q60" s="7" t="s">
        <v>29</v>
      </c>
      <c r="R60" s="6" t="s">
        <v>108</v>
      </c>
      <c r="S60" s="7" t="s">
        <v>414</v>
      </c>
      <c r="T60" s="11">
        <v>0</v>
      </c>
      <c r="U60" s="12">
        <v>44562</v>
      </c>
      <c r="V60" s="12">
        <v>44926</v>
      </c>
      <c r="W60" s="7" t="s">
        <v>33</v>
      </c>
      <c r="X60" s="7" t="s">
        <v>109</v>
      </c>
      <c r="Y60" s="7" t="s">
        <v>32</v>
      </c>
      <c r="Z60" s="43">
        <v>100</v>
      </c>
      <c r="AA60" s="42" t="s">
        <v>654</v>
      </c>
      <c r="AB60" s="44" t="s">
        <v>564</v>
      </c>
      <c r="AC60" s="5">
        <v>0</v>
      </c>
      <c r="AD60" s="5">
        <v>0</v>
      </c>
    </row>
    <row r="61" spans="1:30" ht="75" x14ac:dyDescent="0.25">
      <c r="A61" s="9">
        <v>61</v>
      </c>
      <c r="B61" s="7" t="s">
        <v>104</v>
      </c>
      <c r="C61" s="7" t="s">
        <v>45</v>
      </c>
      <c r="D61" s="7" t="s">
        <v>38</v>
      </c>
      <c r="E61" s="7" t="s">
        <v>105</v>
      </c>
      <c r="F61" s="7" t="s">
        <v>25</v>
      </c>
      <c r="G61" s="7" t="s">
        <v>26</v>
      </c>
      <c r="H61" s="7" t="s">
        <v>105</v>
      </c>
      <c r="I61" s="7" t="s">
        <v>106</v>
      </c>
      <c r="J61" s="7" t="s">
        <v>35</v>
      </c>
      <c r="K61" s="7" t="s">
        <v>24</v>
      </c>
      <c r="L61" s="7" t="s">
        <v>24</v>
      </c>
      <c r="M61" s="7" t="s">
        <v>24</v>
      </c>
      <c r="N61" s="7" t="s">
        <v>110</v>
      </c>
      <c r="O61" s="7" t="s">
        <v>111</v>
      </c>
      <c r="P61" s="10">
        <v>1</v>
      </c>
      <c r="Q61" s="7" t="s">
        <v>37</v>
      </c>
      <c r="R61" s="6" t="s">
        <v>112</v>
      </c>
      <c r="S61" s="7" t="s">
        <v>113</v>
      </c>
      <c r="T61" s="11">
        <v>0</v>
      </c>
      <c r="U61" s="12">
        <v>44562</v>
      </c>
      <c r="V61" s="12">
        <v>44926</v>
      </c>
      <c r="W61" s="7" t="s">
        <v>33</v>
      </c>
      <c r="X61" s="7" t="s">
        <v>34</v>
      </c>
      <c r="Y61" s="7" t="s">
        <v>32</v>
      </c>
      <c r="Z61" s="43">
        <v>1</v>
      </c>
      <c r="AA61" s="42" t="s">
        <v>655</v>
      </c>
      <c r="AB61" s="44" t="s">
        <v>565</v>
      </c>
      <c r="AC61" s="5">
        <v>0</v>
      </c>
      <c r="AD61" s="5">
        <v>0</v>
      </c>
    </row>
    <row r="62" spans="1:30" ht="75" x14ac:dyDescent="0.25">
      <c r="A62" s="9">
        <v>62</v>
      </c>
      <c r="B62" s="7" t="s">
        <v>104</v>
      </c>
      <c r="C62" s="7" t="s">
        <v>45</v>
      </c>
      <c r="D62" s="7" t="s">
        <v>38</v>
      </c>
      <c r="E62" s="7" t="s">
        <v>105</v>
      </c>
      <c r="F62" s="7" t="s">
        <v>25</v>
      </c>
      <c r="G62" s="7" t="s">
        <v>26</v>
      </c>
      <c r="H62" s="7" t="s">
        <v>105</v>
      </c>
      <c r="I62" s="7" t="s">
        <v>106</v>
      </c>
      <c r="J62" s="7" t="s">
        <v>35</v>
      </c>
      <c r="K62" s="7" t="s">
        <v>24</v>
      </c>
      <c r="L62" s="7" t="s">
        <v>24</v>
      </c>
      <c r="M62" s="7" t="s">
        <v>24</v>
      </c>
      <c r="N62" s="7" t="s">
        <v>415</v>
      </c>
      <c r="O62" s="7" t="s">
        <v>114</v>
      </c>
      <c r="P62" s="10">
        <v>1</v>
      </c>
      <c r="Q62" s="7" t="s">
        <v>37</v>
      </c>
      <c r="R62" s="6" t="s">
        <v>115</v>
      </c>
      <c r="S62" s="7" t="s">
        <v>416</v>
      </c>
      <c r="T62" s="11">
        <v>0</v>
      </c>
      <c r="U62" s="12">
        <v>44562</v>
      </c>
      <c r="V62" s="12">
        <v>44926</v>
      </c>
      <c r="W62" s="7" t="s">
        <v>33</v>
      </c>
      <c r="X62" s="7" t="s">
        <v>34</v>
      </c>
      <c r="Y62" s="7" t="s">
        <v>32</v>
      </c>
      <c r="Z62" s="43">
        <v>1</v>
      </c>
      <c r="AA62" s="42" t="s">
        <v>595</v>
      </c>
      <c r="AB62" s="44" t="s">
        <v>566</v>
      </c>
      <c r="AC62" s="5">
        <v>0</v>
      </c>
      <c r="AD62" s="5">
        <v>0</v>
      </c>
    </row>
    <row r="63" spans="1:30" ht="165" x14ac:dyDescent="0.25">
      <c r="A63" s="9">
        <v>63</v>
      </c>
      <c r="B63" s="7" t="s">
        <v>148</v>
      </c>
      <c r="C63" s="7" t="s">
        <v>56</v>
      </c>
      <c r="D63" s="7" t="s">
        <v>38</v>
      </c>
      <c r="E63" s="7" t="s">
        <v>149</v>
      </c>
      <c r="F63" s="7" t="s">
        <v>25</v>
      </c>
      <c r="G63" s="7" t="s">
        <v>26</v>
      </c>
      <c r="H63" s="7" t="s">
        <v>28</v>
      </c>
      <c r="I63" s="7" t="s">
        <v>63</v>
      </c>
      <c r="J63" s="7" t="s">
        <v>150</v>
      </c>
      <c r="K63" s="7" t="s">
        <v>24</v>
      </c>
      <c r="L63" s="7" t="s">
        <v>24</v>
      </c>
      <c r="M63" s="7" t="s">
        <v>24</v>
      </c>
      <c r="N63" s="7" t="s">
        <v>151</v>
      </c>
      <c r="O63" s="7" t="s">
        <v>152</v>
      </c>
      <c r="P63" s="10">
        <v>100</v>
      </c>
      <c r="Q63" s="7" t="s">
        <v>29</v>
      </c>
      <c r="R63" s="6" t="s">
        <v>417</v>
      </c>
      <c r="S63" s="7" t="s">
        <v>418</v>
      </c>
      <c r="T63" s="11"/>
      <c r="U63" s="12">
        <v>44562</v>
      </c>
      <c r="V63" s="12">
        <v>44926</v>
      </c>
      <c r="W63" s="7" t="s">
        <v>33</v>
      </c>
      <c r="X63" s="7" t="s">
        <v>89</v>
      </c>
      <c r="Y63" s="7" t="s">
        <v>32</v>
      </c>
      <c r="Z63" s="36" t="s">
        <v>493</v>
      </c>
      <c r="AA63" s="3" t="s">
        <v>596</v>
      </c>
      <c r="AB63" s="21" t="s">
        <v>567</v>
      </c>
      <c r="AC63" s="21"/>
      <c r="AD63" s="21"/>
    </row>
    <row r="64" spans="1:30" ht="60" x14ac:dyDescent="0.25">
      <c r="A64" s="9">
        <v>64</v>
      </c>
      <c r="B64" s="7" t="s">
        <v>148</v>
      </c>
      <c r="C64" s="7" t="s">
        <v>56</v>
      </c>
      <c r="D64" s="7" t="s">
        <v>38</v>
      </c>
      <c r="E64" s="7" t="s">
        <v>149</v>
      </c>
      <c r="F64" s="7" t="s">
        <v>25</v>
      </c>
      <c r="G64" s="7" t="s">
        <v>26</v>
      </c>
      <c r="H64" s="7" t="s">
        <v>28</v>
      </c>
      <c r="I64" s="7" t="s">
        <v>63</v>
      </c>
      <c r="J64" s="7" t="s">
        <v>150</v>
      </c>
      <c r="K64" s="7" t="s">
        <v>24</v>
      </c>
      <c r="L64" s="7" t="s">
        <v>24</v>
      </c>
      <c r="M64" s="7" t="s">
        <v>24</v>
      </c>
      <c r="N64" s="7" t="s">
        <v>151</v>
      </c>
      <c r="O64" s="7" t="s">
        <v>153</v>
      </c>
      <c r="P64" s="10">
        <v>4</v>
      </c>
      <c r="Q64" s="7" t="s">
        <v>70</v>
      </c>
      <c r="R64" s="6" t="s">
        <v>419</v>
      </c>
      <c r="S64" s="6" t="s">
        <v>154</v>
      </c>
      <c r="T64" s="11"/>
      <c r="U64" s="12">
        <v>44562</v>
      </c>
      <c r="V64" s="12">
        <v>44926</v>
      </c>
      <c r="W64" s="7" t="s">
        <v>30</v>
      </c>
      <c r="X64" s="7" t="s">
        <v>89</v>
      </c>
      <c r="Y64" s="7" t="s">
        <v>32</v>
      </c>
      <c r="Z64" s="36" t="s">
        <v>597</v>
      </c>
      <c r="AA64" s="21" t="s">
        <v>598</v>
      </c>
      <c r="AB64" s="21" t="s">
        <v>599</v>
      </c>
      <c r="AC64" s="21"/>
      <c r="AD64" s="21"/>
    </row>
    <row r="65" spans="1:30" ht="180" x14ac:dyDescent="0.25">
      <c r="A65" s="9">
        <v>65</v>
      </c>
      <c r="B65" s="7" t="s">
        <v>148</v>
      </c>
      <c r="C65" s="7" t="s">
        <v>56</v>
      </c>
      <c r="D65" s="7" t="s">
        <v>38</v>
      </c>
      <c r="E65" s="7" t="s">
        <v>149</v>
      </c>
      <c r="F65" s="7" t="s">
        <v>25</v>
      </c>
      <c r="G65" s="7" t="s">
        <v>26</v>
      </c>
      <c r="H65" s="7" t="s">
        <v>28</v>
      </c>
      <c r="I65" s="7" t="s">
        <v>63</v>
      </c>
      <c r="J65" s="7" t="s">
        <v>150</v>
      </c>
      <c r="K65" s="7" t="s">
        <v>24</v>
      </c>
      <c r="L65" s="7" t="s">
        <v>24</v>
      </c>
      <c r="M65" s="7" t="s">
        <v>24</v>
      </c>
      <c r="N65" s="7" t="s">
        <v>151</v>
      </c>
      <c r="O65" s="7" t="s">
        <v>155</v>
      </c>
      <c r="P65" s="10">
        <v>5</v>
      </c>
      <c r="Q65" s="7" t="s">
        <v>70</v>
      </c>
      <c r="R65" s="6" t="s">
        <v>420</v>
      </c>
      <c r="S65" s="7" t="s">
        <v>156</v>
      </c>
      <c r="T65" s="11"/>
      <c r="U65" s="12">
        <v>44562</v>
      </c>
      <c r="V65" s="12">
        <v>44926</v>
      </c>
      <c r="W65" s="7" t="s">
        <v>33</v>
      </c>
      <c r="X65" s="7" t="s">
        <v>96</v>
      </c>
      <c r="Y65" s="7" t="s">
        <v>32</v>
      </c>
      <c r="Z65" s="36" t="s">
        <v>555</v>
      </c>
      <c r="AA65" s="3" t="s">
        <v>656</v>
      </c>
      <c r="AB65" s="1" t="s">
        <v>623</v>
      </c>
      <c r="AC65" s="21"/>
      <c r="AD65" s="21"/>
    </row>
    <row r="66" spans="1:30" ht="210" x14ac:dyDescent="0.25">
      <c r="A66" s="9">
        <v>66</v>
      </c>
      <c r="B66" s="7" t="s">
        <v>148</v>
      </c>
      <c r="C66" s="7" t="s">
        <v>157</v>
      </c>
      <c r="D66" s="7" t="s">
        <v>38</v>
      </c>
      <c r="E66" s="7" t="s">
        <v>149</v>
      </c>
      <c r="F66" s="7" t="s">
        <v>25</v>
      </c>
      <c r="G66" s="7" t="s">
        <v>26</v>
      </c>
      <c r="H66" s="7" t="s">
        <v>28</v>
      </c>
      <c r="I66" s="7" t="s">
        <v>63</v>
      </c>
      <c r="J66" s="7" t="s">
        <v>150</v>
      </c>
      <c r="K66" s="7" t="s">
        <v>24</v>
      </c>
      <c r="L66" s="7" t="s">
        <v>24</v>
      </c>
      <c r="M66" s="7" t="s">
        <v>24</v>
      </c>
      <c r="N66" s="7" t="s">
        <v>151</v>
      </c>
      <c r="O66" s="7" t="s">
        <v>158</v>
      </c>
      <c r="P66" s="10">
        <v>1</v>
      </c>
      <c r="Q66" s="7" t="s">
        <v>37</v>
      </c>
      <c r="R66" s="6" t="s">
        <v>159</v>
      </c>
      <c r="S66" s="7" t="s">
        <v>158</v>
      </c>
      <c r="T66" s="11"/>
      <c r="U66" s="12">
        <v>44593</v>
      </c>
      <c r="V66" s="12">
        <v>44712</v>
      </c>
      <c r="W66" s="7" t="s">
        <v>33</v>
      </c>
      <c r="X66" s="7" t="s">
        <v>34</v>
      </c>
      <c r="Y66" s="7" t="s">
        <v>32</v>
      </c>
      <c r="Z66" s="36" t="s">
        <v>508</v>
      </c>
      <c r="AA66" s="21" t="s">
        <v>568</v>
      </c>
      <c r="AB66" s="21" t="s">
        <v>569</v>
      </c>
      <c r="AC66" s="21"/>
      <c r="AD66" s="21"/>
    </row>
    <row r="67" spans="1:30" ht="60" x14ac:dyDescent="0.25">
      <c r="A67" s="9">
        <v>67</v>
      </c>
      <c r="B67" s="7" t="s">
        <v>40</v>
      </c>
      <c r="C67" s="7" t="s">
        <v>36</v>
      </c>
      <c r="D67" s="7" t="s">
        <v>38</v>
      </c>
      <c r="E67" s="7" t="s">
        <v>39</v>
      </c>
      <c r="F67" s="7" t="s">
        <v>25</v>
      </c>
      <c r="G67" s="7" t="s">
        <v>26</v>
      </c>
      <c r="H67" s="7" t="s">
        <v>28</v>
      </c>
      <c r="I67" s="7" t="s">
        <v>27</v>
      </c>
      <c r="J67" s="7" t="s">
        <v>35</v>
      </c>
      <c r="K67" s="7" t="s">
        <v>24</v>
      </c>
      <c r="L67" s="7" t="s">
        <v>24</v>
      </c>
      <c r="M67" s="7" t="s">
        <v>24</v>
      </c>
      <c r="N67" s="7" t="s">
        <v>52</v>
      </c>
      <c r="O67" s="7" t="s">
        <v>53</v>
      </c>
      <c r="P67" s="10">
        <v>100</v>
      </c>
      <c r="Q67" s="7" t="s">
        <v>29</v>
      </c>
      <c r="R67" s="6" t="s">
        <v>421</v>
      </c>
      <c r="S67" s="7" t="s">
        <v>41</v>
      </c>
      <c r="T67" s="11">
        <v>1200000000</v>
      </c>
      <c r="U67" s="12">
        <v>44562</v>
      </c>
      <c r="V67" s="12">
        <v>44926</v>
      </c>
      <c r="W67" s="7" t="s">
        <v>30</v>
      </c>
      <c r="X67" s="7" t="s">
        <v>31</v>
      </c>
      <c r="Y67" s="7" t="s">
        <v>32</v>
      </c>
      <c r="Z67" s="36" t="s">
        <v>652</v>
      </c>
      <c r="AA67" s="21" t="s">
        <v>618</v>
      </c>
      <c r="AB67" s="21" t="s">
        <v>619</v>
      </c>
      <c r="AC67" s="38">
        <v>0</v>
      </c>
      <c r="AD67" s="38">
        <v>0</v>
      </c>
    </row>
    <row r="68" spans="1:30" ht="75" x14ac:dyDescent="0.25">
      <c r="A68" s="9">
        <v>68</v>
      </c>
      <c r="B68" s="7" t="s">
        <v>40</v>
      </c>
      <c r="C68" s="7" t="s">
        <v>36</v>
      </c>
      <c r="D68" s="7" t="s">
        <v>38</v>
      </c>
      <c r="E68" s="7" t="s">
        <v>39</v>
      </c>
      <c r="F68" s="7" t="s">
        <v>25</v>
      </c>
      <c r="G68" s="7" t="s">
        <v>26</v>
      </c>
      <c r="H68" s="7" t="s">
        <v>28</v>
      </c>
      <c r="I68" s="7" t="s">
        <v>27</v>
      </c>
      <c r="J68" s="7" t="s">
        <v>35</v>
      </c>
      <c r="K68" s="7" t="s">
        <v>24</v>
      </c>
      <c r="L68" s="7" t="s">
        <v>24</v>
      </c>
      <c r="M68" s="7" t="s">
        <v>24</v>
      </c>
      <c r="N68" s="7" t="s">
        <v>55</v>
      </c>
      <c r="O68" s="7" t="s">
        <v>54</v>
      </c>
      <c r="P68" s="10">
        <v>100</v>
      </c>
      <c r="Q68" s="7" t="s">
        <v>29</v>
      </c>
      <c r="R68" s="6" t="s">
        <v>422</v>
      </c>
      <c r="S68" s="7" t="s">
        <v>41</v>
      </c>
      <c r="T68" s="11">
        <v>1224110675</v>
      </c>
      <c r="U68" s="12">
        <v>44621</v>
      </c>
      <c r="V68" s="12">
        <v>44926</v>
      </c>
      <c r="W68" s="7" t="s">
        <v>30</v>
      </c>
      <c r="X68" s="7" t="s">
        <v>31</v>
      </c>
      <c r="Y68" s="7" t="s">
        <v>32</v>
      </c>
      <c r="Z68" s="36">
        <v>76</v>
      </c>
      <c r="AA68" s="21" t="s">
        <v>653</v>
      </c>
      <c r="AB68" s="21" t="s">
        <v>557</v>
      </c>
      <c r="AC68" s="38">
        <v>3587362491</v>
      </c>
      <c r="AD68" s="38">
        <v>2046091764</v>
      </c>
    </row>
    <row r="69" spans="1:30" ht="120" x14ac:dyDescent="0.25">
      <c r="A69" s="9">
        <v>70</v>
      </c>
      <c r="B69" s="7" t="s">
        <v>44</v>
      </c>
      <c r="C69" s="7" t="s">
        <v>45</v>
      </c>
      <c r="D69" s="7" t="s">
        <v>38</v>
      </c>
      <c r="E69" s="7" t="s">
        <v>39</v>
      </c>
      <c r="F69" s="7" t="s">
        <v>42</v>
      </c>
      <c r="G69" s="7" t="s">
        <v>43</v>
      </c>
      <c r="H69" s="7" t="s">
        <v>46</v>
      </c>
      <c r="I69" s="7" t="s">
        <v>47</v>
      </c>
      <c r="J69" s="7" t="s">
        <v>35</v>
      </c>
      <c r="K69" s="7" t="s">
        <v>24</v>
      </c>
      <c r="L69" s="7" t="s">
        <v>24</v>
      </c>
      <c r="M69" s="7" t="s">
        <v>24</v>
      </c>
      <c r="N69" s="7" t="s">
        <v>50</v>
      </c>
      <c r="O69" s="7" t="s">
        <v>48</v>
      </c>
      <c r="P69" s="10">
        <v>1</v>
      </c>
      <c r="Q69" s="7" t="s">
        <v>37</v>
      </c>
      <c r="R69" s="6" t="s">
        <v>51</v>
      </c>
      <c r="S69" s="7" t="s">
        <v>49</v>
      </c>
      <c r="T69" s="11">
        <v>1000000000</v>
      </c>
      <c r="U69" s="12">
        <v>44713</v>
      </c>
      <c r="V69" s="12">
        <v>44926</v>
      </c>
      <c r="W69" s="7" t="s">
        <v>33</v>
      </c>
      <c r="X69" s="7" t="s">
        <v>34</v>
      </c>
      <c r="Y69" s="7" t="s">
        <v>32</v>
      </c>
      <c r="Z69" s="36" t="s">
        <v>514</v>
      </c>
      <c r="AA69" s="21" t="s">
        <v>621</v>
      </c>
      <c r="AB69" s="21" t="s">
        <v>558</v>
      </c>
      <c r="AC69" s="35">
        <v>950148224</v>
      </c>
      <c r="AD69" s="35">
        <v>417348645</v>
      </c>
    </row>
    <row r="70" spans="1:30" ht="105" x14ac:dyDescent="0.25">
      <c r="A70" s="9">
        <v>71</v>
      </c>
      <c r="B70" s="7" t="s">
        <v>259</v>
      </c>
      <c r="C70" s="7" t="s">
        <v>260</v>
      </c>
      <c r="D70" s="7" t="s">
        <v>38</v>
      </c>
      <c r="E70" s="7" t="s">
        <v>260</v>
      </c>
      <c r="F70" s="7" t="s">
        <v>25</v>
      </c>
      <c r="G70" s="7" t="s">
        <v>261</v>
      </c>
      <c r="H70" s="7" t="s">
        <v>262</v>
      </c>
      <c r="I70" s="7" t="s">
        <v>263</v>
      </c>
      <c r="J70" s="7" t="s">
        <v>150</v>
      </c>
      <c r="K70" s="7" t="s">
        <v>24</v>
      </c>
      <c r="L70" s="7" t="s">
        <v>24</v>
      </c>
      <c r="M70" s="7" t="s">
        <v>24</v>
      </c>
      <c r="N70" s="7" t="s">
        <v>423</v>
      </c>
      <c r="O70" s="7" t="s">
        <v>264</v>
      </c>
      <c r="P70" s="10">
        <v>4</v>
      </c>
      <c r="Q70" s="7" t="s">
        <v>70</v>
      </c>
      <c r="R70" s="6" t="s">
        <v>424</v>
      </c>
      <c r="S70" s="7" t="s">
        <v>265</v>
      </c>
      <c r="T70" s="11">
        <v>0</v>
      </c>
      <c r="U70" s="12">
        <v>44562</v>
      </c>
      <c r="V70" s="12">
        <v>44926</v>
      </c>
      <c r="W70" s="7" t="s">
        <v>30</v>
      </c>
      <c r="X70" s="7" t="s">
        <v>31</v>
      </c>
      <c r="Y70" s="7" t="s">
        <v>12</v>
      </c>
      <c r="Z70" s="36"/>
      <c r="AA70" s="21" t="s">
        <v>620</v>
      </c>
      <c r="AB70" s="37" t="s">
        <v>496</v>
      </c>
      <c r="AC70" s="38">
        <v>0</v>
      </c>
      <c r="AD70" s="38">
        <v>0</v>
      </c>
    </row>
    <row r="71" spans="1:30" ht="90" x14ac:dyDescent="0.25">
      <c r="A71" s="9">
        <v>72</v>
      </c>
      <c r="B71" s="7" t="s">
        <v>259</v>
      </c>
      <c r="C71" s="7" t="s">
        <v>260</v>
      </c>
      <c r="D71" s="7" t="s">
        <v>38</v>
      </c>
      <c r="E71" s="7" t="s">
        <v>260</v>
      </c>
      <c r="F71" s="7" t="s">
        <v>25</v>
      </c>
      <c r="G71" s="7" t="s">
        <v>261</v>
      </c>
      <c r="H71" s="7" t="s">
        <v>266</v>
      </c>
      <c r="I71" s="7" t="s">
        <v>263</v>
      </c>
      <c r="J71" s="7" t="s">
        <v>150</v>
      </c>
      <c r="K71" s="7" t="s">
        <v>24</v>
      </c>
      <c r="L71" s="7" t="s">
        <v>24</v>
      </c>
      <c r="M71" s="7" t="s">
        <v>24</v>
      </c>
      <c r="N71" s="7" t="s">
        <v>267</v>
      </c>
      <c r="O71" s="7" t="s">
        <v>268</v>
      </c>
      <c r="P71" s="10">
        <v>98</v>
      </c>
      <c r="Q71" s="7" t="s">
        <v>29</v>
      </c>
      <c r="R71" s="6" t="s">
        <v>269</v>
      </c>
      <c r="S71" s="7" t="s">
        <v>270</v>
      </c>
      <c r="T71" s="11">
        <v>30215027700</v>
      </c>
      <c r="U71" s="12">
        <v>44562</v>
      </c>
      <c r="V71" s="12">
        <v>44926</v>
      </c>
      <c r="W71" s="7" t="s">
        <v>30</v>
      </c>
      <c r="X71" s="7" t="s">
        <v>89</v>
      </c>
      <c r="Y71" s="7" t="s">
        <v>12</v>
      </c>
      <c r="Z71" s="36" t="s">
        <v>642</v>
      </c>
      <c r="AA71" s="21" t="s">
        <v>643</v>
      </c>
      <c r="AB71" s="21" t="s">
        <v>497</v>
      </c>
      <c r="AC71" s="39">
        <v>29038751339</v>
      </c>
      <c r="AD71" s="39">
        <v>20296774729</v>
      </c>
    </row>
    <row r="72" spans="1:30" ht="60" x14ac:dyDescent="0.25">
      <c r="A72" s="9">
        <v>73</v>
      </c>
      <c r="B72" s="7" t="s">
        <v>259</v>
      </c>
      <c r="C72" s="7" t="s">
        <v>260</v>
      </c>
      <c r="D72" s="7" t="s">
        <v>38</v>
      </c>
      <c r="E72" s="7" t="s">
        <v>260</v>
      </c>
      <c r="F72" s="7" t="s">
        <v>25</v>
      </c>
      <c r="G72" s="7" t="s">
        <v>261</v>
      </c>
      <c r="H72" s="7" t="s">
        <v>266</v>
      </c>
      <c r="I72" s="7" t="s">
        <v>263</v>
      </c>
      <c r="J72" s="7" t="s">
        <v>150</v>
      </c>
      <c r="K72" s="7" t="s">
        <v>24</v>
      </c>
      <c r="L72" s="7" t="s">
        <v>24</v>
      </c>
      <c r="M72" s="7" t="s">
        <v>24</v>
      </c>
      <c r="N72" s="7" t="s">
        <v>271</v>
      </c>
      <c r="O72" s="7" t="s">
        <v>272</v>
      </c>
      <c r="P72" s="10">
        <v>98</v>
      </c>
      <c r="Q72" s="7" t="s">
        <v>29</v>
      </c>
      <c r="R72" s="6" t="s">
        <v>273</v>
      </c>
      <c r="S72" s="7" t="s">
        <v>282</v>
      </c>
      <c r="T72" s="11">
        <v>0</v>
      </c>
      <c r="U72" s="12">
        <v>44562</v>
      </c>
      <c r="V72" s="12">
        <v>44926</v>
      </c>
      <c r="W72" s="7" t="s">
        <v>30</v>
      </c>
      <c r="X72" s="7" t="s">
        <v>89</v>
      </c>
      <c r="Y72" s="7" t="s">
        <v>32</v>
      </c>
      <c r="Z72" s="36" t="s">
        <v>644</v>
      </c>
      <c r="AA72" s="21" t="s">
        <v>645</v>
      </c>
      <c r="AB72" s="21" t="s">
        <v>496</v>
      </c>
      <c r="AC72" s="38">
        <v>0</v>
      </c>
      <c r="AD72" s="38">
        <v>0</v>
      </c>
    </row>
    <row r="73" spans="1:30" ht="180" x14ac:dyDescent="0.25">
      <c r="A73" s="9">
        <v>74</v>
      </c>
      <c r="B73" s="7" t="s">
        <v>259</v>
      </c>
      <c r="C73" s="7" t="s">
        <v>260</v>
      </c>
      <c r="D73" s="7" t="s">
        <v>38</v>
      </c>
      <c r="E73" s="7" t="s">
        <v>260</v>
      </c>
      <c r="F73" s="7" t="s">
        <v>25</v>
      </c>
      <c r="G73" s="7" t="s">
        <v>261</v>
      </c>
      <c r="H73" s="7" t="s">
        <v>266</v>
      </c>
      <c r="I73" s="7" t="s">
        <v>263</v>
      </c>
      <c r="J73" s="7" t="s">
        <v>150</v>
      </c>
      <c r="K73" s="7" t="s">
        <v>24</v>
      </c>
      <c r="L73" s="7" t="s">
        <v>24</v>
      </c>
      <c r="M73" s="7" t="s">
        <v>24</v>
      </c>
      <c r="N73" s="7" t="s">
        <v>274</v>
      </c>
      <c r="O73" s="7" t="s">
        <v>275</v>
      </c>
      <c r="P73" s="10">
        <v>98</v>
      </c>
      <c r="Q73" s="7" t="s">
        <v>29</v>
      </c>
      <c r="R73" s="6" t="s">
        <v>276</v>
      </c>
      <c r="S73" s="7" t="s">
        <v>282</v>
      </c>
      <c r="T73" s="11">
        <v>435514000</v>
      </c>
      <c r="U73" s="12">
        <v>44562</v>
      </c>
      <c r="V73" s="12">
        <v>44926</v>
      </c>
      <c r="W73" s="7" t="s">
        <v>30</v>
      </c>
      <c r="X73" s="7" t="s">
        <v>89</v>
      </c>
      <c r="Y73" s="7" t="s">
        <v>32</v>
      </c>
      <c r="Z73" s="36" t="s">
        <v>646</v>
      </c>
      <c r="AA73" s="21" t="s">
        <v>647</v>
      </c>
      <c r="AB73" s="21" t="s">
        <v>497</v>
      </c>
      <c r="AC73" s="38">
        <v>448643000</v>
      </c>
      <c r="AD73" s="38">
        <v>336410000</v>
      </c>
    </row>
    <row r="74" spans="1:30" ht="98.25" customHeight="1" x14ac:dyDescent="0.25">
      <c r="A74" s="9">
        <v>75</v>
      </c>
      <c r="B74" s="7" t="s">
        <v>259</v>
      </c>
      <c r="C74" s="7" t="s">
        <v>260</v>
      </c>
      <c r="D74" s="7" t="s">
        <v>38</v>
      </c>
      <c r="E74" s="7" t="s">
        <v>260</v>
      </c>
      <c r="F74" s="7" t="s">
        <v>25</v>
      </c>
      <c r="G74" s="7" t="s">
        <v>261</v>
      </c>
      <c r="H74" s="7" t="s">
        <v>266</v>
      </c>
      <c r="I74" s="7" t="s">
        <v>263</v>
      </c>
      <c r="J74" s="7" t="s">
        <v>150</v>
      </c>
      <c r="K74" s="7" t="s">
        <v>24</v>
      </c>
      <c r="L74" s="7" t="s">
        <v>24</v>
      </c>
      <c r="M74" s="7" t="s">
        <v>24</v>
      </c>
      <c r="N74" s="7" t="s">
        <v>277</v>
      </c>
      <c r="O74" s="7" t="s">
        <v>278</v>
      </c>
      <c r="P74" s="10">
        <v>98</v>
      </c>
      <c r="Q74" s="7" t="s">
        <v>29</v>
      </c>
      <c r="R74" s="6" t="s">
        <v>279</v>
      </c>
      <c r="S74" s="7" t="s">
        <v>282</v>
      </c>
      <c r="T74" s="11">
        <v>370000000</v>
      </c>
      <c r="U74" s="12">
        <v>44593</v>
      </c>
      <c r="V74" s="12">
        <v>44926</v>
      </c>
      <c r="W74" s="7" t="s">
        <v>30</v>
      </c>
      <c r="X74" s="7" t="s">
        <v>89</v>
      </c>
      <c r="Y74" s="7" t="s">
        <v>32</v>
      </c>
      <c r="Z74" s="36" t="s">
        <v>648</v>
      </c>
      <c r="AA74" s="21" t="s">
        <v>649</v>
      </c>
      <c r="AB74" s="21" t="s">
        <v>496</v>
      </c>
      <c r="AC74" s="38">
        <v>0</v>
      </c>
      <c r="AD74" s="38">
        <v>0</v>
      </c>
    </row>
    <row r="75" spans="1:30" ht="60" x14ac:dyDescent="0.25">
      <c r="A75" s="9">
        <v>76</v>
      </c>
      <c r="B75" s="7" t="s">
        <v>259</v>
      </c>
      <c r="C75" s="7" t="s">
        <v>260</v>
      </c>
      <c r="D75" s="7" t="s">
        <v>38</v>
      </c>
      <c r="E75" s="7" t="s">
        <v>260</v>
      </c>
      <c r="F75" s="7" t="s">
        <v>25</v>
      </c>
      <c r="G75" s="7" t="s">
        <v>261</v>
      </c>
      <c r="H75" s="7" t="s">
        <v>266</v>
      </c>
      <c r="I75" s="7" t="s">
        <v>263</v>
      </c>
      <c r="J75" s="7" t="s">
        <v>150</v>
      </c>
      <c r="K75" s="7" t="s">
        <v>24</v>
      </c>
      <c r="L75" s="7" t="s">
        <v>24</v>
      </c>
      <c r="M75" s="7" t="s">
        <v>24</v>
      </c>
      <c r="N75" s="7" t="s">
        <v>280</v>
      </c>
      <c r="O75" s="7" t="s">
        <v>425</v>
      </c>
      <c r="P75" s="10">
        <v>98</v>
      </c>
      <c r="Q75" s="7" t="s">
        <v>29</v>
      </c>
      <c r="R75" s="6" t="s">
        <v>281</v>
      </c>
      <c r="S75" s="7" t="s">
        <v>282</v>
      </c>
      <c r="T75" s="11">
        <v>27126252000</v>
      </c>
      <c r="U75" s="12">
        <v>44576</v>
      </c>
      <c r="V75" s="12">
        <v>44926</v>
      </c>
      <c r="W75" s="7" t="s">
        <v>30</v>
      </c>
      <c r="X75" s="7" t="s">
        <v>89</v>
      </c>
      <c r="Y75" s="7" t="s">
        <v>32</v>
      </c>
      <c r="Z75" s="36" t="s">
        <v>650</v>
      </c>
      <c r="AA75" s="21" t="s">
        <v>651</v>
      </c>
      <c r="AB75" s="40" t="s">
        <v>497</v>
      </c>
      <c r="AC75" s="38">
        <v>26928495441</v>
      </c>
      <c r="AD75" s="38">
        <v>19369205776</v>
      </c>
    </row>
    <row r="76" spans="1:30" ht="45" x14ac:dyDescent="0.25">
      <c r="A76" s="9">
        <v>77</v>
      </c>
      <c r="B76" s="4" t="s">
        <v>296</v>
      </c>
      <c r="C76" s="4" t="s">
        <v>36</v>
      </c>
      <c r="D76" s="4" t="s">
        <v>38</v>
      </c>
      <c r="E76" s="4" t="s">
        <v>39</v>
      </c>
      <c r="F76" s="4" t="s">
        <v>60</v>
      </c>
      <c r="G76" s="4" t="s">
        <v>298</v>
      </c>
      <c r="H76" s="4" t="s">
        <v>388</v>
      </c>
      <c r="I76" s="4" t="s">
        <v>63</v>
      </c>
      <c r="J76" s="4" t="s">
        <v>389</v>
      </c>
      <c r="K76" s="4" t="s">
        <v>24</v>
      </c>
      <c r="L76" s="4" t="s">
        <v>24</v>
      </c>
      <c r="M76" s="4" t="s">
        <v>24</v>
      </c>
      <c r="N76" s="21" t="s">
        <v>390</v>
      </c>
      <c r="O76" s="21" t="s">
        <v>391</v>
      </c>
      <c r="P76" s="2">
        <v>63334</v>
      </c>
      <c r="Q76" s="4" t="s">
        <v>304</v>
      </c>
      <c r="R76" s="3" t="s">
        <v>426</v>
      </c>
      <c r="S76" s="21" t="s">
        <v>392</v>
      </c>
      <c r="T76" s="5">
        <v>0</v>
      </c>
      <c r="U76" s="12">
        <v>44562</v>
      </c>
      <c r="V76" s="12">
        <v>44926</v>
      </c>
      <c r="W76" s="4" t="s">
        <v>33</v>
      </c>
      <c r="X76" s="4" t="s">
        <v>34</v>
      </c>
      <c r="Y76" s="4" t="s">
        <v>12</v>
      </c>
      <c r="Z76" s="41">
        <v>497273.73599999998</v>
      </c>
      <c r="AA76" s="42" t="s">
        <v>622</v>
      </c>
      <c r="AB76" s="4" t="s">
        <v>498</v>
      </c>
      <c r="AC76" s="41">
        <v>497273.73599999998</v>
      </c>
      <c r="AD76" s="41">
        <v>497273.73599999998</v>
      </c>
    </row>
    <row r="77" spans="1:30" ht="60" x14ac:dyDescent="0.25">
      <c r="A77" s="9">
        <v>78</v>
      </c>
      <c r="B77" s="1" t="s">
        <v>259</v>
      </c>
      <c r="C77" s="1" t="s">
        <v>260</v>
      </c>
      <c r="D77" s="1" t="s">
        <v>38</v>
      </c>
      <c r="E77" s="1" t="s">
        <v>260</v>
      </c>
      <c r="F77" s="1" t="s">
        <v>25</v>
      </c>
      <c r="G77" s="1" t="s">
        <v>261</v>
      </c>
      <c r="H77" s="1" t="s">
        <v>393</v>
      </c>
      <c r="I77" s="1" t="s">
        <v>263</v>
      </c>
      <c r="J77" s="1" t="s">
        <v>35</v>
      </c>
      <c r="K77" s="1" t="s">
        <v>24</v>
      </c>
      <c r="L77" s="1" t="s">
        <v>24</v>
      </c>
      <c r="M77" s="1" t="s">
        <v>24</v>
      </c>
      <c r="N77" s="1" t="s">
        <v>394</v>
      </c>
      <c r="O77" s="1" t="s">
        <v>395</v>
      </c>
      <c r="P77" s="1">
        <v>98</v>
      </c>
      <c r="Q77" s="1" t="s">
        <v>29</v>
      </c>
      <c r="R77" s="1" t="s">
        <v>396</v>
      </c>
      <c r="S77" s="1" t="s">
        <v>397</v>
      </c>
      <c r="U77" s="12">
        <v>44562</v>
      </c>
      <c r="V77" s="12">
        <v>44926</v>
      </c>
      <c r="W77" s="1" t="s">
        <v>30</v>
      </c>
      <c r="X77" s="1" t="s">
        <v>31</v>
      </c>
      <c r="Y77" s="1" t="s">
        <v>12</v>
      </c>
      <c r="Z77" s="36" t="s">
        <v>642</v>
      </c>
      <c r="AA77" s="21" t="s">
        <v>643</v>
      </c>
      <c r="AB77" s="37" t="s">
        <v>496</v>
      </c>
      <c r="AC77" s="38">
        <v>0</v>
      </c>
      <c r="AD77" s="38">
        <v>0</v>
      </c>
    </row>
    <row r="78" spans="1:30" ht="135" x14ac:dyDescent="0.25">
      <c r="A78" s="9">
        <v>79</v>
      </c>
      <c r="B78" s="7" t="s">
        <v>126</v>
      </c>
      <c r="C78" s="7" t="s">
        <v>36</v>
      </c>
      <c r="D78" s="7" t="s">
        <v>127</v>
      </c>
      <c r="E78" s="7" t="s">
        <v>24</v>
      </c>
      <c r="F78" s="7" t="s">
        <v>25</v>
      </c>
      <c r="G78" s="7" t="s">
        <v>26</v>
      </c>
      <c r="H78" s="7" t="s">
        <v>28</v>
      </c>
      <c r="I78" s="7" t="s">
        <v>27</v>
      </c>
      <c r="J78" s="7" t="s">
        <v>35</v>
      </c>
      <c r="K78" s="7" t="s">
        <v>24</v>
      </c>
      <c r="L78" s="7" t="s">
        <v>24</v>
      </c>
      <c r="M78" s="7" t="s">
        <v>24</v>
      </c>
      <c r="N78" s="7" t="s">
        <v>116</v>
      </c>
      <c r="O78" s="18" t="s">
        <v>125</v>
      </c>
      <c r="P78" s="10">
        <v>90</v>
      </c>
      <c r="Q78" s="7" t="s">
        <v>29</v>
      </c>
      <c r="R78" s="6" t="s">
        <v>128</v>
      </c>
      <c r="S78" s="7" t="s">
        <v>129</v>
      </c>
      <c r="T78" s="11">
        <v>563310000</v>
      </c>
      <c r="U78" s="12">
        <v>44562</v>
      </c>
      <c r="V78" s="12">
        <v>44926</v>
      </c>
      <c r="W78" s="7" t="s">
        <v>33</v>
      </c>
      <c r="X78" s="7" t="s">
        <v>31</v>
      </c>
      <c r="Y78" s="7" t="s">
        <v>32</v>
      </c>
      <c r="Z78" s="36" t="s">
        <v>588</v>
      </c>
      <c r="AA78" s="21" t="s">
        <v>589</v>
      </c>
      <c r="AB78" s="71" t="s">
        <v>590</v>
      </c>
      <c r="AC78" s="35">
        <v>216868665</v>
      </c>
      <c r="AD78" s="35">
        <v>216868665</v>
      </c>
    </row>
    <row r="79" spans="1:30" ht="60" x14ac:dyDescent="0.25">
      <c r="A79" s="9">
        <v>80</v>
      </c>
      <c r="B79" s="7" t="s">
        <v>126</v>
      </c>
      <c r="C79" s="7" t="s">
        <v>36</v>
      </c>
      <c r="D79" s="7" t="s">
        <v>127</v>
      </c>
      <c r="E79" s="7" t="s">
        <v>24</v>
      </c>
      <c r="F79" s="7" t="s">
        <v>25</v>
      </c>
      <c r="G79" s="7" t="s">
        <v>26</v>
      </c>
      <c r="H79" s="7" t="s">
        <v>28</v>
      </c>
      <c r="I79" s="7" t="s">
        <v>27</v>
      </c>
      <c r="J79" s="7" t="s">
        <v>35</v>
      </c>
      <c r="K79" s="7" t="s">
        <v>24</v>
      </c>
      <c r="L79" s="7" t="s">
        <v>24</v>
      </c>
      <c r="M79" s="7" t="s">
        <v>24</v>
      </c>
      <c r="N79" s="7" t="s">
        <v>117</v>
      </c>
      <c r="O79" s="7" t="s">
        <v>121</v>
      </c>
      <c r="P79" s="10">
        <v>95</v>
      </c>
      <c r="Q79" s="7" t="s">
        <v>29</v>
      </c>
      <c r="R79" s="6" t="s">
        <v>130</v>
      </c>
      <c r="S79" s="7" t="s">
        <v>131</v>
      </c>
      <c r="T79" s="11">
        <v>66000000</v>
      </c>
      <c r="U79" s="12">
        <v>44562</v>
      </c>
      <c r="V79" s="12">
        <v>44926</v>
      </c>
      <c r="W79" s="7" t="s">
        <v>33</v>
      </c>
      <c r="X79" s="7" t="s">
        <v>96</v>
      </c>
      <c r="Y79" s="7" t="s">
        <v>32</v>
      </c>
      <c r="Z79" s="36" t="s">
        <v>493</v>
      </c>
      <c r="AA79" s="21" t="s">
        <v>706</v>
      </c>
      <c r="AB79" s="21" t="s">
        <v>591</v>
      </c>
      <c r="AC79" s="35">
        <v>60133333</v>
      </c>
      <c r="AD79" s="35">
        <v>60133333</v>
      </c>
    </row>
    <row r="80" spans="1:30" ht="105" x14ac:dyDescent="0.25">
      <c r="A80" s="9">
        <v>81</v>
      </c>
      <c r="B80" s="7" t="s">
        <v>126</v>
      </c>
      <c r="C80" s="7" t="s">
        <v>36</v>
      </c>
      <c r="D80" s="7" t="s">
        <v>127</v>
      </c>
      <c r="E80" s="7" t="s">
        <v>24</v>
      </c>
      <c r="F80" s="7" t="s">
        <v>25</v>
      </c>
      <c r="G80" s="7" t="s">
        <v>26</v>
      </c>
      <c r="H80" s="7" t="s">
        <v>28</v>
      </c>
      <c r="I80" s="7" t="s">
        <v>27</v>
      </c>
      <c r="J80" s="7" t="s">
        <v>35</v>
      </c>
      <c r="K80" s="7" t="s">
        <v>24</v>
      </c>
      <c r="L80" s="7" t="s">
        <v>24</v>
      </c>
      <c r="M80" s="7" t="s">
        <v>24</v>
      </c>
      <c r="N80" s="7" t="s">
        <v>118</v>
      </c>
      <c r="O80" s="7" t="s">
        <v>122</v>
      </c>
      <c r="P80" s="10">
        <v>90</v>
      </c>
      <c r="Q80" s="7" t="s">
        <v>29</v>
      </c>
      <c r="R80" s="6" t="s">
        <v>132</v>
      </c>
      <c r="S80" s="7" t="s">
        <v>133</v>
      </c>
      <c r="T80" s="11">
        <v>289080000</v>
      </c>
      <c r="U80" s="12">
        <v>44562</v>
      </c>
      <c r="V80" s="12">
        <v>44926</v>
      </c>
      <c r="W80" s="7" t="s">
        <v>33</v>
      </c>
      <c r="X80" s="7" t="s">
        <v>34</v>
      </c>
      <c r="Y80" s="7" t="s">
        <v>32</v>
      </c>
      <c r="Z80" s="36"/>
      <c r="AA80" s="21"/>
      <c r="AB80" s="21"/>
      <c r="AC80" s="21"/>
      <c r="AD80" s="21"/>
    </row>
    <row r="81" spans="1:30" ht="409.5" x14ac:dyDescent="0.25">
      <c r="A81" s="9">
        <v>82</v>
      </c>
      <c r="B81" s="7" t="s">
        <v>126</v>
      </c>
      <c r="C81" s="7" t="s">
        <v>36</v>
      </c>
      <c r="D81" s="7" t="s">
        <v>127</v>
      </c>
      <c r="E81" s="7" t="s">
        <v>24</v>
      </c>
      <c r="F81" s="7" t="s">
        <v>25</v>
      </c>
      <c r="G81" s="7" t="s">
        <v>26</v>
      </c>
      <c r="H81" s="7" t="s">
        <v>28</v>
      </c>
      <c r="I81" s="7" t="s">
        <v>27</v>
      </c>
      <c r="J81" s="7" t="s">
        <v>35</v>
      </c>
      <c r="K81" s="7" t="s">
        <v>24</v>
      </c>
      <c r="L81" s="7" t="s">
        <v>24</v>
      </c>
      <c r="M81" s="7" t="s">
        <v>24</v>
      </c>
      <c r="N81" s="7" t="s">
        <v>119</v>
      </c>
      <c r="O81" s="7" t="s">
        <v>123</v>
      </c>
      <c r="P81" s="10">
        <v>95</v>
      </c>
      <c r="Q81" s="7" t="s">
        <v>29</v>
      </c>
      <c r="R81" s="33" t="s">
        <v>559</v>
      </c>
      <c r="S81" s="7" t="s">
        <v>560</v>
      </c>
      <c r="T81" s="11">
        <v>198000000</v>
      </c>
      <c r="U81" s="12">
        <v>44562</v>
      </c>
      <c r="V81" s="12">
        <v>44926</v>
      </c>
      <c r="W81" s="7" t="s">
        <v>33</v>
      </c>
      <c r="X81" s="7" t="s">
        <v>89</v>
      </c>
      <c r="Y81" s="7" t="s">
        <v>32</v>
      </c>
      <c r="Z81" s="36" t="s">
        <v>493</v>
      </c>
      <c r="AA81" s="21" t="s">
        <v>592</v>
      </c>
      <c r="AB81" s="21" t="s">
        <v>593</v>
      </c>
      <c r="AC81" s="35">
        <v>104133333</v>
      </c>
      <c r="AD81" s="35">
        <v>104133333</v>
      </c>
    </row>
    <row r="82" spans="1:30" ht="60" x14ac:dyDescent="0.25">
      <c r="A82" s="9">
        <v>83</v>
      </c>
      <c r="B82" s="7" t="s">
        <v>126</v>
      </c>
      <c r="C82" s="7" t="s">
        <v>36</v>
      </c>
      <c r="D82" s="7" t="s">
        <v>127</v>
      </c>
      <c r="E82" s="7" t="s">
        <v>24</v>
      </c>
      <c r="F82" s="7" t="s">
        <v>25</v>
      </c>
      <c r="G82" s="7" t="s">
        <v>26</v>
      </c>
      <c r="H82" s="7" t="s">
        <v>28</v>
      </c>
      <c r="I82" s="7" t="s">
        <v>27</v>
      </c>
      <c r="J82" s="7" t="s">
        <v>35</v>
      </c>
      <c r="K82" s="7" t="s">
        <v>24</v>
      </c>
      <c r="L82" s="7" t="s">
        <v>24</v>
      </c>
      <c r="M82" s="7" t="s">
        <v>24</v>
      </c>
      <c r="N82" s="7" t="s">
        <v>120</v>
      </c>
      <c r="O82" s="7" t="s">
        <v>124</v>
      </c>
      <c r="P82" s="10">
        <v>95</v>
      </c>
      <c r="Q82" s="7" t="s">
        <v>29</v>
      </c>
      <c r="R82" s="33" t="s">
        <v>561</v>
      </c>
      <c r="S82" s="7" t="s">
        <v>562</v>
      </c>
      <c r="T82" s="11">
        <v>198000000</v>
      </c>
      <c r="U82" s="12">
        <v>44562</v>
      </c>
      <c r="V82" s="12">
        <v>44926</v>
      </c>
      <c r="W82" s="7" t="s">
        <v>33</v>
      </c>
      <c r="X82" s="7" t="s">
        <v>192</v>
      </c>
      <c r="Y82" s="7" t="s">
        <v>32</v>
      </c>
      <c r="Z82" s="36" t="s">
        <v>493</v>
      </c>
      <c r="AA82" s="21" t="s">
        <v>711</v>
      </c>
      <c r="AB82" s="72" t="s">
        <v>594</v>
      </c>
      <c r="AC82" s="35">
        <v>68952378</v>
      </c>
      <c r="AD82" s="35">
        <v>68952378</v>
      </c>
    </row>
    <row r="83" spans="1:30" ht="60" x14ac:dyDescent="0.25">
      <c r="A83" s="9">
        <v>84</v>
      </c>
      <c r="B83" s="7" t="s">
        <v>207</v>
      </c>
      <c r="C83" s="7" t="s">
        <v>36</v>
      </c>
      <c r="D83" s="7" t="s">
        <v>208</v>
      </c>
      <c r="E83" s="7" t="s">
        <v>24</v>
      </c>
      <c r="F83" s="7" t="s">
        <v>42</v>
      </c>
      <c r="G83" s="7" t="s">
        <v>43</v>
      </c>
      <c r="H83" s="7" t="s">
        <v>24</v>
      </c>
      <c r="I83" s="7" t="s">
        <v>209</v>
      </c>
      <c r="J83" s="7" t="s">
        <v>64</v>
      </c>
      <c r="K83" s="7" t="s">
        <v>210</v>
      </c>
      <c r="L83" s="17" t="s">
        <v>212</v>
      </c>
      <c r="M83" s="7" t="s">
        <v>211</v>
      </c>
      <c r="N83" s="7" t="s">
        <v>212</v>
      </c>
      <c r="O83" s="21" t="s">
        <v>214</v>
      </c>
      <c r="P83" s="25">
        <v>1</v>
      </c>
      <c r="Q83" s="21" t="s">
        <v>37</v>
      </c>
      <c r="R83" s="3" t="s">
        <v>213</v>
      </c>
      <c r="S83" s="21" t="s">
        <v>215</v>
      </c>
      <c r="T83" s="23">
        <v>600000000</v>
      </c>
      <c r="U83" s="24">
        <v>44562</v>
      </c>
      <c r="V83" s="24">
        <v>44926</v>
      </c>
      <c r="W83" s="21" t="s">
        <v>33</v>
      </c>
      <c r="X83" s="21" t="s">
        <v>96</v>
      </c>
      <c r="Y83" s="21" t="s">
        <v>32</v>
      </c>
      <c r="Z83" s="56" t="s">
        <v>495</v>
      </c>
      <c r="AA83" s="21" t="s">
        <v>689</v>
      </c>
      <c r="AB83" s="21" t="s">
        <v>690</v>
      </c>
      <c r="AC83" s="57">
        <v>600000000</v>
      </c>
      <c r="AD83" s="57">
        <v>0</v>
      </c>
    </row>
    <row r="84" spans="1:30" ht="120" x14ac:dyDescent="0.25">
      <c r="A84" s="9">
        <v>85</v>
      </c>
      <c r="B84" s="7" t="s">
        <v>207</v>
      </c>
      <c r="C84" s="7" t="s">
        <v>36</v>
      </c>
      <c r="D84" s="7" t="s">
        <v>208</v>
      </c>
      <c r="E84" s="7" t="s">
        <v>24</v>
      </c>
      <c r="F84" s="7" t="s">
        <v>42</v>
      </c>
      <c r="G84" s="7" t="s">
        <v>43</v>
      </c>
      <c r="H84" s="7" t="s">
        <v>24</v>
      </c>
      <c r="I84" s="7" t="s">
        <v>209</v>
      </c>
      <c r="J84" s="7" t="s">
        <v>64</v>
      </c>
      <c r="K84" s="7" t="s">
        <v>210</v>
      </c>
      <c r="L84" s="17" t="s">
        <v>217</v>
      </c>
      <c r="M84" s="17" t="s">
        <v>218</v>
      </c>
      <c r="N84" s="7" t="s">
        <v>216</v>
      </c>
      <c r="O84" s="21" t="s">
        <v>220</v>
      </c>
      <c r="P84" s="25">
        <v>1</v>
      </c>
      <c r="Q84" s="21" t="s">
        <v>37</v>
      </c>
      <c r="R84" s="3" t="s">
        <v>518</v>
      </c>
      <c r="S84" s="3" t="s">
        <v>519</v>
      </c>
      <c r="T84" s="23">
        <v>600000000</v>
      </c>
      <c r="U84" s="24">
        <v>44562</v>
      </c>
      <c r="V84" s="24">
        <v>44926</v>
      </c>
      <c r="W84" s="21" t="s">
        <v>33</v>
      </c>
      <c r="X84" s="21" t="s">
        <v>96</v>
      </c>
      <c r="Y84" s="21" t="s">
        <v>32</v>
      </c>
      <c r="Z84" s="56" t="s">
        <v>495</v>
      </c>
      <c r="AA84" s="21" t="s">
        <v>635</v>
      </c>
      <c r="AB84" s="21" t="s">
        <v>636</v>
      </c>
      <c r="AC84" s="57">
        <v>92616666.670000002</v>
      </c>
      <c r="AD84" s="57">
        <v>3066666.67</v>
      </c>
    </row>
    <row r="85" spans="1:30" ht="85.5" x14ac:dyDescent="0.25">
      <c r="A85" s="9">
        <v>86</v>
      </c>
      <c r="B85" s="7" t="s">
        <v>207</v>
      </c>
      <c r="C85" s="7" t="s">
        <v>36</v>
      </c>
      <c r="D85" s="7" t="s">
        <v>208</v>
      </c>
      <c r="E85" s="7" t="s">
        <v>24</v>
      </c>
      <c r="F85" s="7" t="s">
        <v>42</v>
      </c>
      <c r="G85" s="7" t="s">
        <v>43</v>
      </c>
      <c r="H85" s="7" t="s">
        <v>24</v>
      </c>
      <c r="I85" s="7" t="s">
        <v>209</v>
      </c>
      <c r="J85" s="7" t="s">
        <v>64</v>
      </c>
      <c r="K85" s="7" t="s">
        <v>210</v>
      </c>
      <c r="L85" s="17" t="s">
        <v>217</v>
      </c>
      <c r="M85" s="17" t="s">
        <v>219</v>
      </c>
      <c r="N85" s="7" t="s">
        <v>216</v>
      </c>
      <c r="O85" s="21" t="s">
        <v>221</v>
      </c>
      <c r="P85" s="25">
        <v>1</v>
      </c>
      <c r="Q85" s="21" t="s">
        <v>37</v>
      </c>
      <c r="R85" s="3" t="s">
        <v>520</v>
      </c>
      <c r="S85" s="3" t="s">
        <v>519</v>
      </c>
      <c r="T85" s="23">
        <v>500000000</v>
      </c>
      <c r="U85" s="24">
        <v>44562</v>
      </c>
      <c r="V85" s="24">
        <v>44926</v>
      </c>
      <c r="W85" s="21" t="s">
        <v>33</v>
      </c>
      <c r="X85" s="21" t="s">
        <v>96</v>
      </c>
      <c r="Y85" s="21" t="s">
        <v>32</v>
      </c>
      <c r="Z85" s="56" t="s">
        <v>495</v>
      </c>
      <c r="AA85" s="21" t="s">
        <v>691</v>
      </c>
      <c r="AB85" s="21" t="s">
        <v>541</v>
      </c>
      <c r="AC85" s="57">
        <v>41700000</v>
      </c>
      <c r="AD85" s="57">
        <v>0</v>
      </c>
    </row>
    <row r="86" spans="1:30" ht="85.5" x14ac:dyDescent="0.25">
      <c r="A86" s="9">
        <v>87</v>
      </c>
      <c r="B86" s="7" t="s">
        <v>207</v>
      </c>
      <c r="C86" s="7" t="s">
        <v>36</v>
      </c>
      <c r="D86" s="7" t="s">
        <v>208</v>
      </c>
      <c r="E86" s="7" t="s">
        <v>24</v>
      </c>
      <c r="F86" s="7" t="s">
        <v>42</v>
      </c>
      <c r="G86" s="7" t="s">
        <v>43</v>
      </c>
      <c r="H86" s="7" t="s">
        <v>24</v>
      </c>
      <c r="I86" s="7" t="s">
        <v>209</v>
      </c>
      <c r="J86" s="7" t="s">
        <v>64</v>
      </c>
      <c r="K86" s="7" t="s">
        <v>210</v>
      </c>
      <c r="L86" s="17" t="s">
        <v>217</v>
      </c>
      <c r="M86" s="17" t="s">
        <v>219</v>
      </c>
      <c r="N86" s="7" t="s">
        <v>216</v>
      </c>
      <c r="O86" s="21" t="s">
        <v>222</v>
      </c>
      <c r="P86" s="25">
        <v>1</v>
      </c>
      <c r="Q86" s="21" t="s">
        <v>37</v>
      </c>
      <c r="R86" s="3" t="s">
        <v>521</v>
      </c>
      <c r="S86" s="3" t="s">
        <v>519</v>
      </c>
      <c r="T86" s="23">
        <v>600000000</v>
      </c>
      <c r="U86" s="24">
        <v>44562</v>
      </c>
      <c r="V86" s="24">
        <v>44926</v>
      </c>
      <c r="W86" s="21" t="s">
        <v>33</v>
      </c>
      <c r="X86" s="21" t="s">
        <v>96</v>
      </c>
      <c r="Y86" s="21" t="s">
        <v>32</v>
      </c>
      <c r="Z86" s="56" t="s">
        <v>495</v>
      </c>
      <c r="AA86" s="21" t="s">
        <v>637</v>
      </c>
      <c r="AB86" s="21" t="s">
        <v>638</v>
      </c>
      <c r="AC86" s="58">
        <v>58865000</v>
      </c>
      <c r="AD86" s="58">
        <v>0</v>
      </c>
    </row>
    <row r="87" spans="1:30" ht="85.5" x14ac:dyDescent="0.25">
      <c r="A87" s="9">
        <v>88</v>
      </c>
      <c r="B87" s="7" t="s">
        <v>207</v>
      </c>
      <c r="C87" s="7" t="s">
        <v>36</v>
      </c>
      <c r="D87" s="7" t="s">
        <v>208</v>
      </c>
      <c r="E87" s="7" t="s">
        <v>24</v>
      </c>
      <c r="F87" s="7" t="s">
        <v>42</v>
      </c>
      <c r="G87" s="7" t="s">
        <v>43</v>
      </c>
      <c r="H87" s="7" t="s">
        <v>24</v>
      </c>
      <c r="I87" s="7" t="s">
        <v>209</v>
      </c>
      <c r="J87" s="7" t="s">
        <v>64</v>
      </c>
      <c r="K87" s="7" t="s">
        <v>210</v>
      </c>
      <c r="L87" s="17" t="s">
        <v>217</v>
      </c>
      <c r="M87" s="17" t="s">
        <v>219</v>
      </c>
      <c r="N87" s="7" t="s">
        <v>216</v>
      </c>
      <c r="O87" s="21" t="s">
        <v>223</v>
      </c>
      <c r="P87" s="25">
        <v>1</v>
      </c>
      <c r="Q87" s="21" t="s">
        <v>37</v>
      </c>
      <c r="R87" s="3" t="s">
        <v>522</v>
      </c>
      <c r="S87" s="3" t="s">
        <v>519</v>
      </c>
      <c r="T87" s="23">
        <v>800000000</v>
      </c>
      <c r="U87" s="24">
        <v>44562</v>
      </c>
      <c r="V87" s="24">
        <v>44926</v>
      </c>
      <c r="W87" s="21" t="s">
        <v>33</v>
      </c>
      <c r="X87" s="21" t="s">
        <v>96</v>
      </c>
      <c r="Y87" s="21" t="s">
        <v>32</v>
      </c>
      <c r="Z87" s="56" t="s">
        <v>495</v>
      </c>
      <c r="AA87" s="21" t="s">
        <v>692</v>
      </c>
      <c r="AB87" s="21" t="s">
        <v>636</v>
      </c>
      <c r="AC87" s="58">
        <v>175850000.66999999</v>
      </c>
      <c r="AD87" s="58">
        <v>0</v>
      </c>
    </row>
    <row r="88" spans="1:30" ht="105" x14ac:dyDescent="0.25">
      <c r="A88" s="9">
        <v>89</v>
      </c>
      <c r="B88" s="7" t="s">
        <v>207</v>
      </c>
      <c r="C88" s="7" t="s">
        <v>36</v>
      </c>
      <c r="D88" s="7" t="s">
        <v>208</v>
      </c>
      <c r="E88" s="7" t="s">
        <v>24</v>
      </c>
      <c r="F88" s="7" t="s">
        <v>42</v>
      </c>
      <c r="G88" s="7" t="s">
        <v>43</v>
      </c>
      <c r="H88" s="7" t="s">
        <v>24</v>
      </c>
      <c r="I88" s="7" t="s">
        <v>209</v>
      </c>
      <c r="J88" s="7" t="s">
        <v>64</v>
      </c>
      <c r="K88" s="7" t="s">
        <v>210</v>
      </c>
      <c r="L88" s="17" t="s">
        <v>217</v>
      </c>
      <c r="M88" s="17" t="s">
        <v>219</v>
      </c>
      <c r="N88" s="7" t="s">
        <v>216</v>
      </c>
      <c r="O88" s="21" t="s">
        <v>224</v>
      </c>
      <c r="P88" s="25">
        <v>1</v>
      </c>
      <c r="Q88" s="21" t="s">
        <v>37</v>
      </c>
      <c r="R88" s="3" t="s">
        <v>523</v>
      </c>
      <c r="S88" s="3" t="s">
        <v>519</v>
      </c>
      <c r="T88" s="23">
        <v>806372913</v>
      </c>
      <c r="U88" s="24">
        <v>44562</v>
      </c>
      <c r="V88" s="24">
        <v>44926</v>
      </c>
      <c r="W88" s="21" t="s">
        <v>33</v>
      </c>
      <c r="X88" s="21" t="s">
        <v>96</v>
      </c>
      <c r="Y88" s="21" t="s">
        <v>32</v>
      </c>
      <c r="Z88" s="56" t="s">
        <v>495</v>
      </c>
      <c r="AA88" s="21" t="s">
        <v>693</v>
      </c>
      <c r="AB88" s="21" t="s">
        <v>541</v>
      </c>
      <c r="AC88" s="58">
        <v>81156000</v>
      </c>
      <c r="AD88" s="58">
        <v>0</v>
      </c>
    </row>
    <row r="89" spans="1:30" ht="60" x14ac:dyDescent="0.25">
      <c r="A89" s="9">
        <v>90</v>
      </c>
      <c r="B89" s="7" t="s">
        <v>207</v>
      </c>
      <c r="C89" s="7" t="s">
        <v>36</v>
      </c>
      <c r="D89" s="7" t="s">
        <v>208</v>
      </c>
      <c r="E89" s="7" t="s">
        <v>24</v>
      </c>
      <c r="F89" s="7" t="s">
        <v>42</v>
      </c>
      <c r="G89" s="7" t="s">
        <v>43</v>
      </c>
      <c r="H89" s="7" t="s">
        <v>24</v>
      </c>
      <c r="I89" s="7" t="s">
        <v>209</v>
      </c>
      <c r="J89" s="7" t="s">
        <v>64</v>
      </c>
      <c r="K89" s="7" t="s">
        <v>210</v>
      </c>
      <c r="L89" s="17" t="s">
        <v>228</v>
      </c>
      <c r="M89" s="17" t="s">
        <v>226</v>
      </c>
      <c r="N89" s="7" t="s">
        <v>225</v>
      </c>
      <c r="O89" s="21" t="s">
        <v>229</v>
      </c>
      <c r="P89" s="25">
        <v>1</v>
      </c>
      <c r="Q89" s="21" t="s">
        <v>37</v>
      </c>
      <c r="R89" s="3" t="s">
        <v>524</v>
      </c>
      <c r="S89" s="3" t="s">
        <v>519</v>
      </c>
      <c r="T89" s="23">
        <v>1849000000</v>
      </c>
      <c r="U89" s="24">
        <v>44562</v>
      </c>
      <c r="V89" s="24">
        <v>44926</v>
      </c>
      <c r="W89" s="21" t="s">
        <v>33</v>
      </c>
      <c r="X89" s="21" t="s">
        <v>96</v>
      </c>
      <c r="Y89" s="21" t="s">
        <v>32</v>
      </c>
      <c r="Z89" s="56" t="s">
        <v>495</v>
      </c>
      <c r="AA89" s="21" t="s">
        <v>611</v>
      </c>
      <c r="AB89" s="21" t="s">
        <v>612</v>
      </c>
      <c r="AC89" s="58">
        <v>1849000000</v>
      </c>
      <c r="AD89" s="58">
        <v>0</v>
      </c>
    </row>
    <row r="90" spans="1:30" ht="57" x14ac:dyDescent="0.25">
      <c r="A90" s="9">
        <v>91</v>
      </c>
      <c r="B90" s="7" t="s">
        <v>207</v>
      </c>
      <c r="C90" s="7" t="s">
        <v>36</v>
      </c>
      <c r="D90" s="7" t="s">
        <v>208</v>
      </c>
      <c r="E90" s="7" t="s">
        <v>24</v>
      </c>
      <c r="F90" s="7" t="s">
        <v>42</v>
      </c>
      <c r="G90" s="7" t="s">
        <v>43</v>
      </c>
      <c r="H90" s="7" t="s">
        <v>24</v>
      </c>
      <c r="I90" s="7" t="s">
        <v>209</v>
      </c>
      <c r="J90" s="7" t="s">
        <v>64</v>
      </c>
      <c r="K90" s="7" t="s">
        <v>210</v>
      </c>
      <c r="L90" s="17" t="s">
        <v>228</v>
      </c>
      <c r="M90" s="17" t="s">
        <v>226</v>
      </c>
      <c r="N90" s="7" t="s">
        <v>225</v>
      </c>
      <c r="O90" s="21" t="s">
        <v>427</v>
      </c>
      <c r="P90" s="25">
        <v>1</v>
      </c>
      <c r="Q90" s="21" t="s">
        <v>37</v>
      </c>
      <c r="R90" s="3" t="s">
        <v>525</v>
      </c>
      <c r="S90" s="3" t="s">
        <v>519</v>
      </c>
      <c r="T90" s="23">
        <v>1470264460</v>
      </c>
      <c r="U90" s="24">
        <v>44562</v>
      </c>
      <c r="V90" s="24">
        <v>44926</v>
      </c>
      <c r="W90" s="21" t="s">
        <v>33</v>
      </c>
      <c r="X90" s="21" t="s">
        <v>96</v>
      </c>
      <c r="Y90" s="21" t="s">
        <v>32</v>
      </c>
      <c r="Z90" s="56" t="s">
        <v>495</v>
      </c>
      <c r="AA90" s="21" t="s">
        <v>611</v>
      </c>
      <c r="AB90" s="21" t="s">
        <v>612</v>
      </c>
      <c r="AC90" s="58">
        <v>1470264460</v>
      </c>
      <c r="AD90" s="58">
        <v>0</v>
      </c>
    </row>
    <row r="91" spans="1:30" ht="60" x14ac:dyDescent="0.25">
      <c r="A91" s="9">
        <v>92</v>
      </c>
      <c r="B91" s="7" t="s">
        <v>207</v>
      </c>
      <c r="C91" s="7" t="s">
        <v>36</v>
      </c>
      <c r="D91" s="7" t="s">
        <v>208</v>
      </c>
      <c r="E91" s="7" t="s">
        <v>24</v>
      </c>
      <c r="F91" s="7" t="s">
        <v>42</v>
      </c>
      <c r="G91" s="7" t="s">
        <v>43</v>
      </c>
      <c r="H91" s="7" t="s">
        <v>24</v>
      </c>
      <c r="I91" s="7" t="s">
        <v>209</v>
      </c>
      <c r="J91" s="7" t="s">
        <v>64</v>
      </c>
      <c r="K91" s="7" t="s">
        <v>210</v>
      </c>
      <c r="L91" s="17" t="s">
        <v>228</v>
      </c>
      <c r="M91" s="17" t="s">
        <v>226</v>
      </c>
      <c r="N91" s="7" t="s">
        <v>225</v>
      </c>
      <c r="O91" s="21" t="s">
        <v>230</v>
      </c>
      <c r="P91" s="25">
        <v>1</v>
      </c>
      <c r="Q91" s="21" t="s">
        <v>37</v>
      </c>
      <c r="R91" s="3" t="s">
        <v>526</v>
      </c>
      <c r="S91" s="3" t="s">
        <v>519</v>
      </c>
      <c r="T91" s="23">
        <v>430000000</v>
      </c>
      <c r="U91" s="24">
        <v>44562</v>
      </c>
      <c r="V91" s="24">
        <v>44926</v>
      </c>
      <c r="W91" s="21" t="s">
        <v>33</v>
      </c>
      <c r="X91" s="21" t="s">
        <v>96</v>
      </c>
      <c r="Y91" s="21" t="s">
        <v>32</v>
      </c>
      <c r="Z91" s="56" t="s">
        <v>495</v>
      </c>
      <c r="AA91" s="21" t="s">
        <v>613</v>
      </c>
      <c r="AB91" s="21" t="s">
        <v>610</v>
      </c>
      <c r="AC91" s="58">
        <v>127245561</v>
      </c>
      <c r="AD91" s="58">
        <v>127245561</v>
      </c>
    </row>
    <row r="92" spans="1:30" ht="45" x14ac:dyDescent="0.25">
      <c r="A92" s="9">
        <v>93</v>
      </c>
      <c r="B92" s="7" t="s">
        <v>207</v>
      </c>
      <c r="C92" s="7" t="s">
        <v>36</v>
      </c>
      <c r="D92" s="7" t="s">
        <v>208</v>
      </c>
      <c r="E92" s="7" t="s">
        <v>24</v>
      </c>
      <c r="F92" s="7" t="s">
        <v>42</v>
      </c>
      <c r="G92" s="7" t="s">
        <v>43</v>
      </c>
      <c r="H92" s="7" t="s">
        <v>24</v>
      </c>
      <c r="I92" s="7" t="s">
        <v>209</v>
      </c>
      <c r="J92" s="7" t="s">
        <v>64</v>
      </c>
      <c r="K92" s="7" t="s">
        <v>210</v>
      </c>
      <c r="L92" s="17" t="s">
        <v>228</v>
      </c>
      <c r="M92" s="17" t="s">
        <v>227</v>
      </c>
      <c r="N92" s="7" t="s">
        <v>225</v>
      </c>
      <c r="O92" s="21" t="s">
        <v>231</v>
      </c>
      <c r="P92" s="25">
        <v>1</v>
      </c>
      <c r="Q92" s="21" t="s">
        <v>37</v>
      </c>
      <c r="R92" s="3" t="s">
        <v>527</v>
      </c>
      <c r="S92" s="3" t="s">
        <v>519</v>
      </c>
      <c r="T92" s="23">
        <v>1095491365</v>
      </c>
      <c r="U92" s="24">
        <v>44562</v>
      </c>
      <c r="V92" s="24">
        <v>44926</v>
      </c>
      <c r="W92" s="21" t="s">
        <v>33</v>
      </c>
      <c r="X92" s="21" t="s">
        <v>96</v>
      </c>
      <c r="Y92" s="21" t="s">
        <v>32</v>
      </c>
      <c r="Z92" s="56" t="s">
        <v>495</v>
      </c>
      <c r="AA92" s="21" t="s">
        <v>611</v>
      </c>
      <c r="AB92" s="21" t="s">
        <v>612</v>
      </c>
      <c r="AC92" s="58">
        <v>278808332.85000002</v>
      </c>
      <c r="AD92" s="58">
        <v>0</v>
      </c>
    </row>
    <row r="93" spans="1:30" ht="75" x14ac:dyDescent="0.25">
      <c r="A93" s="9">
        <v>94</v>
      </c>
      <c r="B93" s="7" t="s">
        <v>207</v>
      </c>
      <c r="C93" s="7" t="s">
        <v>36</v>
      </c>
      <c r="D93" s="7" t="s">
        <v>208</v>
      </c>
      <c r="E93" s="7" t="s">
        <v>24</v>
      </c>
      <c r="F93" s="7" t="s">
        <v>42</v>
      </c>
      <c r="G93" s="7" t="s">
        <v>43</v>
      </c>
      <c r="H93" s="7" t="s">
        <v>24</v>
      </c>
      <c r="I93" s="7" t="s">
        <v>209</v>
      </c>
      <c r="J93" s="7" t="s">
        <v>64</v>
      </c>
      <c r="K93" s="7" t="s">
        <v>210</v>
      </c>
      <c r="L93" s="17" t="s">
        <v>228</v>
      </c>
      <c r="M93" s="17" t="s">
        <v>227</v>
      </c>
      <c r="N93" s="7" t="s">
        <v>225</v>
      </c>
      <c r="O93" s="21" t="s">
        <v>232</v>
      </c>
      <c r="P93" s="25">
        <v>1</v>
      </c>
      <c r="Q93" s="21" t="s">
        <v>37</v>
      </c>
      <c r="R93" s="3" t="s">
        <v>528</v>
      </c>
      <c r="S93" s="3" t="s">
        <v>519</v>
      </c>
      <c r="T93" s="23">
        <v>1650000000</v>
      </c>
      <c r="U93" s="24">
        <v>44562</v>
      </c>
      <c r="V93" s="24">
        <v>44926</v>
      </c>
      <c r="W93" s="21" t="s">
        <v>33</v>
      </c>
      <c r="X93" s="21" t="s">
        <v>96</v>
      </c>
      <c r="Y93" s="21" t="s">
        <v>32</v>
      </c>
      <c r="Z93" s="56" t="s">
        <v>495</v>
      </c>
      <c r="AA93" s="21" t="s">
        <v>694</v>
      </c>
      <c r="AB93" s="21" t="s">
        <v>695</v>
      </c>
      <c r="AC93" s="58">
        <v>0</v>
      </c>
      <c r="AD93" s="58">
        <v>0</v>
      </c>
    </row>
    <row r="94" spans="1:30" ht="45" x14ac:dyDescent="0.25">
      <c r="A94" s="9">
        <v>95</v>
      </c>
      <c r="B94" s="7" t="s">
        <v>207</v>
      </c>
      <c r="C94" s="7" t="s">
        <v>36</v>
      </c>
      <c r="D94" s="7" t="s">
        <v>208</v>
      </c>
      <c r="E94" s="7" t="s">
        <v>24</v>
      </c>
      <c r="F94" s="7" t="s">
        <v>42</v>
      </c>
      <c r="G94" s="7" t="s">
        <v>43</v>
      </c>
      <c r="H94" s="7" t="s">
        <v>24</v>
      </c>
      <c r="I94" s="7" t="s">
        <v>209</v>
      </c>
      <c r="J94" s="7" t="s">
        <v>64</v>
      </c>
      <c r="K94" s="7" t="s">
        <v>210</v>
      </c>
      <c r="L94" s="17" t="s">
        <v>228</v>
      </c>
      <c r="M94" s="17" t="s">
        <v>227</v>
      </c>
      <c r="N94" s="7" t="s">
        <v>225</v>
      </c>
      <c r="O94" s="21" t="s">
        <v>233</v>
      </c>
      <c r="P94" s="25">
        <v>1</v>
      </c>
      <c r="Q94" s="21" t="s">
        <v>37</v>
      </c>
      <c r="R94" s="3" t="s">
        <v>529</v>
      </c>
      <c r="S94" s="3" t="s">
        <v>519</v>
      </c>
      <c r="T94" s="23">
        <v>500000000</v>
      </c>
      <c r="U94" s="24">
        <v>44562</v>
      </c>
      <c r="V94" s="24">
        <v>44926</v>
      </c>
      <c r="W94" s="21" t="s">
        <v>33</v>
      </c>
      <c r="X94" s="21" t="s">
        <v>96</v>
      </c>
      <c r="Y94" s="21" t="s">
        <v>32</v>
      </c>
      <c r="Z94" s="56" t="s">
        <v>495</v>
      </c>
      <c r="AA94" s="21" t="s">
        <v>694</v>
      </c>
      <c r="AB94" s="21" t="s">
        <v>696</v>
      </c>
      <c r="AC94" s="58">
        <v>0</v>
      </c>
      <c r="AD94" s="58">
        <v>0</v>
      </c>
    </row>
    <row r="95" spans="1:30" ht="83.25" customHeight="1" x14ac:dyDescent="0.25">
      <c r="A95" s="9">
        <v>96</v>
      </c>
      <c r="B95" s="7" t="s">
        <v>207</v>
      </c>
      <c r="C95" s="7" t="s">
        <v>56</v>
      </c>
      <c r="D95" s="7" t="s">
        <v>208</v>
      </c>
      <c r="E95" s="7" t="s">
        <v>24</v>
      </c>
      <c r="F95" s="7" t="s">
        <v>42</v>
      </c>
      <c r="G95" s="7" t="s">
        <v>43</v>
      </c>
      <c r="H95" s="7" t="s">
        <v>24</v>
      </c>
      <c r="I95" s="7" t="s">
        <v>63</v>
      </c>
      <c r="J95" s="7" t="s">
        <v>64</v>
      </c>
      <c r="K95" s="7" t="s">
        <v>24</v>
      </c>
      <c r="L95" s="7" t="s">
        <v>24</v>
      </c>
      <c r="M95" s="7" t="s">
        <v>24</v>
      </c>
      <c r="N95" s="7" t="s">
        <v>234</v>
      </c>
      <c r="O95" s="21" t="s">
        <v>46</v>
      </c>
      <c r="P95" s="25">
        <v>90</v>
      </c>
      <c r="Q95" s="21" t="s">
        <v>29</v>
      </c>
      <c r="R95" s="3" t="s">
        <v>235</v>
      </c>
      <c r="S95" s="21" t="s">
        <v>235</v>
      </c>
      <c r="T95" s="59">
        <v>0</v>
      </c>
      <c r="U95" s="24">
        <v>44562</v>
      </c>
      <c r="V95" s="24">
        <v>44926</v>
      </c>
      <c r="W95" s="21" t="s">
        <v>30</v>
      </c>
      <c r="X95" s="21" t="s">
        <v>89</v>
      </c>
      <c r="Y95" s="21" t="s">
        <v>12</v>
      </c>
      <c r="Z95" s="56">
        <v>0</v>
      </c>
      <c r="AA95" s="21" t="s">
        <v>697</v>
      </c>
      <c r="AB95" s="63" t="s">
        <v>639</v>
      </c>
      <c r="AC95" s="57">
        <v>0</v>
      </c>
      <c r="AD95" s="57">
        <v>0</v>
      </c>
    </row>
    <row r="96" spans="1:30" ht="75" x14ac:dyDescent="0.25">
      <c r="A96" s="9">
        <v>97</v>
      </c>
      <c r="B96" s="7" t="s">
        <v>207</v>
      </c>
      <c r="C96" s="7" t="s">
        <v>36</v>
      </c>
      <c r="D96" s="7" t="s">
        <v>208</v>
      </c>
      <c r="E96" s="7" t="s">
        <v>24</v>
      </c>
      <c r="F96" s="7" t="s">
        <v>42</v>
      </c>
      <c r="G96" s="7" t="s">
        <v>43</v>
      </c>
      <c r="H96" s="7" t="s">
        <v>24</v>
      </c>
      <c r="I96" s="7" t="s">
        <v>63</v>
      </c>
      <c r="J96" s="7" t="s">
        <v>35</v>
      </c>
      <c r="K96" s="7" t="s">
        <v>24</v>
      </c>
      <c r="L96" s="7" t="s">
        <v>24</v>
      </c>
      <c r="M96" s="7" t="s">
        <v>24</v>
      </c>
      <c r="N96" s="7" t="s">
        <v>236</v>
      </c>
      <c r="O96" s="21" t="s">
        <v>428</v>
      </c>
      <c r="P96" s="25">
        <v>100</v>
      </c>
      <c r="Q96" s="21" t="s">
        <v>29</v>
      </c>
      <c r="R96" s="3" t="s">
        <v>237</v>
      </c>
      <c r="S96" s="21" t="s">
        <v>238</v>
      </c>
      <c r="T96" s="59">
        <v>0</v>
      </c>
      <c r="U96" s="24">
        <v>44562</v>
      </c>
      <c r="V96" s="24">
        <v>44926</v>
      </c>
      <c r="W96" s="21" t="s">
        <v>30</v>
      </c>
      <c r="X96" s="21" t="s">
        <v>89</v>
      </c>
      <c r="Y96" s="21" t="s">
        <v>12</v>
      </c>
      <c r="Z96" s="60">
        <v>84.6</v>
      </c>
      <c r="AA96" s="21" t="s">
        <v>698</v>
      </c>
      <c r="AB96" s="21" t="s">
        <v>530</v>
      </c>
      <c r="AC96" s="57">
        <v>0</v>
      </c>
      <c r="AD96" s="57">
        <v>0</v>
      </c>
    </row>
    <row r="97" spans="1:30" ht="75" x14ac:dyDescent="0.25">
      <c r="A97" s="9">
        <v>98</v>
      </c>
      <c r="B97" s="7" t="s">
        <v>207</v>
      </c>
      <c r="C97" s="7" t="s">
        <v>36</v>
      </c>
      <c r="D97" s="7" t="s">
        <v>208</v>
      </c>
      <c r="E97" s="7" t="s">
        <v>24</v>
      </c>
      <c r="F97" s="7" t="s">
        <v>42</v>
      </c>
      <c r="G97" s="7" t="s">
        <v>43</v>
      </c>
      <c r="H97" s="7" t="s">
        <v>24</v>
      </c>
      <c r="I97" s="7" t="s">
        <v>209</v>
      </c>
      <c r="J97" s="7" t="s">
        <v>35</v>
      </c>
      <c r="K97" s="7" t="s">
        <v>24</v>
      </c>
      <c r="L97" s="7" t="s">
        <v>24</v>
      </c>
      <c r="M97" s="7" t="s">
        <v>24</v>
      </c>
      <c r="N97" s="7" t="s">
        <v>239</v>
      </c>
      <c r="O97" s="21" t="s">
        <v>247</v>
      </c>
      <c r="P97" s="25">
        <v>1</v>
      </c>
      <c r="Q97" s="21" t="s">
        <v>37</v>
      </c>
      <c r="R97" s="3" t="s">
        <v>240</v>
      </c>
      <c r="S97" s="21" t="s">
        <v>96</v>
      </c>
      <c r="T97" s="23">
        <v>3923064816</v>
      </c>
      <c r="U97" s="24">
        <v>44562</v>
      </c>
      <c r="V97" s="24">
        <v>44926</v>
      </c>
      <c r="W97" s="21" t="s">
        <v>33</v>
      </c>
      <c r="X97" s="21" t="s">
        <v>96</v>
      </c>
      <c r="Y97" s="21" t="s">
        <v>32</v>
      </c>
      <c r="Z97" s="56">
        <v>1</v>
      </c>
      <c r="AA97" s="21" t="s">
        <v>539</v>
      </c>
      <c r="AB97" s="21" t="s">
        <v>540</v>
      </c>
      <c r="AC97" s="57">
        <v>3923064816</v>
      </c>
      <c r="AD97" s="35">
        <v>2708776175</v>
      </c>
    </row>
    <row r="98" spans="1:30" ht="45" x14ac:dyDescent="0.25">
      <c r="A98" s="9">
        <v>99</v>
      </c>
      <c r="B98" s="7" t="s">
        <v>207</v>
      </c>
      <c r="C98" s="7" t="s">
        <v>36</v>
      </c>
      <c r="D98" s="7" t="s">
        <v>208</v>
      </c>
      <c r="E98" s="7" t="s">
        <v>24</v>
      </c>
      <c r="F98" s="7" t="s">
        <v>42</v>
      </c>
      <c r="G98" s="7" t="s">
        <v>43</v>
      </c>
      <c r="H98" s="7" t="s">
        <v>24</v>
      </c>
      <c r="I98" s="7" t="s">
        <v>209</v>
      </c>
      <c r="J98" s="7" t="s">
        <v>35</v>
      </c>
      <c r="K98" s="7" t="s">
        <v>24</v>
      </c>
      <c r="L98" s="7" t="s">
        <v>24</v>
      </c>
      <c r="M98" s="7" t="s">
        <v>24</v>
      </c>
      <c r="N98" s="7" t="s">
        <v>239</v>
      </c>
      <c r="O98" s="21" t="s">
        <v>241</v>
      </c>
      <c r="P98" s="25">
        <v>1</v>
      </c>
      <c r="Q98" s="21" t="s">
        <v>37</v>
      </c>
      <c r="R98" s="3" t="s">
        <v>242</v>
      </c>
      <c r="S98" s="21" t="s">
        <v>96</v>
      </c>
      <c r="T98" s="23">
        <v>551050000</v>
      </c>
      <c r="U98" s="24">
        <v>44562</v>
      </c>
      <c r="V98" s="24">
        <v>44926</v>
      </c>
      <c r="W98" s="21" t="s">
        <v>33</v>
      </c>
      <c r="X98" s="21" t="s">
        <v>96</v>
      </c>
      <c r="Y98" s="21" t="s">
        <v>32</v>
      </c>
      <c r="Z98" s="56">
        <v>0</v>
      </c>
      <c r="AA98" s="21" t="s">
        <v>611</v>
      </c>
      <c r="AB98" s="21" t="s">
        <v>614</v>
      </c>
      <c r="AC98" s="35">
        <v>260171433</v>
      </c>
      <c r="AD98" s="35">
        <v>0</v>
      </c>
    </row>
    <row r="99" spans="1:30" ht="45" x14ac:dyDescent="0.25">
      <c r="A99" s="9">
        <v>100</v>
      </c>
      <c r="B99" s="7" t="s">
        <v>207</v>
      </c>
      <c r="C99" s="7" t="s">
        <v>36</v>
      </c>
      <c r="D99" s="7" t="s">
        <v>208</v>
      </c>
      <c r="E99" s="7" t="s">
        <v>24</v>
      </c>
      <c r="F99" s="7" t="s">
        <v>42</v>
      </c>
      <c r="G99" s="7" t="s">
        <v>43</v>
      </c>
      <c r="H99" s="7" t="s">
        <v>24</v>
      </c>
      <c r="I99" s="7" t="s">
        <v>209</v>
      </c>
      <c r="J99" s="7" t="s">
        <v>35</v>
      </c>
      <c r="K99" s="7" t="s">
        <v>24</v>
      </c>
      <c r="L99" s="7" t="s">
        <v>24</v>
      </c>
      <c r="M99" s="7" t="s">
        <v>24</v>
      </c>
      <c r="N99" s="7" t="s">
        <v>239</v>
      </c>
      <c r="O99" s="21" t="s">
        <v>243</v>
      </c>
      <c r="P99" s="25">
        <v>1</v>
      </c>
      <c r="Q99" s="21" t="s">
        <v>37</v>
      </c>
      <c r="R99" s="3" t="s">
        <v>244</v>
      </c>
      <c r="S99" s="21" t="s">
        <v>96</v>
      </c>
      <c r="T99" s="23">
        <v>259560000</v>
      </c>
      <c r="U99" s="24">
        <v>44562</v>
      </c>
      <c r="V99" s="24">
        <v>44926</v>
      </c>
      <c r="W99" s="21" t="s">
        <v>33</v>
      </c>
      <c r="X99" s="21" t="s">
        <v>96</v>
      </c>
      <c r="Y99" s="21" t="s">
        <v>32</v>
      </c>
      <c r="Z99" s="56">
        <v>0</v>
      </c>
      <c r="AA99" s="21" t="s">
        <v>611</v>
      </c>
      <c r="AB99" s="21" t="s">
        <v>614</v>
      </c>
      <c r="AC99" s="35">
        <v>340565234</v>
      </c>
      <c r="AD99" s="35">
        <v>0</v>
      </c>
    </row>
    <row r="100" spans="1:30" ht="45" x14ac:dyDescent="0.25">
      <c r="A100" s="9">
        <v>102</v>
      </c>
      <c r="B100" s="7" t="s">
        <v>207</v>
      </c>
      <c r="C100" s="7" t="s">
        <v>36</v>
      </c>
      <c r="D100" s="7" t="s">
        <v>208</v>
      </c>
      <c r="E100" s="7" t="s">
        <v>24</v>
      </c>
      <c r="F100" s="7" t="s">
        <v>42</v>
      </c>
      <c r="G100" s="7" t="s">
        <v>43</v>
      </c>
      <c r="H100" s="7" t="s">
        <v>24</v>
      </c>
      <c r="I100" s="7" t="s">
        <v>209</v>
      </c>
      <c r="J100" s="7" t="s">
        <v>35</v>
      </c>
      <c r="K100" s="7" t="s">
        <v>24</v>
      </c>
      <c r="L100" s="7" t="s">
        <v>24</v>
      </c>
      <c r="M100" s="7" t="s">
        <v>24</v>
      </c>
      <c r="N100" s="7" t="s">
        <v>239</v>
      </c>
      <c r="O100" s="21" t="s">
        <v>245</v>
      </c>
      <c r="P100" s="25">
        <v>1</v>
      </c>
      <c r="Q100" s="21" t="s">
        <v>37</v>
      </c>
      <c r="R100" s="3" t="s">
        <v>246</v>
      </c>
      <c r="S100" s="21" t="s">
        <v>96</v>
      </c>
      <c r="T100" s="23">
        <v>435810201</v>
      </c>
      <c r="U100" s="24">
        <v>44562</v>
      </c>
      <c r="V100" s="24">
        <v>44926</v>
      </c>
      <c r="W100" s="21" t="s">
        <v>33</v>
      </c>
      <c r="X100" s="21" t="s">
        <v>96</v>
      </c>
      <c r="Y100" s="21" t="s">
        <v>32</v>
      </c>
      <c r="Z100" s="56">
        <v>0</v>
      </c>
      <c r="AA100" s="21" t="s">
        <v>699</v>
      </c>
      <c r="AB100" s="21" t="s">
        <v>700</v>
      </c>
      <c r="AC100" s="35">
        <v>0</v>
      </c>
      <c r="AD100" s="35">
        <v>0</v>
      </c>
    </row>
    <row r="101" spans="1:30" ht="60" x14ac:dyDescent="0.25">
      <c r="A101" s="9">
        <v>103</v>
      </c>
      <c r="B101" s="7" t="s">
        <v>207</v>
      </c>
      <c r="C101" s="7" t="s">
        <v>36</v>
      </c>
      <c r="D101" s="7" t="s">
        <v>208</v>
      </c>
      <c r="E101" s="7" t="s">
        <v>24</v>
      </c>
      <c r="F101" s="7" t="s">
        <v>42</v>
      </c>
      <c r="G101" s="7" t="s">
        <v>43</v>
      </c>
      <c r="H101" s="7" t="s">
        <v>24</v>
      </c>
      <c r="I101" s="7" t="s">
        <v>209</v>
      </c>
      <c r="J101" s="7" t="s">
        <v>35</v>
      </c>
      <c r="K101" s="7" t="s">
        <v>24</v>
      </c>
      <c r="L101" s="7" t="s">
        <v>24</v>
      </c>
      <c r="M101" s="7" t="s">
        <v>24</v>
      </c>
      <c r="N101" s="7" t="s">
        <v>239</v>
      </c>
      <c r="O101" s="21" t="s">
        <v>252</v>
      </c>
      <c r="P101" s="25">
        <v>28</v>
      </c>
      <c r="Q101" s="21" t="s">
        <v>70</v>
      </c>
      <c r="R101" s="3" t="s">
        <v>542</v>
      </c>
      <c r="S101" s="21" t="s">
        <v>96</v>
      </c>
      <c r="T101" s="23">
        <v>2928626658</v>
      </c>
      <c r="U101" s="24">
        <v>44562</v>
      </c>
      <c r="V101" s="24">
        <v>44926</v>
      </c>
      <c r="W101" s="21" t="s">
        <v>33</v>
      </c>
      <c r="X101" s="21" t="s">
        <v>96</v>
      </c>
      <c r="Y101" s="21" t="s">
        <v>32</v>
      </c>
      <c r="Z101" s="56">
        <v>19</v>
      </c>
      <c r="AA101" s="21" t="s">
        <v>701</v>
      </c>
      <c r="AB101" s="21" t="s">
        <v>516</v>
      </c>
      <c r="AC101" s="35">
        <v>1779146651</v>
      </c>
      <c r="AD101" s="57">
        <v>1061501146.63</v>
      </c>
    </row>
    <row r="102" spans="1:30" ht="45" x14ac:dyDescent="0.25">
      <c r="A102" s="9">
        <v>104</v>
      </c>
      <c r="B102" s="7" t="s">
        <v>207</v>
      </c>
      <c r="C102" s="7" t="s">
        <v>36</v>
      </c>
      <c r="D102" s="7" t="s">
        <v>208</v>
      </c>
      <c r="E102" s="7" t="s">
        <v>24</v>
      </c>
      <c r="F102" s="7" t="s">
        <v>42</v>
      </c>
      <c r="G102" s="7" t="s">
        <v>43</v>
      </c>
      <c r="H102" s="7" t="s">
        <v>24</v>
      </c>
      <c r="I102" s="7" t="s">
        <v>209</v>
      </c>
      <c r="J102" s="7" t="s">
        <v>35</v>
      </c>
      <c r="K102" s="7" t="s">
        <v>24</v>
      </c>
      <c r="L102" s="7" t="s">
        <v>24</v>
      </c>
      <c r="M102" s="7" t="s">
        <v>24</v>
      </c>
      <c r="N102" s="7" t="s">
        <v>239</v>
      </c>
      <c r="O102" s="21" t="s">
        <v>251</v>
      </c>
      <c r="P102" s="25">
        <v>1</v>
      </c>
      <c r="Q102" s="21" t="s">
        <v>37</v>
      </c>
      <c r="R102" s="3" t="s">
        <v>543</v>
      </c>
      <c r="S102" s="21" t="s">
        <v>96</v>
      </c>
      <c r="T102" s="23">
        <v>19040000</v>
      </c>
      <c r="U102" s="24">
        <v>44562</v>
      </c>
      <c r="V102" s="24">
        <v>44926</v>
      </c>
      <c r="W102" s="21" t="s">
        <v>33</v>
      </c>
      <c r="X102" s="21" t="s">
        <v>96</v>
      </c>
      <c r="Y102" s="21" t="s">
        <v>32</v>
      </c>
      <c r="Z102" s="56">
        <v>1</v>
      </c>
      <c r="AA102" s="21" t="s">
        <v>544</v>
      </c>
      <c r="AB102" s="21" t="s">
        <v>702</v>
      </c>
      <c r="AC102" s="35">
        <v>19040000</v>
      </c>
      <c r="AD102" s="57">
        <v>9710400</v>
      </c>
    </row>
    <row r="103" spans="1:30" ht="45" x14ac:dyDescent="0.25">
      <c r="A103" s="9">
        <v>105</v>
      </c>
      <c r="B103" s="7" t="s">
        <v>207</v>
      </c>
      <c r="C103" s="7" t="s">
        <v>36</v>
      </c>
      <c r="D103" s="7" t="s">
        <v>208</v>
      </c>
      <c r="E103" s="7" t="s">
        <v>24</v>
      </c>
      <c r="F103" s="7" t="s">
        <v>42</v>
      </c>
      <c r="G103" s="7" t="s">
        <v>43</v>
      </c>
      <c r="H103" s="7" t="s">
        <v>24</v>
      </c>
      <c r="I103" s="7" t="s">
        <v>209</v>
      </c>
      <c r="J103" s="7" t="s">
        <v>35</v>
      </c>
      <c r="K103" s="7" t="s">
        <v>24</v>
      </c>
      <c r="L103" s="7" t="s">
        <v>24</v>
      </c>
      <c r="M103" s="7" t="s">
        <v>24</v>
      </c>
      <c r="N103" s="7" t="s">
        <v>239</v>
      </c>
      <c r="O103" s="21" t="s">
        <v>248</v>
      </c>
      <c r="P103" s="25">
        <v>1</v>
      </c>
      <c r="Q103" s="21" t="s">
        <v>37</v>
      </c>
      <c r="R103" s="3" t="s">
        <v>545</v>
      </c>
      <c r="S103" s="21" t="s">
        <v>96</v>
      </c>
      <c r="T103" s="23">
        <v>61800000</v>
      </c>
      <c r="U103" s="24">
        <v>44562</v>
      </c>
      <c r="V103" s="24">
        <v>44926</v>
      </c>
      <c r="W103" s="21" t="s">
        <v>33</v>
      </c>
      <c r="X103" s="21" t="s">
        <v>96</v>
      </c>
      <c r="Y103" s="21" t="s">
        <v>32</v>
      </c>
      <c r="Z103" s="56">
        <v>0</v>
      </c>
      <c r="AA103" s="21" t="s">
        <v>575</v>
      </c>
      <c r="AB103" s="21" t="s">
        <v>541</v>
      </c>
      <c r="AC103" s="35">
        <v>0</v>
      </c>
      <c r="AD103" s="35">
        <v>0</v>
      </c>
    </row>
    <row r="104" spans="1:30" ht="45" x14ac:dyDescent="0.25">
      <c r="A104" s="9">
        <v>106</v>
      </c>
      <c r="B104" s="7" t="s">
        <v>207</v>
      </c>
      <c r="C104" s="7" t="s">
        <v>36</v>
      </c>
      <c r="D104" s="7" t="s">
        <v>208</v>
      </c>
      <c r="E104" s="7" t="s">
        <v>24</v>
      </c>
      <c r="F104" s="7" t="s">
        <v>42</v>
      </c>
      <c r="G104" s="7" t="s">
        <v>43</v>
      </c>
      <c r="H104" s="7" t="s">
        <v>24</v>
      </c>
      <c r="I104" s="7" t="s">
        <v>209</v>
      </c>
      <c r="J104" s="7" t="s">
        <v>35</v>
      </c>
      <c r="K104" s="7" t="s">
        <v>24</v>
      </c>
      <c r="L104" s="7" t="s">
        <v>24</v>
      </c>
      <c r="M104" s="7" t="s">
        <v>24</v>
      </c>
      <c r="N104" s="7" t="s">
        <v>239</v>
      </c>
      <c r="O104" s="21" t="s">
        <v>249</v>
      </c>
      <c r="P104" s="25">
        <v>1</v>
      </c>
      <c r="Q104" s="21" t="s">
        <v>37</v>
      </c>
      <c r="R104" s="3" t="s">
        <v>546</v>
      </c>
      <c r="S104" s="21" t="s">
        <v>96</v>
      </c>
      <c r="T104" s="23">
        <v>185400000</v>
      </c>
      <c r="U104" s="20">
        <v>44562</v>
      </c>
      <c r="V104" s="20">
        <v>44926</v>
      </c>
      <c r="W104" s="21" t="s">
        <v>33</v>
      </c>
      <c r="X104" s="21" t="s">
        <v>96</v>
      </c>
      <c r="Y104" s="8" t="s">
        <v>32</v>
      </c>
      <c r="Z104" s="56">
        <v>0</v>
      </c>
      <c r="AA104" s="21" t="s">
        <v>703</v>
      </c>
      <c r="AB104" s="21" t="s">
        <v>541</v>
      </c>
      <c r="AC104" s="35">
        <v>0</v>
      </c>
      <c r="AD104" s="35">
        <v>0</v>
      </c>
    </row>
    <row r="105" spans="1:30" ht="60" x14ac:dyDescent="0.25">
      <c r="A105" s="9">
        <v>107</v>
      </c>
      <c r="B105" s="7" t="s">
        <v>207</v>
      </c>
      <c r="C105" s="7" t="s">
        <v>36</v>
      </c>
      <c r="D105" s="7" t="s">
        <v>208</v>
      </c>
      <c r="E105" s="7" t="s">
        <v>24</v>
      </c>
      <c r="F105" s="7" t="s">
        <v>42</v>
      </c>
      <c r="G105" s="7" t="s">
        <v>43</v>
      </c>
      <c r="H105" s="7" t="s">
        <v>24</v>
      </c>
      <c r="I105" s="7" t="s">
        <v>209</v>
      </c>
      <c r="J105" s="7" t="s">
        <v>35</v>
      </c>
      <c r="K105" s="7" t="s">
        <v>24</v>
      </c>
      <c r="L105" s="7" t="s">
        <v>24</v>
      </c>
      <c r="M105" s="7" t="s">
        <v>24</v>
      </c>
      <c r="N105" s="7" t="s">
        <v>239</v>
      </c>
      <c r="O105" s="21" t="s">
        <v>250</v>
      </c>
      <c r="P105" s="25">
        <v>1</v>
      </c>
      <c r="Q105" s="21" t="s">
        <v>37</v>
      </c>
      <c r="R105" s="3" t="s">
        <v>547</v>
      </c>
      <c r="S105" s="21" t="s">
        <v>96</v>
      </c>
      <c r="T105" s="23">
        <v>10300000</v>
      </c>
      <c r="U105" s="20">
        <v>44562</v>
      </c>
      <c r="V105" s="20">
        <v>44926</v>
      </c>
      <c r="W105" s="21" t="s">
        <v>33</v>
      </c>
      <c r="X105" s="21" t="s">
        <v>96</v>
      </c>
      <c r="Y105" s="8" t="s">
        <v>32</v>
      </c>
      <c r="Z105" s="56">
        <v>1</v>
      </c>
      <c r="AA105" s="21" t="s">
        <v>615</v>
      </c>
      <c r="AB105" s="21" t="s">
        <v>616</v>
      </c>
      <c r="AC105" s="35">
        <v>4600000</v>
      </c>
      <c r="AD105" s="35">
        <v>4600000</v>
      </c>
    </row>
    <row r="106" spans="1:30" s="13" customFormat="1" ht="75" x14ac:dyDescent="0.25">
      <c r="A106" s="9">
        <v>108</v>
      </c>
      <c r="B106" s="7" t="s">
        <v>207</v>
      </c>
      <c r="C106" s="7" t="s">
        <v>36</v>
      </c>
      <c r="D106" s="7" t="s">
        <v>208</v>
      </c>
      <c r="E106" s="7" t="s">
        <v>24</v>
      </c>
      <c r="F106" s="7" t="s">
        <v>42</v>
      </c>
      <c r="G106" s="7" t="s">
        <v>43</v>
      </c>
      <c r="H106" s="7" t="s">
        <v>24</v>
      </c>
      <c r="I106" s="7" t="s">
        <v>209</v>
      </c>
      <c r="J106" s="7" t="s">
        <v>35</v>
      </c>
      <c r="K106" s="7" t="s">
        <v>24</v>
      </c>
      <c r="L106" s="7" t="s">
        <v>24</v>
      </c>
      <c r="M106" s="7" t="s">
        <v>24</v>
      </c>
      <c r="N106" s="7" t="s">
        <v>239</v>
      </c>
      <c r="O106" s="21" t="s">
        <v>255</v>
      </c>
      <c r="P106" s="25">
        <v>1</v>
      </c>
      <c r="Q106" s="21" t="s">
        <v>37</v>
      </c>
      <c r="R106" s="3" t="s">
        <v>548</v>
      </c>
      <c r="S106" s="21" t="s">
        <v>96</v>
      </c>
      <c r="T106" s="23">
        <v>63715800</v>
      </c>
      <c r="U106" s="20">
        <v>44562</v>
      </c>
      <c r="V106" s="20">
        <v>44926</v>
      </c>
      <c r="W106" s="21" t="s">
        <v>33</v>
      </c>
      <c r="X106" s="21" t="s">
        <v>96</v>
      </c>
      <c r="Y106" s="21" t="s">
        <v>32</v>
      </c>
      <c r="Z106" s="56">
        <v>0</v>
      </c>
      <c r="AA106" s="21" t="s">
        <v>704</v>
      </c>
      <c r="AB106" s="21" t="s">
        <v>705</v>
      </c>
      <c r="AC106" s="35">
        <v>0</v>
      </c>
      <c r="AD106" s="35">
        <v>0</v>
      </c>
    </row>
    <row r="107" spans="1:30" ht="60" x14ac:dyDescent="0.25">
      <c r="A107" s="9">
        <v>109</v>
      </c>
      <c r="B107" s="7" t="s">
        <v>207</v>
      </c>
      <c r="C107" s="7" t="s">
        <v>36</v>
      </c>
      <c r="D107" s="7" t="s">
        <v>208</v>
      </c>
      <c r="E107" s="7" t="s">
        <v>24</v>
      </c>
      <c r="F107" s="7" t="s">
        <v>42</v>
      </c>
      <c r="G107" s="7" t="s">
        <v>43</v>
      </c>
      <c r="H107" s="7" t="s">
        <v>24</v>
      </c>
      <c r="I107" s="7" t="s">
        <v>209</v>
      </c>
      <c r="J107" s="7" t="s">
        <v>35</v>
      </c>
      <c r="K107" s="7" t="s">
        <v>24</v>
      </c>
      <c r="L107" s="7" t="s">
        <v>24</v>
      </c>
      <c r="M107" s="7" t="s">
        <v>24</v>
      </c>
      <c r="N107" s="7" t="s">
        <v>239</v>
      </c>
      <c r="O107" s="21" t="s">
        <v>256</v>
      </c>
      <c r="P107" s="25">
        <v>1</v>
      </c>
      <c r="Q107" s="21" t="s">
        <v>37</v>
      </c>
      <c r="R107" s="3" t="s">
        <v>549</v>
      </c>
      <c r="S107" s="21" t="s">
        <v>96</v>
      </c>
      <c r="T107" s="23">
        <v>63715800</v>
      </c>
      <c r="U107" s="20">
        <v>44562</v>
      </c>
      <c r="V107" s="20">
        <v>44926</v>
      </c>
      <c r="W107" s="21" t="s">
        <v>33</v>
      </c>
      <c r="X107" s="21" t="s">
        <v>96</v>
      </c>
      <c r="Y107" s="21" t="s">
        <v>32</v>
      </c>
      <c r="Z107" s="56">
        <v>0</v>
      </c>
      <c r="AA107" s="21" t="s">
        <v>704</v>
      </c>
      <c r="AB107" s="21" t="s">
        <v>705</v>
      </c>
      <c r="AC107" s="35">
        <v>0</v>
      </c>
      <c r="AD107" s="35">
        <v>0</v>
      </c>
    </row>
    <row r="108" spans="1:30" ht="60" x14ac:dyDescent="0.25">
      <c r="A108" s="9">
        <v>110</v>
      </c>
      <c r="B108" s="7" t="s">
        <v>207</v>
      </c>
      <c r="C108" s="7" t="s">
        <v>36</v>
      </c>
      <c r="D108" s="7" t="s">
        <v>208</v>
      </c>
      <c r="E108" s="7" t="s">
        <v>24</v>
      </c>
      <c r="F108" s="7" t="s">
        <v>42</v>
      </c>
      <c r="G108" s="7" t="s">
        <v>43</v>
      </c>
      <c r="H108" s="7" t="s">
        <v>24</v>
      </c>
      <c r="I108" s="7" t="s">
        <v>209</v>
      </c>
      <c r="J108" s="7" t="s">
        <v>35</v>
      </c>
      <c r="K108" s="7" t="s">
        <v>24</v>
      </c>
      <c r="L108" s="7" t="s">
        <v>24</v>
      </c>
      <c r="M108" s="7" t="s">
        <v>24</v>
      </c>
      <c r="N108" s="7" t="s">
        <v>239</v>
      </c>
      <c r="O108" s="21" t="s">
        <v>257</v>
      </c>
      <c r="P108" s="25">
        <v>1</v>
      </c>
      <c r="Q108" s="21" t="s">
        <v>37</v>
      </c>
      <c r="R108" s="3" t="s">
        <v>550</v>
      </c>
      <c r="S108" s="21" t="s">
        <v>96</v>
      </c>
      <c r="T108" s="23">
        <v>67053000</v>
      </c>
      <c r="U108" s="24">
        <v>44562</v>
      </c>
      <c r="V108" s="24">
        <v>44926</v>
      </c>
      <c r="W108" s="21" t="s">
        <v>33</v>
      </c>
      <c r="X108" s="21" t="s">
        <v>96</v>
      </c>
      <c r="Y108" s="21" t="s">
        <v>32</v>
      </c>
      <c r="Z108" s="56">
        <v>0</v>
      </c>
      <c r="AA108" s="21" t="s">
        <v>704</v>
      </c>
      <c r="AB108" s="21" t="s">
        <v>705</v>
      </c>
      <c r="AC108" s="35">
        <v>0</v>
      </c>
      <c r="AD108" s="35">
        <v>0</v>
      </c>
    </row>
    <row r="109" spans="1:30" ht="45" x14ac:dyDescent="0.25">
      <c r="A109" s="9">
        <v>111</v>
      </c>
      <c r="B109" s="7" t="s">
        <v>207</v>
      </c>
      <c r="C109" s="7" t="s">
        <v>36</v>
      </c>
      <c r="D109" s="7" t="s">
        <v>208</v>
      </c>
      <c r="E109" s="7" t="s">
        <v>24</v>
      </c>
      <c r="F109" s="7" t="s">
        <v>42</v>
      </c>
      <c r="G109" s="7" t="s">
        <v>43</v>
      </c>
      <c r="H109" s="7" t="s">
        <v>24</v>
      </c>
      <c r="I109" s="7" t="s">
        <v>209</v>
      </c>
      <c r="J109" s="7" t="s">
        <v>35</v>
      </c>
      <c r="K109" s="7" t="s">
        <v>24</v>
      </c>
      <c r="L109" s="7" t="s">
        <v>24</v>
      </c>
      <c r="M109" s="7" t="s">
        <v>24</v>
      </c>
      <c r="N109" s="7" t="s">
        <v>239</v>
      </c>
      <c r="O109" s="21" t="s">
        <v>253</v>
      </c>
      <c r="P109" s="25">
        <v>1</v>
      </c>
      <c r="Q109" s="21" t="s">
        <v>37</v>
      </c>
      <c r="R109" s="3" t="s">
        <v>551</v>
      </c>
      <c r="S109" s="21" t="s">
        <v>96</v>
      </c>
      <c r="T109" s="23">
        <v>66950000</v>
      </c>
      <c r="U109" s="24">
        <v>44562</v>
      </c>
      <c r="V109" s="24">
        <v>44926</v>
      </c>
      <c r="W109" s="21" t="s">
        <v>33</v>
      </c>
      <c r="X109" s="21" t="s">
        <v>96</v>
      </c>
      <c r="Y109" s="21" t="s">
        <v>32</v>
      </c>
      <c r="Z109" s="56">
        <v>0</v>
      </c>
      <c r="AA109" s="21" t="s">
        <v>704</v>
      </c>
      <c r="AB109" s="21" t="s">
        <v>705</v>
      </c>
      <c r="AC109" s="35">
        <v>0</v>
      </c>
      <c r="AD109" s="35">
        <v>0</v>
      </c>
    </row>
    <row r="110" spans="1:30" ht="60" x14ac:dyDescent="0.25">
      <c r="A110" s="9">
        <v>112</v>
      </c>
      <c r="B110" s="7" t="s">
        <v>207</v>
      </c>
      <c r="C110" s="7" t="s">
        <v>36</v>
      </c>
      <c r="D110" s="7" t="s">
        <v>208</v>
      </c>
      <c r="E110" s="7" t="s">
        <v>24</v>
      </c>
      <c r="F110" s="7" t="s">
        <v>42</v>
      </c>
      <c r="G110" s="7" t="s">
        <v>43</v>
      </c>
      <c r="H110" s="7" t="s">
        <v>24</v>
      </c>
      <c r="I110" s="7" t="s">
        <v>209</v>
      </c>
      <c r="J110" s="7" t="s">
        <v>35</v>
      </c>
      <c r="K110" s="7" t="s">
        <v>24</v>
      </c>
      <c r="L110" s="7" t="s">
        <v>24</v>
      </c>
      <c r="M110" s="7" t="s">
        <v>24</v>
      </c>
      <c r="N110" s="7" t="s">
        <v>239</v>
      </c>
      <c r="O110" s="21" t="s">
        <v>258</v>
      </c>
      <c r="P110" s="25">
        <v>1</v>
      </c>
      <c r="Q110" s="21" t="s">
        <v>37</v>
      </c>
      <c r="R110" s="3" t="s">
        <v>552</v>
      </c>
      <c r="S110" s="21" t="s">
        <v>96</v>
      </c>
      <c r="T110" s="23">
        <v>370800000</v>
      </c>
      <c r="U110" s="24">
        <v>44562</v>
      </c>
      <c r="V110" s="24">
        <v>44926</v>
      </c>
      <c r="W110" s="21" t="s">
        <v>33</v>
      </c>
      <c r="X110" s="21" t="s">
        <v>96</v>
      </c>
      <c r="Y110" s="21" t="s">
        <v>32</v>
      </c>
      <c r="Z110" s="56">
        <v>1</v>
      </c>
      <c r="AA110" s="21" t="s">
        <v>576</v>
      </c>
      <c r="AB110" s="21" t="s">
        <v>553</v>
      </c>
      <c r="AC110" s="35">
        <v>151837709.66</v>
      </c>
      <c r="AD110" s="35">
        <v>87281939</v>
      </c>
    </row>
    <row r="111" spans="1:30" ht="60" x14ac:dyDescent="0.25">
      <c r="A111" s="9">
        <v>113</v>
      </c>
      <c r="B111" s="7" t="s">
        <v>207</v>
      </c>
      <c r="C111" s="7" t="s">
        <v>36</v>
      </c>
      <c r="D111" s="7" t="s">
        <v>208</v>
      </c>
      <c r="E111" s="7" t="s">
        <v>24</v>
      </c>
      <c r="F111" s="7" t="s">
        <v>42</v>
      </c>
      <c r="G111" s="7" t="s">
        <v>43</v>
      </c>
      <c r="H111" s="7" t="s">
        <v>24</v>
      </c>
      <c r="I111" s="7" t="s">
        <v>209</v>
      </c>
      <c r="J111" s="7" t="s">
        <v>35</v>
      </c>
      <c r="K111" s="7" t="s">
        <v>24</v>
      </c>
      <c r="L111" s="7" t="s">
        <v>24</v>
      </c>
      <c r="M111" s="7" t="s">
        <v>24</v>
      </c>
      <c r="N111" s="7" t="s">
        <v>239</v>
      </c>
      <c r="O111" s="21" t="s">
        <v>254</v>
      </c>
      <c r="P111" s="25">
        <v>1</v>
      </c>
      <c r="Q111" s="21" t="s">
        <v>37</v>
      </c>
      <c r="R111" s="3" t="s">
        <v>554</v>
      </c>
      <c r="S111" s="21" t="s">
        <v>96</v>
      </c>
      <c r="T111" s="23">
        <v>207572783</v>
      </c>
      <c r="U111" s="24">
        <v>44562</v>
      </c>
      <c r="V111" s="24">
        <v>44926</v>
      </c>
      <c r="W111" s="21" t="s">
        <v>33</v>
      </c>
      <c r="X111" s="21" t="s">
        <v>96</v>
      </c>
      <c r="Y111" s="21" t="s">
        <v>32</v>
      </c>
      <c r="Z111" s="56">
        <v>1</v>
      </c>
      <c r="AA111" s="21" t="s">
        <v>640</v>
      </c>
      <c r="AB111" s="21" t="s">
        <v>641</v>
      </c>
      <c r="AC111" s="35">
        <v>196934677.52000001</v>
      </c>
      <c r="AD111" s="35">
        <v>0</v>
      </c>
    </row>
    <row r="112" spans="1:30" ht="120" x14ac:dyDescent="0.25">
      <c r="A112" s="9">
        <v>114</v>
      </c>
      <c r="B112" s="7" t="s">
        <v>140</v>
      </c>
      <c r="C112" s="7" t="s">
        <v>36</v>
      </c>
      <c r="D112" s="7" t="s">
        <v>141</v>
      </c>
      <c r="E112" s="7" t="s">
        <v>24</v>
      </c>
      <c r="F112" s="7" t="s">
        <v>25</v>
      </c>
      <c r="G112" s="7" t="s">
        <v>26</v>
      </c>
      <c r="H112" s="7" t="s">
        <v>28</v>
      </c>
      <c r="I112" s="7" t="s">
        <v>142</v>
      </c>
      <c r="J112" s="7" t="s">
        <v>35</v>
      </c>
      <c r="K112" s="7" t="s">
        <v>24</v>
      </c>
      <c r="L112" s="7" t="s">
        <v>24</v>
      </c>
      <c r="M112" s="7" t="s">
        <v>24</v>
      </c>
      <c r="N112" s="7" t="s">
        <v>136</v>
      </c>
      <c r="O112" s="14" t="s">
        <v>137</v>
      </c>
      <c r="P112" s="10">
        <v>100</v>
      </c>
      <c r="Q112" s="7" t="s">
        <v>29</v>
      </c>
      <c r="R112" s="6" t="s">
        <v>143</v>
      </c>
      <c r="S112" s="7" t="s">
        <v>144</v>
      </c>
      <c r="T112" s="11">
        <v>765894000</v>
      </c>
      <c r="U112" s="12">
        <v>44562</v>
      </c>
      <c r="V112" s="12">
        <v>44926</v>
      </c>
      <c r="W112" s="7" t="s">
        <v>33</v>
      </c>
      <c r="X112" s="7" t="s">
        <v>31</v>
      </c>
      <c r="Y112" s="7" t="s">
        <v>32</v>
      </c>
      <c r="Z112" s="36" t="s">
        <v>493</v>
      </c>
      <c r="AA112" s="21" t="s">
        <v>583</v>
      </c>
      <c r="AB112" s="21" t="s">
        <v>584</v>
      </c>
      <c r="AC112" s="35">
        <v>0</v>
      </c>
      <c r="AD112" s="35">
        <v>0</v>
      </c>
    </row>
    <row r="113" spans="1:30" ht="75" x14ac:dyDescent="0.25">
      <c r="A113" s="9">
        <v>115</v>
      </c>
      <c r="B113" s="7" t="s">
        <v>126</v>
      </c>
      <c r="C113" s="7" t="s">
        <v>36</v>
      </c>
      <c r="D113" s="7" t="s">
        <v>141</v>
      </c>
      <c r="E113" s="7" t="s">
        <v>24</v>
      </c>
      <c r="F113" s="7" t="s">
        <v>25</v>
      </c>
      <c r="G113" s="7" t="s">
        <v>26</v>
      </c>
      <c r="H113" s="7" t="s">
        <v>28</v>
      </c>
      <c r="I113" s="7" t="s">
        <v>27</v>
      </c>
      <c r="J113" s="7" t="s">
        <v>35</v>
      </c>
      <c r="K113" s="7" t="s">
        <v>24</v>
      </c>
      <c r="L113" s="7" t="s">
        <v>24</v>
      </c>
      <c r="M113" s="7" t="s">
        <v>24</v>
      </c>
      <c r="N113" s="7" t="s">
        <v>135</v>
      </c>
      <c r="O113" s="7" t="s">
        <v>138</v>
      </c>
      <c r="P113" s="10">
        <v>80</v>
      </c>
      <c r="Q113" s="7" t="s">
        <v>29</v>
      </c>
      <c r="R113" s="6" t="s">
        <v>145</v>
      </c>
      <c r="S113" s="7" t="s">
        <v>429</v>
      </c>
      <c r="T113" s="11">
        <v>294808000</v>
      </c>
      <c r="U113" s="12">
        <v>44562</v>
      </c>
      <c r="V113" s="12">
        <v>44926</v>
      </c>
      <c r="W113" s="7" t="s">
        <v>33</v>
      </c>
      <c r="X113" s="7" t="s">
        <v>89</v>
      </c>
      <c r="Y113" s="7" t="s">
        <v>32</v>
      </c>
      <c r="Z113" s="36" t="s">
        <v>585</v>
      </c>
      <c r="AA113" s="21" t="s">
        <v>586</v>
      </c>
      <c r="AB113" s="21" t="s">
        <v>494</v>
      </c>
      <c r="AC113" s="35">
        <v>0</v>
      </c>
      <c r="AD113" s="35">
        <v>0</v>
      </c>
    </row>
    <row r="114" spans="1:30" ht="150" x14ac:dyDescent="0.25">
      <c r="A114" s="9">
        <v>116</v>
      </c>
      <c r="B114" s="7" t="s">
        <v>126</v>
      </c>
      <c r="C114" s="7" t="s">
        <v>36</v>
      </c>
      <c r="D114" s="7" t="s">
        <v>141</v>
      </c>
      <c r="E114" s="7" t="s">
        <v>24</v>
      </c>
      <c r="F114" s="7" t="s">
        <v>25</v>
      </c>
      <c r="G114" s="7" t="s">
        <v>26</v>
      </c>
      <c r="H114" s="7" t="s">
        <v>28</v>
      </c>
      <c r="I114" s="7" t="s">
        <v>27</v>
      </c>
      <c r="J114" s="7" t="s">
        <v>35</v>
      </c>
      <c r="K114" s="7" t="s">
        <v>24</v>
      </c>
      <c r="L114" s="7" t="s">
        <v>24</v>
      </c>
      <c r="M114" s="7" t="s">
        <v>24</v>
      </c>
      <c r="N114" s="7" t="s">
        <v>134</v>
      </c>
      <c r="O114" s="7" t="s">
        <v>139</v>
      </c>
      <c r="P114" s="10">
        <v>90</v>
      </c>
      <c r="Q114" s="7" t="s">
        <v>29</v>
      </c>
      <c r="R114" s="6" t="s">
        <v>146</v>
      </c>
      <c r="S114" s="7" t="s">
        <v>147</v>
      </c>
      <c r="T114" s="11">
        <v>1737766585</v>
      </c>
      <c r="U114" s="12">
        <v>44562</v>
      </c>
      <c r="V114" s="12">
        <v>44926</v>
      </c>
      <c r="W114" s="7" t="s">
        <v>33</v>
      </c>
      <c r="X114" s="7" t="s">
        <v>31</v>
      </c>
      <c r="Y114" s="7" t="s">
        <v>32</v>
      </c>
      <c r="Z114" s="36" t="s">
        <v>493</v>
      </c>
      <c r="AA114" s="70" t="s">
        <v>617</v>
      </c>
      <c r="AB114" s="21" t="s">
        <v>587</v>
      </c>
      <c r="AC114" s="35">
        <v>0</v>
      </c>
      <c r="AD114" s="35">
        <v>0</v>
      </c>
    </row>
    <row r="115" spans="1:30" ht="60" x14ac:dyDescent="0.25">
      <c r="A115" s="9">
        <v>117</v>
      </c>
      <c r="B115" s="7" t="s">
        <v>334</v>
      </c>
      <c r="C115" s="7" t="s">
        <v>335</v>
      </c>
      <c r="D115" s="7" t="s">
        <v>374</v>
      </c>
      <c r="E115" s="7" t="s">
        <v>105</v>
      </c>
      <c r="F115" s="7" t="s">
        <v>25</v>
      </c>
      <c r="G115" s="7" t="s">
        <v>26</v>
      </c>
      <c r="H115" s="7" t="s">
        <v>28</v>
      </c>
      <c r="I115" s="7" t="s">
        <v>27</v>
      </c>
      <c r="J115" s="7" t="s">
        <v>338</v>
      </c>
      <c r="K115" s="7" t="s">
        <v>105</v>
      </c>
      <c r="L115" s="7" t="s">
        <v>105</v>
      </c>
      <c r="M115" s="7" t="s">
        <v>105</v>
      </c>
      <c r="N115" s="7" t="s">
        <v>339</v>
      </c>
      <c r="O115" s="7" t="s">
        <v>336</v>
      </c>
      <c r="P115" s="19">
        <v>1</v>
      </c>
      <c r="Q115" s="18" t="s">
        <v>29</v>
      </c>
      <c r="R115" s="6" t="s">
        <v>337</v>
      </c>
      <c r="S115" s="7" t="s">
        <v>340</v>
      </c>
      <c r="T115" s="11">
        <v>433365699.92000002</v>
      </c>
      <c r="U115" s="12">
        <v>44562</v>
      </c>
      <c r="V115" s="12">
        <v>44926</v>
      </c>
      <c r="W115" s="7" t="s">
        <v>30</v>
      </c>
      <c r="X115" s="7" t="s">
        <v>89</v>
      </c>
      <c r="Y115" s="7" t="s">
        <v>32</v>
      </c>
      <c r="Z115" s="21"/>
      <c r="AA115" s="21" t="s">
        <v>563</v>
      </c>
      <c r="AB115" s="21"/>
      <c r="AC115" s="21"/>
      <c r="AD115" s="21"/>
    </row>
    <row r="116" spans="1:30" ht="45" x14ac:dyDescent="0.25">
      <c r="A116" s="61">
        <v>118</v>
      </c>
      <c r="B116" s="21" t="s">
        <v>207</v>
      </c>
      <c r="C116" s="21" t="s">
        <v>36</v>
      </c>
      <c r="D116" s="21" t="s">
        <v>208</v>
      </c>
      <c r="E116" s="21" t="s">
        <v>24</v>
      </c>
      <c r="F116" s="21" t="s">
        <v>42</v>
      </c>
      <c r="G116" s="21" t="s">
        <v>43</v>
      </c>
      <c r="H116" s="21" t="s">
        <v>24</v>
      </c>
      <c r="I116" s="21" t="s">
        <v>63</v>
      </c>
      <c r="J116" s="21" t="s">
        <v>35</v>
      </c>
      <c r="K116" s="21" t="s">
        <v>24</v>
      </c>
      <c r="L116" s="21" t="s">
        <v>24</v>
      </c>
      <c r="M116" s="21" t="s">
        <v>24</v>
      </c>
      <c r="N116" s="21" t="s">
        <v>239</v>
      </c>
      <c r="O116" s="21" t="s">
        <v>531</v>
      </c>
      <c r="P116" s="25">
        <v>1</v>
      </c>
      <c r="Q116" s="21" t="s">
        <v>37</v>
      </c>
      <c r="R116" s="3" t="s">
        <v>532</v>
      </c>
      <c r="S116" s="21" t="s">
        <v>96</v>
      </c>
      <c r="T116" s="23">
        <v>900000000</v>
      </c>
      <c r="U116" s="24">
        <v>44562</v>
      </c>
      <c r="V116" s="24">
        <v>44926</v>
      </c>
      <c r="W116" s="21" t="s">
        <v>33</v>
      </c>
      <c r="X116" s="21" t="s">
        <v>96</v>
      </c>
      <c r="Y116" s="21" t="s">
        <v>32</v>
      </c>
      <c r="Z116" s="62">
        <v>1</v>
      </c>
      <c r="AA116" s="21" t="s">
        <v>533</v>
      </c>
      <c r="AB116" s="21" t="s">
        <v>534</v>
      </c>
      <c r="AC116" s="58">
        <v>803876094</v>
      </c>
      <c r="AD116" s="57">
        <v>803876094</v>
      </c>
    </row>
    <row r="117" spans="1:30" ht="105" x14ac:dyDescent="0.25">
      <c r="A117" s="61">
        <v>119</v>
      </c>
      <c r="B117" s="21" t="s">
        <v>207</v>
      </c>
      <c r="C117" s="21" t="s">
        <v>36</v>
      </c>
      <c r="D117" s="21" t="s">
        <v>208</v>
      </c>
      <c r="E117" s="21" t="s">
        <v>24</v>
      </c>
      <c r="F117" s="21" t="s">
        <v>42</v>
      </c>
      <c r="G117" s="21" t="s">
        <v>43</v>
      </c>
      <c r="H117" s="21" t="s">
        <v>24</v>
      </c>
      <c r="I117" s="21" t="s">
        <v>63</v>
      </c>
      <c r="J117" s="21" t="s">
        <v>35</v>
      </c>
      <c r="K117" s="21" t="s">
        <v>24</v>
      </c>
      <c r="L117" s="21" t="s">
        <v>24</v>
      </c>
      <c r="M117" s="21" t="s">
        <v>24</v>
      </c>
      <c r="N117" s="21" t="s">
        <v>239</v>
      </c>
      <c r="O117" s="21" t="s">
        <v>535</v>
      </c>
      <c r="P117" s="25">
        <v>1</v>
      </c>
      <c r="Q117" s="21" t="s">
        <v>37</v>
      </c>
      <c r="R117" s="3" t="s">
        <v>536</v>
      </c>
      <c r="S117" s="21" t="s">
        <v>96</v>
      </c>
      <c r="T117" s="23">
        <v>763000000</v>
      </c>
      <c r="U117" s="24">
        <v>44562</v>
      </c>
      <c r="V117" s="24">
        <v>44926</v>
      </c>
      <c r="W117" s="21" t="s">
        <v>33</v>
      </c>
      <c r="X117" s="21" t="s">
        <v>96</v>
      </c>
      <c r="Y117" s="21" t="s">
        <v>32</v>
      </c>
      <c r="Z117" s="62">
        <v>1</v>
      </c>
      <c r="AA117" s="21" t="s">
        <v>537</v>
      </c>
      <c r="AB117" s="21" t="s">
        <v>538</v>
      </c>
      <c r="AC117" s="57">
        <v>583905360</v>
      </c>
      <c r="AD117" s="57">
        <v>583905360</v>
      </c>
    </row>
    <row r="118" spans="1:30" x14ac:dyDescent="0.25">
      <c r="T118" s="11"/>
    </row>
    <row r="119" spans="1:30" x14ac:dyDescent="0.25">
      <c r="T119" s="52"/>
    </row>
    <row r="120" spans="1:30" x14ac:dyDescent="0.25">
      <c r="T120" s="52"/>
    </row>
  </sheetData>
  <phoneticPr fontId="19" type="noConversion"/>
  <dataValidations disablePrompts="1" count="1">
    <dataValidation type="decimal" errorStyle="information" operator="greaterThan" allowBlank="1" showInputMessage="1" showErrorMessage="1" errorTitle="No incluir signos" error="No incluir signos, solo el número." promptTitle="No incluir signos" prompt="No incluir signos, solo el número." sqref="Z38 Z26:Z36" xr:uid="{AF721632-BC82-4BEA-90E7-AFC678B6A4A0}">
      <formula1>1</formula1>
    </dataValidation>
  </dataValidations>
  <hyperlinks>
    <hyperlink ref="AB59" r:id="rId1" xr:uid="{4F36D12A-9E61-46EA-B893-3C599038189A}"/>
    <hyperlink ref="AB47" r:id="rId2" location="IndicadorProgEntE/33/1538/5994/80" xr:uid="{8DF0AF2E-6C16-46E6-8F7C-6233DB625AC5}"/>
    <hyperlink ref="AB60" r:id="rId3" xr:uid="{4B07A3B3-9793-4D64-A6D6-F6C5FB651D3D}"/>
    <hyperlink ref="AB61" r:id="rId4" xr:uid="{7EF93273-A406-4FF2-8E9A-BA24E9D734EC}"/>
    <hyperlink ref="AB62" r:id="rId5" xr:uid="{6FC6F7F9-F53E-4D96-876D-AD9A2B54F426}"/>
    <hyperlink ref="AB48" r:id="rId6" location="IndicadorProgEntE/33/1538/5747/80" xr:uid="{EB73098E-8BEF-4A5E-BCE9-A74FD48B6A0F}"/>
    <hyperlink ref="AB95" r:id="rId7" xr:uid="{0FD5EEB6-5EC1-4828-B742-8DD5622DFD4B}"/>
    <hyperlink ref="AB78" r:id="rId8" display="\\servicios.anh.gov.co\" xr:uid="{D118A318-DE1C-42AE-A013-E317DABB3C50}"/>
  </hyperlinks>
  <pageMargins left="0.7" right="0.7" top="0.75" bottom="0.75" header="0.3" footer="0.3"/>
  <pageSetup orientation="portrait" horizontalDpi="1200" verticalDpi="1200" r:id="rId9"/>
  <ignoredErrors>
    <ignoredError sqref="Z78:Z80 Z59 AB10 AB11 AB12 Z112:AB114 Z8:AB8 Z10:AA10 Z11:AA11 Z12:AA12 AB15 Z71:AD71 Z72:AD72 Z73:AD73 Z74 Z75:AD75 Z77:AD77 Z67:AB67 AD67 Z69:AD69 Z63:AB63 Z64:AB64 Z65:AB65 Z51 Z2:AD2 Z3:AD3 Z4:AD4 Z5:AD5 Z6:AD6 Z7:AD7 Z9:AD9 Z13:AD13 AD83 Z83:AC83 Z84:AD84 AD85:AD89 Z85:AC89 Z90:AD94 Z14 Z15 Z16 Z81:AD81 Z82" numberStoredAsText="1"/>
    <ignoredError sqref="Z34:AD34" listDataValidation="1"/>
  </ignoredErrors>
  <drawing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59181-6145-4844-8EA5-BE77EC36EAD1}">
  <ds:schemaRefs>
    <ds:schemaRef ds:uri="http://schemas.microsoft.com/sharepoint/v3/contenttype/forms"/>
  </ds:schemaRefs>
</ds:datastoreItem>
</file>

<file path=customXml/itemProps2.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2022-09-27T17:20:34Z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