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Z:\PLANES DE ACCIÓN\PLAN DE ACCIÓN 2022\Seguimiento Plan de Acción 2022\6. Corte a Septiembre 30 de 2022\"/>
    </mc:Choice>
  </mc:AlternateContent>
  <xr:revisionPtr revIDLastSave="0" documentId="13_ncr:1_{189552C5-08BC-4D0B-9484-669FF6994B02}" xr6:coauthVersionLast="47" xr6:coauthVersionMax="47" xr10:uidLastSave="{00000000-0000-0000-0000-000000000000}"/>
  <bookViews>
    <workbookView xWindow="-120" yWindow="-120" windowWidth="29040" windowHeight="15840" xr2:uid="{00000000-000D-0000-FFFF-FFFF00000000}"/>
  </bookViews>
  <sheets>
    <sheet name="2022" sheetId="1" r:id="rId1"/>
  </sheets>
  <externalReferences>
    <externalReference r:id="rId2"/>
    <externalReference r:id="rId3"/>
  </externalReferences>
  <definedNames>
    <definedName name="_xlnm._FilterDatabase" localSheetId="0" hidden="1">'2022'!$B$104:$Y$107</definedName>
    <definedName name="owssvr__16" localSheetId="0" hidden="1">'2022'!$A$1:$Y$117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4" i="1" l="1"/>
  <c r="AD33" i="1"/>
  <c r="AD32" i="1"/>
  <c r="Z28" i="1"/>
  <c r="Z27" i="1"/>
  <c r="Z26" i="1"/>
  <c r="AD5" i="1" l="1"/>
  <c r="AC5" i="1"/>
  <c r="AD3" i="1"/>
  <c r="AD2" i="1"/>
  <c r="AC2" i="1"/>
  <c r="Z50" i="1" l="1"/>
  <c r="Z49" i="1"/>
  <c r="AC48" i="1" l="1"/>
  <c r="AC47" i="1"/>
  <c r="AC42" i="1"/>
  <c r="AD48" i="1" l="1"/>
  <c r="AD47" i="1"/>
  <c r="AD42" i="1"/>
  <c r="T57" i="1" l="1"/>
  <c r="T56" i="1"/>
  <c r="T55" i="1"/>
  <c r="T54" i="1"/>
  <c r="T52" i="1"/>
  <c r="T5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misdocumentos\sperfiles\patricia.marin\Downloads\owssvr (16).iqy" keepAlive="1" name="owssvr (16)" type="5" refreshedVersion="6" minRefreshableVersion="3" saveData="1">
    <dbPr connection="Provider=Microsoft.Office.List.OLEDB.2.0;Data Source=&quot;&quot;;ApplicationName=Excel;Version=12.0.0.0" command="&lt;LIST&gt;&lt;VIEWGUID&gt;{F84B114D-DD51-40CA-85B6-E4C30BA6960D}&lt;/VIEWGUID&gt;&lt;LISTNAME&gt;{3FAB821B-7DEB-4C4E-88EB-F308A1F01947}&lt;/LISTNAME&gt;&lt;LISTWEB&gt;http://anhprojectsrv/pwa/Plan%20de%20Acci%C3%B3n%20Institucional_ANH/_vti_bin&lt;/LISTWEB&gt;&lt;LISTSUBWEB&gt;&lt;/LISTSUBWEB&gt;&lt;ROOTFOLDER&gt;/pwa/Plan de Acci%C3%B3n Institucional_ANH/Lists/Plan de Accin ANH 2020&lt;/ROOTFOLDER&gt;&lt;/LIST&gt;" commandType="5"/>
  </connection>
</connections>
</file>

<file path=xl/sharedStrings.xml><?xml version="1.0" encoding="utf-8"?>
<sst xmlns="http://schemas.openxmlformats.org/spreadsheetml/2006/main" count="2619" uniqueCount="719">
  <si>
    <t>Dependencia</t>
  </si>
  <si>
    <t>Grupo Interno de Trabajo</t>
  </si>
  <si>
    <t>Objetivo Estratégico</t>
  </si>
  <si>
    <t>Estrategia</t>
  </si>
  <si>
    <t>Proceso Sistema Integral de Gestión y Control - SGIC</t>
  </si>
  <si>
    <t>Dimensión MIPG</t>
  </si>
  <si>
    <t>Plan o Programa</t>
  </si>
  <si>
    <t>Proyecto de Inversión DNP</t>
  </si>
  <si>
    <t>Fuente Presupuestal</t>
  </si>
  <si>
    <t>Actividad Cadena de Valor DNP</t>
  </si>
  <si>
    <t>Producto Cadena de Valor DNP</t>
  </si>
  <si>
    <t>Nombre Proyecto Interno o Gestión General</t>
  </si>
  <si>
    <t>Indicador Estratégico</t>
  </si>
  <si>
    <t>Indicador del Entregable o Producto</t>
  </si>
  <si>
    <t>Unidad de Medida</t>
  </si>
  <si>
    <t>Descripción del Indicador</t>
  </si>
  <si>
    <t>Tendencia</t>
  </si>
  <si>
    <t>Periodicidad de Seguimiento</t>
  </si>
  <si>
    <t>Presupuesto Programado</t>
  </si>
  <si>
    <t>Fecha Inicio</t>
  </si>
  <si>
    <t>Fecha Fin</t>
  </si>
  <si>
    <t>Fórmula del Indicador</t>
  </si>
  <si>
    <t>Clasificación General Indicador</t>
  </si>
  <si>
    <t>ID</t>
  </si>
  <si>
    <t>No Aplica</t>
  </si>
  <si>
    <t>Asegurar la funcionalidad del Sistema de Gestión Integrado y de Control, alcanzando la mejora continua de los procesos.</t>
  </si>
  <si>
    <t>Fortalecer el desarrollo institucional para la generación de valor público</t>
  </si>
  <si>
    <t>Plan de Acción Institucional</t>
  </si>
  <si>
    <t>Evaluación de la gestión institucional FURAG II (MIPG-ANH)</t>
  </si>
  <si>
    <t>Porcentaje</t>
  </si>
  <si>
    <t>Creciente</t>
  </si>
  <si>
    <t>Semestral</t>
  </si>
  <si>
    <t>Indicador Plan de Acción Institucional</t>
  </si>
  <si>
    <t>Constante</t>
  </si>
  <si>
    <t>Anual</t>
  </si>
  <si>
    <t>Gastos de comercialización</t>
  </si>
  <si>
    <t>Gestión con Valores para Resultados</t>
  </si>
  <si>
    <t>Unidad</t>
  </si>
  <si>
    <t>VICEPRESIDENCIA ADMINISTRATIVA Y FINANCIERA</t>
  </si>
  <si>
    <t>Administrativo y Financiero</t>
  </si>
  <si>
    <t>Gestión Administrativa</t>
  </si>
  <si>
    <t>(No. de Contratos suscritos / No. de contratos a suscribir según PAA) * 100</t>
  </si>
  <si>
    <t>Contar con una entidad innovadora, flexible y con capacidad de adaptarse al cambio.</t>
  </si>
  <si>
    <t>Fortalecer las TICs para la transformación digital de la ANH</t>
  </si>
  <si>
    <t>Gestión Documental</t>
  </si>
  <si>
    <t>Información y Comunicación</t>
  </si>
  <si>
    <t>Nivel de cumplimiento en la implementación de soluciones digitales</t>
  </si>
  <si>
    <t>Programa de Gestión Documental</t>
  </si>
  <si>
    <t>Documento del Sistema Integrado de Conservación - SIC de la ANH implementado</t>
  </si>
  <si>
    <t>Documento del sic normalizado en SIGC</t>
  </si>
  <si>
    <t>Elaborar e implementar el Sistema Integrado de Conservación  - SIC-  de la ANH.</t>
  </si>
  <si>
    <t>Consiste en la normalización en el Sistema de Gestión Integrado y de Control (SGIC) del Sistema Integrado de Conservación SIC de la ANH, en el que se identifican y establecen los lineamientos generales a tener en cuenta para la Conservación de los Documentos de archivo de la entidad. ​</t>
  </si>
  <si>
    <t xml:space="preserve">Administrar y gestionar de manera la adecuación de las Oficinas de la sede de la ANH </t>
  </si>
  <si>
    <t>Bienes y servicios adquiridos para la adecuación de las oficinas ANH</t>
  </si>
  <si>
    <t>Servicios adquiridos para el apoyo a los procesos liderados por el GIT Administrativo y Financiero.</t>
  </si>
  <si>
    <t>Contratación de Servicios</t>
  </si>
  <si>
    <t>Evaluación de Resultados</t>
  </si>
  <si>
    <t>Identificación de Oportunidades Exploratorias</t>
  </si>
  <si>
    <t>VICEPRESIDENCIA TÉCNICA</t>
  </si>
  <si>
    <t>Gestión del Conocimiento</t>
  </si>
  <si>
    <t>Contribuir al desarrollo de la seguridad energética y en la generación de excedentes de exportación de hidrocarburos.</t>
  </si>
  <si>
    <t>Asegurar la información y conocimiento para la oferta de áreas</t>
  </si>
  <si>
    <t>Número de áreas ofertadas en procesos competitivos</t>
  </si>
  <si>
    <t>Plan Estratégico Institucional / Plan Nacional de Desarrollo</t>
  </si>
  <si>
    <t>Proyecto de inversión DNP</t>
  </si>
  <si>
    <t>Identificación de Recursos Exploratorios de Hidrocarburos Nacional</t>
  </si>
  <si>
    <t>Adquirir y procesar información técnica para la evaluación de las cuencas de interés misional y Mejorar la calidad de la información geológica y geofísica del país.</t>
  </si>
  <si>
    <t>Adquirir y procesar información técnica para la evaluación de las cuencas de interés misional</t>
  </si>
  <si>
    <t>Mejorar la calidad de la información geológica y geofísica del país</t>
  </si>
  <si>
    <t>Documentos de investigación realizados </t>
  </si>
  <si>
    <t>Número</t>
  </si>
  <si>
    <t>Sumatoria de documentos de investigación realizados</t>
  </si>
  <si>
    <t>Servicio de evaluación del potencial mineral de las áreas de interés</t>
  </si>
  <si>
    <t>Definir las áreas a ofrecer y elaborar los productos de información para los inversionistas</t>
  </si>
  <si>
    <t>Integrar la información de geología y geofísica de las áreas de interés, definir las áreas a ofrecer y elaborar los productos de información para los inversionistas.</t>
  </si>
  <si>
    <t>Integrar la información de geología y geofísica de las áreas de interés</t>
  </si>
  <si>
    <t>Identificar oportunidades exploratorias en las cuencas de interés misional</t>
  </si>
  <si>
    <t>Informes técnicos de evaluación entregados </t>
  </si>
  <si>
    <t>Integrar la información de geología y geofísica de las áreas de interés y Definir las áreas a ofrecer y elaborar los productos de información para los inversionistas.</t>
  </si>
  <si>
    <t>Informes técnicos de evaluación - análisis e integración de información de las cuencas sedimentarias</t>
  </si>
  <si>
    <t>Promoción y Asignación de Áreas</t>
  </si>
  <si>
    <t>VICEPRESIDENCIA DE PROMOCIÓN Y ASIGNACIÓN  DE ÁREAS</t>
  </si>
  <si>
    <t>Dinamizar los procesos de asignación de áreas</t>
  </si>
  <si>
    <t>nivel de satisfacción de inversionistas y operaciones</t>
  </si>
  <si>
    <t>Fortalecimiento en la Implementación del Modelo de Promoción para Incrementar la Inversión Nacional</t>
  </si>
  <si>
    <t xml:space="preserve">Investigaciones para la Promoción y Asignación de Áreas </t>
  </si>
  <si>
    <t>Documentos de investigación</t>
  </si>
  <si>
    <t>Realizar análisis o estudios de mercados e investigaciones del sector de hidrocarburos.</t>
  </si>
  <si>
    <t>Porcentaje de áreas asignadas en los procesos competitivos</t>
  </si>
  <si>
    <t>Trimestral</t>
  </si>
  <si>
    <t>Nivel de satisfacción de inversionistas y operaciones</t>
  </si>
  <si>
    <t>Nivel de satisfacción de inversionistas y operadores</t>
  </si>
  <si>
    <t>Número de contratos E&amp;P firmados</t>
  </si>
  <si>
    <t>Realizar la gestión para la suscripción de contratos E&amp;P</t>
  </si>
  <si>
    <t xml:space="preserve">Número de contratos E&amp;P firmados </t>
  </si>
  <si>
    <t>Corresponde a Contratos que se suscriben como resultado de un proceso de asignación. En los casos de los procesos competitivos, el Contrato que se suscribe es el que se publica y hace parte de los Términos de Referencia</t>
  </si>
  <si>
    <t>Mensual</t>
  </si>
  <si>
    <t>Priorizar, coordinar la participación por parte de la ANH en escenarios estratégicos.</t>
  </si>
  <si>
    <t>Diseñar y ejecutar el Plan estratégico de comunicaciones.</t>
  </si>
  <si>
    <t>Eventos estratégicos en lo que participa la ANH parar promocionar oportunidades de inversión en hidrocarburos.</t>
  </si>
  <si>
    <t>Promoción del sector de hidrocarburos para la atracción de nuevos inversionistas</t>
  </si>
  <si>
    <t>Servicio de divulgación para la promoción y posicionamiento de los recursos hidrocarburíferos</t>
  </si>
  <si>
    <t>Corresponde a la participación estratégica de la ANH en foros, congresos y eventos priorizados a nivel nacional e internacional.</t>
  </si>
  <si>
    <t>Número de eventos estratégicos en los que participa la ANH</t>
  </si>
  <si>
    <t>Participación Ciudadana y Comunicaciones</t>
  </si>
  <si>
    <t>No aplica</t>
  </si>
  <si>
    <t>Plan Anticorrupción y de Atención al Ciudadano</t>
  </si>
  <si>
    <t xml:space="preserve">Efectividad en las respuestas a las solicitudes ciudadanas presentadas a la ANH. </t>
  </si>
  <si>
    <t>El indicador mide la efectividad en las respuestas a las solicitudes ciudadanas verificando que se respondan a todos los requerimientos plasmados en las PQRSD, de acuerdo con la normatividad legal vigente y bajo parámetros de efectividad, calidad y transparencia.</t>
  </si>
  <si>
    <t>Cuatrimestral</t>
  </si>
  <si>
    <t xml:space="preserve">Consolidar información y generar documento de caracterización de usuarios y grupos de valor de la ANH </t>
  </si>
  <si>
    <t xml:space="preserve">Informe de caracterización de usuarios ANH </t>
  </si>
  <si>
    <t>El indicador mide el consolidado de  información y generación de documento de caracterización de usuarios y grupos de valor a través de bases de datos y encuestas. ​</t>
  </si>
  <si>
    <t>Base de datos consolidada para caracterización de usuarios.</t>
  </si>
  <si>
    <t>Informe resultados de encuesta de satisfacción de usuarios ANH</t>
  </si>
  <si>
    <t>​El indicador mide la información consolidada de las encuestas aplicadas a los usuarios y la evaluación de la atención prestada por la ANH a sus usuarios .</t>
  </si>
  <si>
    <t>Adelantar los procedimientos para declaración de incumplimiento de los contratos y los convenios de Hidrocarburos, determinando si hay lugar a la imposición de multas o terminación de conformidad con los informes remitidos por el área encargada de llevar a cabo el seguimiento de las obligaciones contractuales.</t>
  </si>
  <si>
    <t>Adelantar las labores de secretaría del Consejo Directivo, coordinando el seguimiento y control de la gestión.</t>
  </si>
  <si>
    <t xml:space="preserve">Asesorar a la Presidencia y demás dependencias de la entidad a través de la emisión de conceptos jurídicos, elaboración de los proyectos de cualquier tipo de regulación que tengan relación con las funciones de la ANH y gestión de controversias contractuales. </t>
  </si>
  <si>
    <t>Adelantar las labores de secretaría del Comité de Contratos de Hidrocarburos, y del Comité de transferencia de Tecnología coordinando su seguimiento.</t>
  </si>
  <si>
    <t>Adelantar los procesos administrativos de Fiscalización derivados de la función delegada por el Ministerio de Minas y Energía por Resolución 364 de 2021.</t>
  </si>
  <si>
    <t>Secretaría del Consejo Directivo, así como actas, acuerdos, informes, conceptos, y certificaciones, etc.</t>
  </si>
  <si>
    <t xml:space="preserve">Conceptos, reglamentos e Instancias ejecutivas.  </t>
  </si>
  <si>
    <t>Secretaria comité contratos de Hidrocarburos y Comité de Transferencia de tecnología</t>
  </si>
  <si>
    <t>Procesos Administrativos Sancionatorios fiscalización</t>
  </si>
  <si>
    <t>Procedimientos de Incumplimiento, Autos de tramite y Actos Administrativos</t>
  </si>
  <si>
    <t>Gestión Legal</t>
  </si>
  <si>
    <t>PRESIDENCIA - GERENCIA DE ASUNTOS LEGALES</t>
  </si>
  <si>
    <t>Cosiste en los procedimientos para declaración de incumplimiento de los contratos y los convenios de Hidrocarburos, determinando si hay lugar a la imposición de multas o terminación de conformidad con los informes remitidos por el área encargada de llevar a cabo el seguimiento de las obligaciones contractuales.</t>
  </si>
  <si>
    <t>(Total de procedimientos atenidos / total de procedimientos) *100</t>
  </si>
  <si>
    <t>Ejercer la secretaría del Consejo Directivo</t>
  </si>
  <si>
    <t>(Sesiones atendidas/ sesiones programadas)*100</t>
  </si>
  <si>
    <t xml:space="preserve">Consiste en asesorar a la Presidencia y demás dependencias de la entidad a través de la emisión de conceptos jurídicos, elaboración de los proyectos de cualquier tipo de regulación que tengan relación con las funciones de la ANH y gestión de controversias contractuales. </t>
  </si>
  <si>
    <t>(Total de reglamentos / reglamentos expedidos)*100</t>
  </si>
  <si>
    <t>Contestar demandas y requerimiento de despachos judiciales</t>
  </si>
  <si>
    <t>Emitir respuestas a solicitudes de conceptos jurídicos relacionados con los contratos E&amp;P y TEAS</t>
  </si>
  <si>
    <t>Seleccionar contratistas a través de las diferentes modalidades de contratación de acuerdo con la normativa vigente</t>
  </si>
  <si>
    <t>Procesos de selección realizados durante la vigencia</t>
  </si>
  <si>
    <t>Oportunidad en la emisión de conceptos jurídicos</t>
  </si>
  <si>
    <t>Notificaciones de procesos atendidos</t>
  </si>
  <si>
    <t>Gestión Contractual</t>
  </si>
  <si>
    <t>OFICINA ASESORA JURÍDICA</t>
  </si>
  <si>
    <t>Plan Anual de Adquisiciones</t>
  </si>
  <si>
    <t>Los procesos son adelantados según la documentación radicada por cada Vicepresidencia, que cumpla con los requisitos para adelantar los procesos contractuales.​</t>
  </si>
  <si>
    <t>(Proceso adelantado / ESET radicado)*100.</t>
  </si>
  <si>
    <t>Por concepto emitido en los plazos establecidos se entenderá aquel que se tramite en un tiempo máximo de 15 días hábiles contados a partir del día hábil siguiente a la radicación de la solicitud</t>
  </si>
  <si>
    <t>Corresponde a las demandas en contra de la entidad que son notificadas y requerimientos judiciales de procesos especiales a las cuales se les da tramite oportunamente​</t>
  </si>
  <si>
    <t>(Notificaciones atendidas / Notificaciones recibidas)*100</t>
  </si>
  <si>
    <t>Gestión de Proyectos</t>
  </si>
  <si>
    <t>Planeación</t>
  </si>
  <si>
    <t>Otros gastos de funcionamiento</t>
  </si>
  <si>
    <t>Fortalecer la gestión por proyectos en la ANH</t>
  </si>
  <si>
    <t>Asesorías realizadas para la formulación, ajuste, y seguimiento a proyectos de la ANH</t>
  </si>
  <si>
    <t>Informe sobre la ejecución de proyectos elaborado</t>
  </si>
  <si>
    <t>Informe consolidado sobre el seguimiento a la ejecución de proyectos</t>
  </si>
  <si>
    <t>Proyectos de inversión que cuentan con seguimiento completo en el Sistema de Seguimiento a Proyectos de Inversión - SPI</t>
  </si>
  <si>
    <t>Sumatoria de proyectos de inversión que cuentan con seguimiento completo en el Sistema de Seguimiento a Proyectos de Inversión - SPI</t>
  </si>
  <si>
    <t>Direccionamiento Estratégico y Planeación</t>
  </si>
  <si>
    <t>Documento con  información de recursos de inversión para el anteproyecto de presupuesto consolidado</t>
  </si>
  <si>
    <t>​El anteproyecto de inversión incluye la solicitud de recursos que por proyecto de inversión realizan las dependencias para la siguiente vigencia, justificando la respectiva necesidad de recursos. ​</t>
  </si>
  <si>
    <t>Gestión Social, HSE y de Seguridad de Contratos de Hidrocarburos</t>
  </si>
  <si>
    <t>VICEPRESIDENCIA DE CONTRATOS DE HIDROCARBUROS</t>
  </si>
  <si>
    <t>Seguridad, Comunidades y Medio Ambiente</t>
  </si>
  <si>
    <t>Armonizar los intereses del Gobierno Nacional y Territorial, de los ciudadanos y las empresas del sector en el desarrollo de la industria de hidrocarburos.</t>
  </si>
  <si>
    <t>Disminuir la conflictividad social y ambiental en las áreas de interés de hidrocarburos</t>
  </si>
  <si>
    <t>Contratos viabilizados con problemas de seguridad y conflictividad social y ambiental</t>
  </si>
  <si>
    <t>Aprovechamiento de Hidrocarburos en Territorios Social y Ambientalmente Sostenibles a Nivel Nacional</t>
  </si>
  <si>
    <t>Estrategia de articulación institucional para el manejo de  la conflictividad social en el sector de hidrocarburos</t>
  </si>
  <si>
    <t>Servicio de divulgación para la atención y disminución de la conflictividad del sector de hidrocarburos</t>
  </si>
  <si>
    <t>Fortalecer actores estratégicos en sitios prioritarios para las actividades de exploración y producción de hidrocarburos</t>
  </si>
  <si>
    <t xml:space="preserve">Fortalecer espacios de participación efectiva
</t>
  </si>
  <si>
    <t>Implementar instrumentos de participación efectiva</t>
  </si>
  <si>
    <t>Servicios de apoyo para el desarrollo de proyectos de inversión social en territorios estratégicos para el sector de hidrocarburos</t>
  </si>
  <si>
    <t xml:space="preserve">Estrategia para la reducción de brechas en territorios con actividades de E&amp;P de Hidrocarburos </t>
  </si>
  <si>
    <t>Implementar los instrumentos de inversión en regiones y municipios prioritarios</t>
  </si>
  <si>
    <t>Desarrollar la inversión del sector hidrocarburos utilizando los instrumentos priorizados</t>
  </si>
  <si>
    <t>Analizar los impactos biofísicos, sociales, culturales y económicos</t>
  </si>
  <si>
    <t>Implementar acciones de mitigación y compensación a impactos específicos</t>
  </si>
  <si>
    <t>Estudios de pre inversión</t>
  </si>
  <si>
    <t>Identificar restricciones ambientales y sociales en áreas a ofertar</t>
  </si>
  <si>
    <t>Integrar áreas de interés de hidrocarburos con otros usos del suelo en los instrumentos de planificación territorial (Determinantes ambientales, Planes de Ordenamiento Territorial, Planes de Ordenamiento Departamental)</t>
  </si>
  <si>
    <t>Desarrollo de buenas prácticas ambientales para el desarrollo de actividades de exploración y producción de hidrocarburos</t>
  </si>
  <si>
    <t>Generar documentos técnicos de buenas prácticas en las actividades de exploración y producción de hidrocarburos</t>
  </si>
  <si>
    <t>Implementar los documentos técnicos de buenas prácticas que se identifiquen en las actividades de exploración y producción de hidrocarburos</t>
  </si>
  <si>
    <t>Espacio de divulgación de buenas prácticas documentado</t>
  </si>
  <si>
    <t>Adelantar relacionamiento interinstitucional</t>
  </si>
  <si>
    <t>Realizar la gestión socioambiental a los contratos de hidrocarburos y procesos misionales de la ANH.</t>
  </si>
  <si>
    <t>Nivel de respuesta a las solicitudes de los operadores en el componente socioambiental</t>
  </si>
  <si>
    <t>Contratos viabilizados con problemas de seguridad y conflictividad social</t>
  </si>
  <si>
    <t>El indicador muestra la eficacia en la respuesta a las solicitudes del Operador allegadas a la Gerencia de Seguridad, Comunidades y Medio Ambiente</t>
  </si>
  <si>
    <t>Adelantar gestiones de manera conjunta, donde se involucren las diferentes perspectivas (técnica, jurídica, conflictividad) para analizar los hitos de la suspensión y adelantar las gestiones pertinentes que permitan cesar la suspensión y reactivar los proyectos​.</t>
  </si>
  <si>
    <t>(Número de solicitudes atendidas  / Total de solicitudes recibidas )*100</t>
  </si>
  <si>
    <t>Bimestral</t>
  </si>
  <si>
    <t>Realizar seguimiento a contratos en exploración y producción</t>
  </si>
  <si>
    <t>Gestión de Contratos en Exploración</t>
  </si>
  <si>
    <t>Seguimiento a Contratos en Exploración</t>
  </si>
  <si>
    <t>Estimular la actividad de exploración y producción de hidrocarburos</t>
  </si>
  <si>
    <t>Cumplimiento del plan de inversión de los contratos E&amp;P en exploración</t>
  </si>
  <si>
    <t xml:space="preserve">Cumplimiento al plan de inversiones </t>
  </si>
  <si>
    <t>Millones de dólares estadounidenses (USD)</t>
  </si>
  <si>
    <t xml:space="preserve">​​El indicador muestra el cumplimiento de los compromisos en inversión acordado en los contratos de hidrocarburos en periodo de exploración, a través de la perforación de pozos exploratorios y adquisición de sísmica 2D equivalente.​
</t>
  </si>
  <si>
    <t>Valor real de la ejecución/Valor de inversión programada</t>
  </si>
  <si>
    <t>Gestión de Contratos en Producción</t>
  </si>
  <si>
    <t>Seguimiento a Contratos en Producción</t>
  </si>
  <si>
    <t>Seguimiento Oportuno de los Planes de Explotación de Contratos en Producción</t>
  </si>
  <si>
    <t>Días</t>
  </si>
  <si>
    <t>Con este indicador la GSCP pretende medir la oportuna ejecución a los informes de verificación a los PLEX.</t>
  </si>
  <si>
    <t>Gestión TICs</t>
  </si>
  <si>
    <t>OFICINA DE TECNOLOGÍAS DE LA INFORMACIÓN</t>
  </si>
  <si>
    <t>Plan Estratégico Tecnologías de la Información y las Comunicaciones - PETIC</t>
  </si>
  <si>
    <t>Fortalecimiento de las Tecnologías de la Información y las Comunicaciones para la Transformación Digital</t>
  </si>
  <si>
    <t>Diseñar y formular los instrumentos Estratégicos involucrados con TI</t>
  </si>
  <si>
    <t>Documentos de lineamientos técnicos</t>
  </si>
  <si>
    <t xml:space="preserve">El Plan Estratégico de Tecnologías de la Información y Comunicaciones - (PETIC) , alineado con la estrategia de negocio de la ANH para el horizonte 2023-2026. </t>
  </si>
  <si>
    <t xml:space="preserve">Plan Estratégico de Tecnologías de la Información y Comunicaciones - (PETIC), horizonte 2023-2026. </t>
  </si>
  <si>
    <t>Plan formulado</t>
  </si>
  <si>
    <t>Servicios de Información Implementados</t>
  </si>
  <si>
    <t>Servicios de información implementados</t>
  </si>
  <si>
    <t>Optimizar el diseño de arquitectura de datos ampliando su cobertura e integrar aplicaciones fortaleciendo la articulación de los procesos de negocio y la generación de datos abiertos</t>
  </si>
  <si>
    <t>Implantar nuevas aplicaciones con necesidades identificadas en los procesos de negocio de la entidad y módulos hacia modelos de interoperabilidad en el marco de la transformación digital de la ANH</t>
  </si>
  <si>
    <t xml:space="preserve">Fase 2 – Rediseño del sistema de liquidación de regalías y derechos económicos. </t>
  </si>
  <si>
    <t>Fase 2 - Implementar el modelo de toma remota de información de facilidades como apoyo al proceso de fiscalización.</t>
  </si>
  <si>
    <t>Fase 2 - Desarrollo e implementación del sistema para la integración de la información de los procesos de negocio de la ANH.</t>
  </si>
  <si>
    <t>Fase 2 - Análisis, diseño, desarrollo e implementación del sistema  de contratos de hidrocarburos.</t>
  </si>
  <si>
    <t>Análisis, diseño, desarrollo e implementación  de aplicativos  para las áreas de apoyo de la ANH.</t>
  </si>
  <si>
    <t>Servicios de Información Actualizados</t>
  </si>
  <si>
    <t>Fortalecer la infraestructura de acuerdo a la vigencia tecnológica definida, para los componentes de hardware, comunicaciones y redes de datos</t>
  </si>
  <si>
    <t>Renovar y fortalecer la infraestructura tecnológica de computación en la nube y de seguridad informática</t>
  </si>
  <si>
    <t>Servicios de información actualizados</t>
  </si>
  <si>
    <t xml:space="preserve">Licenciamiento de software para la gestión de TIC. </t>
  </si>
  <si>
    <t>Parque tecnológico de la ANH renovado</t>
  </si>
  <si>
    <t>Optimización de la infraestructura tecnológica de respaldo de la información de la ANH on premise.</t>
  </si>
  <si>
    <t>Fortalecer la plataforma de seguridad de la información de la ANH.</t>
  </si>
  <si>
    <t>Fortalecimiento del Datacenter de contingencia en nube</t>
  </si>
  <si>
    <t>Implementación de soluciones digitales</t>
  </si>
  <si>
    <t>Son los productos de Servicios de información implementados + Soluciones implementadas por las actualizaciones de Sistemas de Información</t>
  </si>
  <si>
    <t>Cumplimiento En la implementación de la estrategia de Gobierno Digital.</t>
  </si>
  <si>
    <t>% de implementación de los tres ejes  de la política de Gobierno Digital:
1. Arquitectura - PETI.
2. Seguridad de la Información.
3. Servicios ciudadanos.</t>
  </si>
  <si>
    <t>(% alcanzado / % esperado)</t>
  </si>
  <si>
    <t>Realizar la gestión de TICs en la ANH</t>
  </si>
  <si>
    <t>Garantizar la administración de los servicios de infraestructura especializados y mantener el plan de recuperación ante desastres de la ANH. – (Vigencia Futura Tramitada en 2021)</t>
  </si>
  <si>
    <t>Soporte y mantenimiento infraestructura de virtualización.</t>
  </si>
  <si>
    <t>Garantizar la operación de los sistemas de virtualización y los escritorios virtuales.</t>
  </si>
  <si>
    <t>Soporte y mantenimiento infraestructura de hiperconvergencia.</t>
  </si>
  <si>
    <t>Mantener el desempeño óptimo de los equipos que componen la plataforma de hiperconvergencia.</t>
  </si>
  <si>
    <t>Soporte y mantenimiento de los switch de la entidad</t>
  </si>
  <si>
    <t>Garantizar la operación de los switch de Core y de borde  que permiten la conectividad LAN y WAN de la entidad.</t>
  </si>
  <si>
    <t>Servicio de gestión, administración y optimización de los centros de datos de la ANH.</t>
  </si>
  <si>
    <t>Adquisición o renovación de licenciamiento de la  solución de antivirus para la ANH.</t>
  </si>
  <si>
    <t>Adquisición de suscripciones de paquetes  software especifico</t>
  </si>
  <si>
    <t>Renovación licenciamiento plataforma ZOOM para seminarios web.</t>
  </si>
  <si>
    <t>Actualización y el soporte  del SGDEA.</t>
  </si>
  <si>
    <t>Soporte y desarrollo a servicios, infraestructura, aplicaciones y gestión administrativa.​</t>
  </si>
  <si>
    <t>Soporte y mantenimiento de la plataforma de control de acceso y CCTV de la entidad.</t>
  </si>
  <si>
    <t>Uso de la capacidad física locativa disponible en el Datacenter Alterno del IPSE</t>
  </si>
  <si>
    <t>Soporte y mantenimiento de las UPS que actualmente soportan la operación del Centro de Computo Principal y Red Regulada de la ANH, con bolsa de repuestos.</t>
  </si>
  <si>
    <t>Soporte y mantenimiento del sistema de detección y extinción de incendios del centro principal de computo de la ANH, con bolsa de repuestos.</t>
  </si>
  <si>
    <t>Soporte y mantenimiento de los aires acondicionados de los centros de cómputo de la ANH con suministro de repuestos.</t>
  </si>
  <si>
    <t>Servicio de internet dedicado para la oficina de la ANH</t>
  </si>
  <si>
    <t>Gestión del Talento Humano</t>
  </si>
  <si>
    <t>Talento Humano</t>
  </si>
  <si>
    <t>Administrar el talento humano, promover su bienestar y potenciar sus habilidades y competencias</t>
  </si>
  <si>
    <t>Nivel de Satisfacción del Talento Humano</t>
  </si>
  <si>
    <t>Plan Estratégico de Talento Humano</t>
  </si>
  <si>
    <t xml:space="preserve">Encuesta de satisfacción </t>
  </si>
  <si>
    <t>Sondeo de satisfacción</t>
  </si>
  <si>
    <t>Nivel de Ejecución del Plan Estratégico de Talento Humano</t>
  </si>
  <si>
    <t>Implementación del Plan Estratégico de Talento Humano 2018-2022.</t>
  </si>
  <si>
    <t>Avance en la Implementación del Plan Estratégico de TH 2018-2022</t>
  </si>
  <si>
    <t>Evaluar el nivel de Avance en la implementación del Plan Estratégico de TH 2018 - 2022</t>
  </si>
  <si>
    <t>Promedio de la ejecución de los planes: plan previsión de recursos humanos+ plan anual de vacantes + plan institucional de capacitación + plan de incentivos institucionales/bienestar + plan anual en seguridad y salud en el trabajo</t>
  </si>
  <si>
    <t>Plan de Seguridad y Salud en el Trabajo SST - 2022.</t>
  </si>
  <si>
    <t>Avance en la Implementación del Plan de Seguridad y Salud en el Trabajo - SST 2022</t>
  </si>
  <si>
    <t>Evaluar el Nivel de Avance en la implementación del Plan de Seguridad y Salud en el Trabajo - SST 2022</t>
  </si>
  <si>
    <t xml:space="preserve">Plan Institucional de Capacitación 2022. </t>
  </si>
  <si>
    <t>Avance en la Implementación del Plan Institucional de Capacitación 2022.</t>
  </si>
  <si>
    <t>Evaluar el Nivel de Avance de las actividades programadas en el Plan Institucional de Capacitación 2022.</t>
  </si>
  <si>
    <t>Plan de Bienestar e Incentivos 2022.</t>
  </si>
  <si>
    <t>Avance en la Implementación del Plan Bienestar e Incentivos 2022.</t>
  </si>
  <si>
    <t>Evaluar el Nivel de Avance de las actividades programadas en el Plan de Bienestar e Incentivos 2022.</t>
  </si>
  <si>
    <t>Plan de Previsión de Recursos Humanos 2022.</t>
  </si>
  <si>
    <t>Evaluar el Nivel de Avance de las actividades programadas en el Plan de Previsión de Recursos Humanos 2022.</t>
  </si>
  <si>
    <r>
      <t xml:space="preserve">(Total actividades ejecutadas para el periodo / Total actividades programadas ) </t>
    </r>
    <r>
      <rPr>
        <b/>
        <sz val="11"/>
        <color theme="1"/>
        <rFont val="Calibri"/>
        <family val="2"/>
        <scheme val="minor"/>
      </rPr>
      <t>*100</t>
    </r>
  </si>
  <si>
    <t>Control de Operaciones y Gestión Volumétrica</t>
  </si>
  <si>
    <t>VICEPRESIDENCIA DE OPERACIONES, REGALÍAS Y PARTICIPACIONES</t>
  </si>
  <si>
    <t>Reservas y Operaciones (Fiscalización)</t>
  </si>
  <si>
    <t>Mantener niveles de reservas y producción de hidrocarburos</t>
  </si>
  <si>
    <t>Producción promedio diaria de gas</t>
  </si>
  <si>
    <t>Millones de pies cúbicos de gas por día (MPCD)</t>
  </si>
  <si>
    <t>Mide la cantidad de pies cúbicos de gas comercializado que, en promedio, se extraen diariamente en el territorio nacional</t>
  </si>
  <si>
    <t>(No. Millones de pies cúbicos mes / No. días mes).</t>
  </si>
  <si>
    <t>Producción promedio diaria de crudo</t>
  </si>
  <si>
    <t>Producción promedio diaria de crudo  (petróleo)</t>
  </si>
  <si>
    <t>Miles de barriles promedio día (KBPD)</t>
  </si>
  <si>
    <t>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t>
  </si>
  <si>
    <t>(No. Miles de barriles mes / No. días mes).</t>
  </si>
  <si>
    <t>Gestión de Regalías y Derechos Económicos</t>
  </si>
  <si>
    <t>Regalías y Derechos Económicos</t>
  </si>
  <si>
    <t>Generar recursos financieros que contribuyan a la prosperidad económica y social del país</t>
  </si>
  <si>
    <t>Recaudo de Regalías del año</t>
  </si>
  <si>
    <t>Gestión de recursos financieros que contribuyan a la prosperidad económica y social del país y a la sostenibilidad financiera de la ANH.</t>
  </si>
  <si>
    <t>Billones de pesos</t>
  </si>
  <si>
    <t>Ingresos por Derechos Económicos</t>
  </si>
  <si>
    <t>Gestión de recursos propios por concepto de Derechos Económicos</t>
  </si>
  <si>
    <t>Millones de pesos</t>
  </si>
  <si>
    <t>Indica el avance en el reconocimiento del recaudo de ingresos por derechos económicos a una fecha de corte</t>
  </si>
  <si>
    <t xml:space="preserve">Sumatoria de los Ingresos aplicados por Derechos Económicos. </t>
  </si>
  <si>
    <t>Regalías recaudadas</t>
  </si>
  <si>
    <t>Revisión y Consolidación de Reservas de Hidrocarburos</t>
  </si>
  <si>
    <t>Gestión del conocimiento</t>
  </si>
  <si>
    <t>Reservas y Operaciones</t>
  </si>
  <si>
    <t>Fortalecimiento de la Ciencia y Tecnología para el Sector Hidrocarburos a Nivel Nacional</t>
  </si>
  <si>
    <t>Documentos de Investigación en C&amp;T</t>
  </si>
  <si>
    <t>Convenio suscrito para apoyar proyectos de investigación en C&amp;T aplicada al sector hidrocarburos.</t>
  </si>
  <si>
    <t>Mide el número de convenios suscritos</t>
  </si>
  <si>
    <t xml:space="preserve">Gestionar proyectos de investigación en C&amp;T desde convocatoria, selección, contratación de financiamiento, seguimiento técnico-financiero, hasta evaluación y calificación final de estudios </t>
  </si>
  <si>
    <t>Documento con líneas de investigación aprobadas para convocatoria o invitación a grupos de investigación</t>
  </si>
  <si>
    <t>Servicio de educación informal en temas de hidrocarburos</t>
  </si>
  <si>
    <t>Realizar convocatoria y contratación de programas de formación en hidrocarburos</t>
  </si>
  <si>
    <t xml:space="preserve">Formación especializadas  en temáticas de hidrocarburos </t>
  </si>
  <si>
    <t>Información y comunicación</t>
  </si>
  <si>
    <t>Reservas probadas de crudo (petróleo)</t>
  </si>
  <si>
    <t>Millones de barriles (Mbl)</t>
  </si>
  <si>
    <t>Mide el volumen de reservas probadas (1P) de crudo en la vigencia correspondiente​.</t>
  </si>
  <si>
    <t>Sumatoria del volumen de reservas probadas de crudo reportadas por las compañías operadoras y consolidadas por la ANH para cada vigencia.</t>
  </si>
  <si>
    <t>31/06/2022</t>
  </si>
  <si>
    <t>Años de Reservas Probadas de crudo</t>
  </si>
  <si>
    <t>Años</t>
  </si>
  <si>
    <t>​Mide la vida media de las reservas probadas de crudo, como un indicativo de la sostenibilidad en el abastecimiento de crudo del país.​</t>
  </si>
  <si>
    <t>Vm= (R/P); donde: Vm= Vida media de las reservas probadas en años; R= Reservas Probadas estimadas para la vigencia, en Millones de barriles; P= Producción anual de crudo para la vigencia, en Millones de barriles por año.</t>
  </si>
  <si>
    <t>Reservas probadas de gas natural</t>
  </si>
  <si>
    <t>Tera pies cúbicos (Tpc)</t>
  </si>
  <si>
    <t xml:space="preserve">Mide el volumen de reservas probadas (1P) de gas natural  en la vigencia correspondiente </t>
  </si>
  <si>
    <t>Reservas probadas de crudo</t>
  </si>
  <si>
    <t>Auditoría interna</t>
  </si>
  <si>
    <t>Control interno</t>
  </si>
  <si>
    <t>Plan Anual de Auditoría Interna (PAAI) cumplido</t>
  </si>
  <si>
    <t>Establecer el grado de eficacia en que se ejecutan las actividades establecidas en el PAAI</t>
  </si>
  <si>
    <t>Gastos de funcionamiento</t>
  </si>
  <si>
    <t>Gestión general  control interno</t>
  </si>
  <si>
    <t>(Actividades ejecutadas /
Actividades programadas)*100</t>
  </si>
  <si>
    <t>Gestión Financiera</t>
  </si>
  <si>
    <t>Administrar y gestionar de manera eficiente los recursos financieros de la ANH</t>
  </si>
  <si>
    <t>Solicitudes atendidas</t>
  </si>
  <si>
    <t>Corresponde a todas las gestiones adelantadas para dar trámite a las solicitudes que se requieran al Grupo Administrativo y Financiero.​</t>
  </si>
  <si>
    <t>(No. de solicitudes recibidas por el Grupo Financiero / No. Solicitudes atendidas) * 100</t>
  </si>
  <si>
    <t>Informes contables, presupuestales y tributarios presentados oportunamente</t>
  </si>
  <si>
    <t>Corresponde a la presentación oportuna de las declaraciones tributarias, estados financieros y reporte de información propios de la gestión contable y tributaria. ​</t>
  </si>
  <si>
    <t>(No. de informes presentados oportunamente / No. de informes presentados durante el periodo) *100</t>
  </si>
  <si>
    <t>Gestión Integral</t>
  </si>
  <si>
    <t xml:space="preserve"> Mejoramiento y actualización del sistema de gestión integral y de control de la ANH.</t>
  </si>
  <si>
    <t>Informe de auditorias internas generados</t>
  </si>
  <si>
    <t xml:space="preserve"> Se refiere a la realización de los informes de las auditorías internas al SIGC.</t>
  </si>
  <si>
    <t xml:space="preserve">Sumatoria de informes de auditoría generados </t>
  </si>
  <si>
    <t>Certificaciones internacionales a los sistemas de gestión</t>
  </si>
  <si>
    <t>Plan de mejoramiento para fortalecer la gestión y desempeño institucional implementado</t>
  </si>
  <si>
    <t xml:space="preserve">Realizar monitoreo a las actividades contempladas en el Componente Iniciativas Adicionales, del Plan Anticorrupción y de Atención al Ciudadano </t>
  </si>
  <si>
    <t xml:space="preserve">Monitoreo realizado a la implementación de actividades del Componente  Gestión del Riesgo de Corrupción, del Plan Anticorrupción y de Atención al Ciudadano </t>
  </si>
  <si>
    <t>Corresponde al monitoreo sobre las actividades ejecutadas en el marco del   Componente Gestión del Riesgo de Corrupción, del Plan Anticorrupción y de Atención al Ciudadano</t>
  </si>
  <si>
    <t xml:space="preserve">Realizar monitoreo a las actividades contempladas en el Componente  Gestión del Riesgo de Corrupción, del Plan Anticorrupción y de Atención al Ciudadano </t>
  </si>
  <si>
    <t xml:space="preserve">Monitoreo realizado a la implementación de actividades del Componente  Planeación de la Estrategia de Racionalización, del Plan Anticorrupción y de Atención al Ciudadano </t>
  </si>
  <si>
    <t xml:space="preserve">​Corresponde al monitoreo sobre las actividades ejecutadas en el marco del   Componente Planeación de la Estrategia de Racionalización, del Plan Anticorrupción y de Atención al Ciudadano. ​
</t>
  </si>
  <si>
    <t xml:space="preserve">Sumatoria de monitoreos realizados a la implementación de actividades del Componente  Planeación de la Estrategia de Racionalización, del Plan Anticorrupción y de Atención al Ciudadano </t>
  </si>
  <si>
    <t>Realizar monitoreo a las actividades contempladas en el Componente Mecanismos para Mejorar la Atención al Ciudadano, del Plan Anticorrupción y de Atención al Ciudadano</t>
  </si>
  <si>
    <t xml:space="preserve">Monitoreo realizado a la implementación de actividades del Componente Rendición de Cuentas, del Plan Anticorrupción y de Atención al Ciudadano </t>
  </si>
  <si>
    <t>​Corresponde al monitoreo sobre las actividades ejecutadas en el marco del   Componente Rendición de Cuentas, del Plan Anticorrupción y de Atención al Ciudadano. ​</t>
  </si>
  <si>
    <t xml:space="preserve">Sumatoria de Monitoreos realizados a la implementación de actividades del Componente Rendición de Cuentas, del Plan Anticorrupción y de Atención al Ciudadano </t>
  </si>
  <si>
    <t xml:space="preserve">Realizar monitoreo a las actividades contempladas en el Componente Rendición de Cuentas, del Plan Anticorrupción y de Atención al Ciudadano </t>
  </si>
  <si>
    <t xml:space="preserve">Monitoreo realizado a la implementación de actividades del Componente Iniciativas Adicionales, del Plan Anticorrupción y de Atención al Ciudadano </t>
  </si>
  <si>
    <t>​Corresponde al monitoreo sobre las actividades ejecutadas en el marco del   Componente  Iniciativas Adicionales, del Plan Anticorrupción y de Atención al Ciudadano. </t>
  </si>
  <si>
    <t xml:space="preserve">Sumatoria de monitoreos realizados a la implementación de actividades del Componente Iniciativas Adicionales, del Plan Anticorrupción y de Atención al Ciudadano </t>
  </si>
  <si>
    <t xml:space="preserve">Informe de revisión por la Presidencia de la ANH al SGIC realizado </t>
  </si>
  <si>
    <t>Corresponde  a las revisiones por la Presidencia al Sistema de Gestión Integral y de control.</t>
  </si>
  <si>
    <t>Resultado de la Evaluación</t>
  </si>
  <si>
    <t>OFICINA ASESORA DE CONTROL INTERNO</t>
  </si>
  <si>
    <t>Eventos de formación especializada en áreas de conocimiento de hidrocarburos</t>
  </si>
  <si>
    <t>Mide el número de eventos de formación especializada realizados en áreas de conocimiento de hidrocarburos.</t>
  </si>
  <si>
    <t xml:space="preserve"> Convenio suscrito</t>
  </si>
  <si>
    <t xml:space="preserve">Documento con líneas de investigación aprobadas </t>
  </si>
  <si>
    <t>Sumatoria de eventos de formación especializada realizados</t>
  </si>
  <si>
    <t>Pozos Exploratorios Perforados</t>
  </si>
  <si>
    <t>​​Mide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t>
  </si>
  <si>
    <t>Sumatoria del número de Pozos Exploratorios perforados en el mes</t>
  </si>
  <si>
    <t>Sísmica 2D equivalente</t>
  </si>
  <si>
    <t>Sísmica 2D Equivalente</t>
  </si>
  <si>
    <t>Kilómetro</t>
  </si>
  <si>
    <t>Kilómetros sísmica 2D equivalente adquiridos / mes</t>
  </si>
  <si>
    <t xml:space="preserve">​Cuantificar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
</t>
  </si>
  <si>
    <t>Excedentes Financieros Girados a la Nación</t>
  </si>
  <si>
    <t>Sistema General de Regalías</t>
  </si>
  <si>
    <t>Generar recursos que contribuyan a la prosperidad del país</t>
  </si>
  <si>
    <t>Excedentes financieros girados a la nación</t>
  </si>
  <si>
    <t>Sumatoria de los saldos trasladados correspondientes a excedentes financieros durante el año.</t>
  </si>
  <si>
    <t>Nivel de ejecución del plan estratégico de talento humano</t>
  </si>
  <si>
    <t>Determinar el nivel de ejecución del Plan Estratégico de Talento Humano  de la ANH</t>
  </si>
  <si>
    <t xml:space="preserve">Nivel de ejecución del plan estratégico de talento humano </t>
  </si>
  <si>
    <t>Promedio de la ejecución de los planes​</t>
  </si>
  <si>
    <t>(Sumatoria del nivel de ejecución de los planes de talento humano en período determinado) / Número de planes de talento humano</t>
  </si>
  <si>
    <t>Corresponde a los informes obtenidos del análisis e integración de información técnica de las cuencas sedimentarias definidas por la ANH.</t>
  </si>
  <si>
    <t>Apoyar la financiación de líneas de investigación en C&amp;T aplicada al sector hidrocarburos</t>
  </si>
  <si>
    <t xml:space="preserve">
Mide el número de documentos con líneas de investigación aprobados para las convocatorias o invitaciones a grupos de investigación.</t>
  </si>
  <si>
    <t xml:space="preserve">Refiere el avance en el valor total de las regalías recaudadas en la vigencia, el monto acumulado de recursos que por concepto de regalías por la explotación de hidrocarburos serán transferidos al SGR en la vigencia 2022. </t>
  </si>
  <si>
    <t>Sumatoria de regalías recaudadas en el año</t>
  </si>
  <si>
    <t xml:space="preserve">Sumatoria del volumen de reservas probadas de gas natural reportadas por las compañías operadoras y consolidadas por la ANH para cada vigencia. </t>
  </si>
  <si>
    <t>Número de contratos Viabilizados a través de la gestión de la GSCYMA.</t>
  </si>
  <si>
    <t>Corresponde a las certificaciones que se obtienen al solicitar y recibir la visita del servicio de auditoría de seguimiento con el ente certificador, validado mediante contrato.</t>
  </si>
  <si>
    <t>(certificaciones  de mantenimiento a los sistemas de gestión / certificaciones a obtener en la vigencia )*100</t>
  </si>
  <si>
    <t>Adelantar acciones en el marco del plan de mejoramiento para cerrar las brechas de la evaluación del FURAG</t>
  </si>
  <si>
    <t>Corresponde al plan para adelantar acciones en el marco del plan de mejoramiento para cerrar las brechas de la evaluación.</t>
  </si>
  <si>
    <t xml:space="preserve">Sumatoria de monitoreos realizados a la implementación de las actividades del Componente Gestión del Riesgo de Corrupción, del Plan Anticorrupción y de Atención al Ciudadano   </t>
  </si>
  <si>
    <t xml:space="preserve">Realizar las revisiones por la Presidencia de la ANH al Sistema de Gestión Integral y de Control </t>
  </si>
  <si>
    <t>Evaluación del Modelo Integrado de Planeación y Gestión a través el FURAG</t>
  </si>
  <si>
    <t>Se  evalúa el modelo a través de la herramienta FRURAG II, que arroja el resultado según la variables evaluadas.</t>
  </si>
  <si>
    <t xml:space="preserve">Atender al ciudadano en los distintos trámites (peticiones, quejas, reclamos, sugerencias y denuncias) presentadas a la entidad, efectuando un seguimiento continuo para su priorización.  </t>
  </si>
  <si>
    <t>(Número de solicitudes atendidas oportunamente/ número de solicitudes presentadas)*100</t>
  </si>
  <si>
    <t>Adelantar acciones para la evaluación de la atención de los trámites de PQRDS y mejorar el servicio al ciudadano a través de la aplicación de encuestas de satisfacción de usuarios.</t>
  </si>
  <si>
    <t>Informe de encuesta de satisfacción de usuarios ANH.</t>
  </si>
  <si>
    <t xml:space="preserve">Corresponde a las asesorías realizadas para la formulación, ajuste, y seguimiento a proyectos de la ANH; en el marco del proceso de Gestión de Proyectos.
</t>
  </si>
  <si>
    <t>(asesorías realizadas para la formulación, ajuste, y seguimiento a proyectos de la ANH/ Asesorías solicitadas por las dependencias)*100</t>
  </si>
  <si>
    <t xml:space="preserve">Corresponde al informe consolidado sobre el seguimiento a la ejecución de proyectos </t>
  </si>
  <si>
    <t>Corresponde al seguimiento realizado por las dependencias en el SPI, sistema administrado por el Departamento Nacional de Planeación - DNP para hacer seguimiento a la ejecución física (metas) y financiera de cada  proyectos que se encuentra registrados en el Banco Nacional de Programas y Proyectos - BPIN.​ El seguimiento correspondiente al mes de diciembre se reporta en los meses de enero y febrero del año siguiente.</t>
  </si>
  <si>
    <t>Consiste en las acciones que se tomen para la adecuación de las oficinas de la ANH ajustándola a las nuevas realidades de teletrabajo y trabajo en casa</t>
  </si>
  <si>
    <t>Consiste en las acciones que se tomen para la contratación de prestaciones de servicios requeridos por la Agencia liderados por el GIT Administrativo y Financiero</t>
  </si>
  <si>
    <t>Las Rutas hacia el Funcionario Público Integral (PHVA - Servicios TH).</t>
  </si>
  <si>
    <t>Evaluar la satisfacción de la parte interesada interna frente a la implementación de las rutas para crear Valor en lo Público (Ruta de la Felicidad, Ruta del Crecimiento, Ruta del Servicio, Ruta de la Calidad y Ruta del Análisis de Datos.</t>
  </si>
  <si>
    <t>Avance en la Implementación del Plan de Previsión de Recursos Humanos 2022.</t>
  </si>
  <si>
    <t>Excedentes financieros transferidos a la nación</t>
  </si>
  <si>
    <t>Ampliación de capacidades de la infraestructura de los datacenter de la ANH.</t>
  </si>
  <si>
    <t>Nivel de cumplimiento en la implementación de la estrategia de Gobierno Digital​</t>
  </si>
  <si>
    <t>(Total de conceptos emitidos en los plazos establecidos/ Total solicitud de conceptos jurídicos)*100</t>
  </si>
  <si>
    <t>Corresponden a los documentos técnicos de investigación en yacimientos no convencionales y convencionales en las cuencas de interés</t>
  </si>
  <si>
    <t>Realizar el análisis cualitativo y cuantitativo de la percepción general de los inversionistas y las compañías operadoras del sector de hidrocarburos</t>
  </si>
  <si>
    <t>​Realizar un análisis cualitativo y cuantitativo anual, de la percepción del inversionista para generar estrategias de mercadeo</t>
  </si>
  <si>
    <t>Plan de mejoramiento para fortalecer la gestión y desempeño  institucional implementado</t>
  </si>
  <si>
    <t>Meta de la Vigencia 2022</t>
  </si>
  <si>
    <t>Gestión de aplicaciones por Derechos Económicos</t>
  </si>
  <si>
    <t>Gestión aplicaciones derechos económicos</t>
  </si>
  <si>
    <t>Indica el avance en la gestión de aplicaciones de los pagos efectuados por derechos económicos</t>
  </si>
  <si>
    <t>No. de partidas del mes (n+1) con aplicaciones radicadas/No. de partidas pendientes de aplicación del mes (n)</t>
  </si>
  <si>
    <t>mensual</t>
  </si>
  <si>
    <t>Tiempo promedio de resolución recursos de reposición</t>
  </si>
  <si>
    <t>días hábiles</t>
  </si>
  <si>
    <t>Refiere el numero de días en promedio en el que se resolvieron los recursos de reposición contra una liquidación trimestral de regalías.</t>
  </si>
  <si>
    <t>Formula del Indicador: Sumatoria del No. de días hábiles utilizados para resolver los recursos de una liquidación trimestral/Total de recursos interpuestos y resueltos frente a una liquidación trimestral</t>
  </si>
  <si>
    <t>trimestral</t>
  </si>
  <si>
    <t>Promedio días trámite recursos de reposición</t>
  </si>
  <si>
    <t>Número total de días calendario en la gestión de los PLEX y/o actualizaciones / Número total de PLEX gestionados</t>
  </si>
  <si>
    <t>Seguimiento a estimación de Fondos de Abandono para contratos en producción</t>
  </si>
  <si>
    <t>(Número de fondos de abandono estimados acumulados durante el trimestre / Número de fondos de abandono a estimar acumulados durante el trimestre) x 100</t>
  </si>
  <si>
    <t>Nivel de respuesta oportuna a solicitudes</t>
  </si>
  <si>
    <t>El indicador muestra la eficacia en la respuesta oportuna a las solicitudes del proceso de Gestión de Contratos en Exploración</t>
  </si>
  <si>
    <t>(Número de solicitudes atendidas oportunamente / Total de solicitudes con términos cumplidos)*100</t>
  </si>
  <si>
    <t>Nivel de respuesta a las solicitudes del operador</t>
  </si>
  <si>
    <t>El indicador muestra la eficacia en la respuesta a las solicitudes del Operador por parte de la gerencia de seguimiento a contratos en producción.</t>
  </si>
  <si>
    <t>(Número de Trámites Atendidos Acumulados en el mes/Número de Trámites Recibidos Acumulados en el mes.) x 100</t>
  </si>
  <si>
    <t>El indicador muestra la efectividad de la gestión en la estimación de los fondos de abandono para los contratos que se encuentran en producción</t>
  </si>
  <si>
    <t>Tiempo de respuesta de solicitudes PBC</t>
  </si>
  <si>
    <t>Realizar la medición de los tiempos de entrega de los programas en benificio de las comunidades.</t>
  </si>
  <si>
    <t>(Sumatoria días revisión del PBC/Sumatoria días estimado de revisión)*100</t>
  </si>
  <si>
    <t>Los productos entregados resultado del plan de trabajo concertado entidades, son: Guías o documentos técnicos, protocolos; actas, memorias de reunión, registros de asistencia, registro fotográfico, correos electrónicos, comunicaciones; y reportes servicios tecnológicos del monitoreo a conflictividad.</t>
  </si>
  <si>
    <t>No. Eventos de divulgación realizados</t>
  </si>
  <si>
    <t>Los productos entregados resultado del plan de trabajo concertado entidades, son: Guías o documentos técnicos, protocolos; actas, memorias de reunión, registros de asistencia, registro fotográfico, correos electronicos, comunicaciones; y reportes servicios tecnológicos del monitoreo a conflictividad.</t>
  </si>
  <si>
    <t>No. De Eventos de divulgación realizados</t>
  </si>
  <si>
    <t>Generación de información preliminar para la viabilidad de las actividades de exploración y producción de hidrocarburos</t>
  </si>
  <si>
    <t>Documentos de investigación realizados</t>
  </si>
  <si>
    <t xml:space="preserve">No. De Documentos técnicos elaborados </t>
  </si>
  <si>
    <t xml:space="preserve">No. de Documentos técnicos elaborados </t>
  </si>
  <si>
    <t>Integración de información técnica preliminar regional en áreas de interés de hidrocarburos</t>
  </si>
  <si>
    <t>Estudios de pre inversión realizados</t>
  </si>
  <si>
    <t>No. De Estudios de pre inversión realizados</t>
  </si>
  <si>
    <t>No. De Estudios de pre inversión realizado</t>
  </si>
  <si>
    <t>Eventos de divulgación realizados</t>
  </si>
  <si>
    <t xml:space="preserve">No. Espacio de divulgación de buenas prácticas documentados </t>
  </si>
  <si>
    <t>Proyectos apoyados</t>
  </si>
  <si>
    <t>No. De proyectos apoyados</t>
  </si>
  <si>
    <t>No. de proyectos apoyados</t>
  </si>
  <si>
    <t>Contratar la herramienta de Evaluación PEPS para el análisis del sector de hidrocarburos.</t>
  </si>
  <si>
    <t>Corresponde a la contratación de la herramienta de Evaluación PEPS para el análisis del sector de hidrocarburos en la ANH.</t>
  </si>
  <si>
    <t>Sumatoria de número de herramientas PEPS contratadas</t>
  </si>
  <si>
    <t>Plan Estratégico de Comunicaciones Diseñado y Ejecutado</t>
  </si>
  <si>
    <t>8 / 100</t>
  </si>
  <si>
    <t>Número / Porcentaje</t>
  </si>
  <si>
    <t>Corresponde al diseño y ejecución del plan estratégico de comunicaciones de la ANH bien a través de la ejecución de las actividades propias del mismo en medios de comunicación nacionales y extranjeros.</t>
  </si>
  <si>
    <t>Numero de pautas publicadas / Porcentaje de los recursos Ejecutados</t>
  </si>
  <si>
    <t>Calificación del nivel de satisfacción de inversionistas y operadores</t>
  </si>
  <si>
    <t>Número de contratos administrativos suscritos</t>
  </si>
  <si>
    <t>Corresponde al número de contratos administrativos suscritos durante la vigencia 2022 para la ejecución del proyecto de inversión de la VPAA.</t>
  </si>
  <si>
    <t>Numero de Contratos administrativos suscritos / Número de Contratos administrativos planeados</t>
  </si>
  <si>
    <r>
      <t xml:space="preserve">Avance Cuantitativo Meta 
</t>
    </r>
    <r>
      <rPr>
        <sz val="8"/>
        <color theme="1"/>
        <rFont val="Calibri"/>
        <family val="2"/>
        <scheme val="minor"/>
      </rPr>
      <t>(solo numeros)</t>
    </r>
  </si>
  <si>
    <t>Descripción del Avance o Justificación del Incumplimiento</t>
  </si>
  <si>
    <r>
      <t xml:space="preserve">Evidencia  
</t>
    </r>
    <r>
      <rPr>
        <sz val="8"/>
        <color theme="1"/>
        <rFont val="Calibri"/>
        <family val="2"/>
        <scheme val="minor"/>
      </rPr>
      <t>(medio que soporta y permite comprobar el avance registrado y la ubicacion del mismo - url, carpeta compartida, otro.)</t>
    </r>
  </si>
  <si>
    <t>Ejecución Presupuestal (Compromisos - cifras en pesos )</t>
  </si>
  <si>
    <t>Ejecución Presupuestal (Obligaciones - cifras en pesos)</t>
  </si>
  <si>
    <t>100</t>
  </si>
  <si>
    <t xml:space="preserve"> Base datos conceptos carpeta: \\misdocumentos\sperfiles\maribel.rodriguez\My Documents\SIGECO\PROCESO GESTION LEGAL\INDICADORES\Indicadores GL 2022
Reporte indicador en SIGECO</t>
  </si>
  <si>
    <t>0</t>
  </si>
  <si>
    <t xml:space="preserve">Cuadro de mando BCS - TALENTO HUMANO en la Dirección: 
</t>
  </si>
  <si>
    <t xml:space="preserve">Cuadro de mando BCS - TALENTO HUMANO en la Dirección: </t>
  </si>
  <si>
    <t>Relacion pagos SIIF</t>
  </si>
  <si>
    <t>SERVIDOR: GestiondeConocimiento-Publica (\\servicios.anh.gov.co\sservicios) / CONTRATOS 2021 y CONTRATOS 2022
SECOP II
Rubro: C-2106-1900-2-0-2106002-02</t>
  </si>
  <si>
    <t>SERVIDOR: GestiondeConocimiento-Publica (\\servicios.anh.gov.co\sservicios) / CONTRATOS 2021 y CONTRATOS 2022
Publicada en la página WEB de la ANH</t>
  </si>
  <si>
    <t>SERVIDOR: GestiondeConocimiento-Publica (\\servicios.anh.gov.co\sservicios) / CONTRATOS 2021 y CONTRATOS 2022
SECOP II
Rubro: C-2106-1900-2-0-2106014-02</t>
  </si>
  <si>
    <t>Áreas evaluadas técnicamente ofrecidas para nominación en procesos competitivos</t>
  </si>
  <si>
    <t>Corresponde al numero de nuevas regiones de interés prospectivo para la exploración de hidrocarburos - áreas evaluadas técnicamente por la Vicepresidencia Técnica</t>
  </si>
  <si>
    <t xml:space="preserve">Numero de áreas evaluadas técnicamente ofrecidas para nominación en procesos competitivos </t>
  </si>
  <si>
    <t>Dashboard de Tramites de la GSCYMA</t>
  </si>
  <si>
    <t>Dashboard de Suspendidos de la GSCYMA</t>
  </si>
  <si>
    <t>Tablero de Control de Tramites GSCE</t>
  </si>
  <si>
    <t>1</t>
  </si>
  <si>
    <t>Se suscribió el contrato No. 038 de 2022</t>
  </si>
  <si>
    <t>Secop II  - ANH-01-RE-2022</t>
  </si>
  <si>
    <t>Carpeta de la VPAA - Disco compartido de la ANH - (Promoción)</t>
  </si>
  <si>
    <t>Esta actividad se realiza durante el último trimestre de la vigencia</t>
  </si>
  <si>
    <t>15</t>
  </si>
  <si>
    <t>Se realizó la suscripción de 30 contratos en enero de 2022 en el IV ciclo de la Ronda Colombia 2021 del PPAA. Para efecto de reporte se relacionan 15 (corresponden al 100% de la meta de 2022)</t>
  </si>
  <si>
    <t>Secop II</t>
  </si>
  <si>
    <t>Reporte en la plataforma SINERGIA del Departamento Nacional de Planeación</t>
  </si>
  <si>
    <t>Dar continuidad a los desarrollos para el cumplimiento de la ley de regalías 2056 de 2020 asigna a la fiscalización como función misional de la ANH, y en este sentido es responsabilidad de la agencia la implementación de las mejores tecnologías y sistemas de información para la asignación.</t>
  </si>
  <si>
    <t>Producto recibido</t>
  </si>
  <si>
    <t>Medir, controlar y sistematizar información que se produce analógicamente, al tiempo que se constituyen las bodegas de datos de la gestión misional y operativa.</t>
  </si>
  <si>
    <t>Integrar la información que se maneja en diversas herramientas informáticas en un sistema que permita su consulta y gestión</t>
  </si>
  <si>
    <t>Se requiere para hacer seguimiento a los compromisos contractuales y normativos de las operadoras de contratos y convenios de hidrocarburos</t>
  </si>
  <si>
    <t>Avanzar en la trasformación de los procesos de apoyo dotándolos de aplicaciones que permitan el mejoramiento continuo de actividades en procesos contractuales, jurídicos de talento humano, automatización de trámites y servicios.</t>
  </si>
  <si>
    <t>Licenciamiento de software que permitan desarrollar actividades de administración y gestión de la infraestructura de datacenter de la entidad.</t>
  </si>
  <si>
    <t>Garantizar el crecimiento y escalabilidad de la infraestructura de los datacenter de la ANH.</t>
  </si>
  <si>
    <t>Proveer a la entidad de  equipos de cliente final de última generación para garantizar el cambio de equipo en estado de obsolescencia</t>
  </si>
  <si>
    <t>Garantizar el respaldo de la información histórica misional, en los datacenter físicos de la entidad.</t>
  </si>
  <si>
    <t>Fortalecer la seguridad informática de la  entidad con la adquisición de herramientas de protección para el control de acceso al la información y red de la entidad.</t>
  </si>
  <si>
    <t>Contar con los beneficios de una infraestructura resiliente en la nube para una recuperación rápida ante desastres.</t>
  </si>
  <si>
    <t>Informe Ejecutivo Política Gobierno Digital</t>
  </si>
  <si>
    <t>Créditos de infraestructura en la nube</t>
  </si>
  <si>
    <t>Mantener la infraestructura de Datacenter de respaldo de aplicaciones críticas en la nube</t>
  </si>
  <si>
    <t>Producto adquirido mediante la Orden de Compra 88578 de 2022</t>
  </si>
  <si>
    <t>Documento orden de compra Tienda Virtual: https://colombiacompra.coupahost.com/order_headers/88578</t>
  </si>
  <si>
    <t>Renovación  del Licenciamiento  de la suite de ofimática y correo en la nube</t>
  </si>
  <si>
    <t>Licenciamiento de software que permitan desarrollar actividades de elaboración de documentos, recepción y envío de correos, manejo de tablas con operaciones matemáticas, desarrollo de presentaciones y comunicaciones en línea para trabajo colaborativo, entre otros.</t>
  </si>
  <si>
    <t>Producto adquirido mediante la Orden de Compra 87324 de 2022</t>
  </si>
  <si>
    <t>Documento orden de compra Tienda Virtual: https://colombiacompra.coupahost.com/order_headers/87324</t>
  </si>
  <si>
    <t>Producto obtenido mediante vigencia en el Contrato 641 de 2021</t>
  </si>
  <si>
    <t>Documentos del contrato 641 de 2021.</t>
  </si>
  <si>
    <t>Matriz de seguimiento proyectos OTI 2022</t>
  </si>
  <si>
    <t>Contar con apoyo profesional, técnico, de soporte y desarrollo a servicios, infraestructura, aplicaciones y gestión administrativa.​</t>
  </si>
  <si>
    <t>Soporte, mantenimiento y actualizaciones del SGDEA que emplea la entidad por horas.</t>
  </si>
  <si>
    <t>Producto obtenido mediante el Contrato 274 de 2022</t>
  </si>
  <si>
    <t>Renovación del sistema de antivirus de cliente final y servidores para la protección de la data de la entidad.</t>
  </si>
  <si>
    <t>Garantizar al los colaboradores contar de manera integral con herramienta que  apoyen el desarrollo de sus labores.</t>
  </si>
  <si>
    <t>Garantizar la continuidad de la plataforma empleada para la promoción de áreas y presentación de estudios técnicos las partes interesadas de la ANH.</t>
  </si>
  <si>
    <t>Mantener la estabilidad del centro de datos de la entidad a través del soporte y mantenimiento de la red regulada (UPS).</t>
  </si>
  <si>
    <t>Mantener la estabilidad del centro de datos de la entidad a través del soporte y mantenimiento del sistema de control de incendios.​</t>
  </si>
  <si>
    <t>Mantener el funcionamiento de los aires acondicionados de precisión de los Datacenter que albergan la infraestructura tecnológica de la entidad.</t>
  </si>
  <si>
    <t>Mantener el funcionamiento  de los equipos de control de acceso  y CCTV.​</t>
  </si>
  <si>
    <t>Garantizar la conectividad hacia internet en las instalaciones de la  de la entidad, así como la comunicación entre los diferentes centros de datos.</t>
  </si>
  <si>
    <t>Documento orden de compra Tienda Virtual:https://colombiacompra.coupahost.com/order_headers/88021</t>
  </si>
  <si>
    <t>Reconocer los gasto  en servicios públicos y seguridad, derivados del uso del centro de datos alterno del IPSE. (Con vigencias futuras desde la vigencia 2020)</t>
  </si>
  <si>
    <t>5</t>
  </si>
  <si>
    <t>Comunicaciones de aplicaciones radicadas en control.doc</t>
  </si>
  <si>
    <t>SECOP II</t>
  </si>
  <si>
    <t>Cronograma elaboración y normalización SIC
Borrador Documento SIC V1</t>
  </si>
  <si>
    <t>Ejercer la secretaría del Comité de Contratos de Hidrocarburos y la secretaría del Comité de Transferencia de Tecnología</t>
  </si>
  <si>
    <t>(Sesiones atendidas/ sesiones programadas) *100</t>
  </si>
  <si>
    <t>Consiste en los procesos administrativos de Fiscalización con base en la función delegada por el MME</t>
  </si>
  <si>
    <t>(número de procesos administrativos sancionatorios atendidos / número de procesos administrativos sancionatorios enviados por el MME)*100</t>
  </si>
  <si>
    <t>NO SE PRESENTÓ REPORTE</t>
  </si>
  <si>
    <t>https://www.anh.gov.co/es/atenci%C3%B3n-y-servicios-a-la-ciudadan%C3%ADa/pqrsd/</t>
  </si>
  <si>
    <t>https://www.anh.gov.co/es/atenci%C3%B3n-y-servicios-a-la-ciudadan%C3%ADa/canales-de-atenci%C3%B3n/caracterizaci%C3%B3n-de-usuarios/</t>
  </si>
  <si>
    <t>https://www.anh.gov.co/es/atenci%C3%B3n-y-servicios-a-la-ciudadan%C3%ADa/canales-de-atenci%C3%B3n/encuestas-anh/</t>
  </si>
  <si>
    <t xml:space="preserve">Reuniones convocadas a través de la plataforma Teams, y correos electrónicos insitucionales.
Plataformas:
https://mgaweb.dnp.gov.co/
https://suifp.dnp.gov.co/
</t>
  </si>
  <si>
    <t>Se consolidó información del presupuesto de los poryectos de inversión a programar en la vigencia 2023 en el Anteproyecto,  igualmente, con esta misma información se realizó la proyección del Marco de Gasto de Mediano Plazo MGMP 2023-2026, información que fue presentada en  la reunión de Apoyo Técnico Sectorial de MGMP 2023 – 2026; convocada por el Departamento Nacional de Planeación y Ministerio de Hacienda y Crédito Público.</t>
  </si>
  <si>
    <t xml:space="preserve">
Correos electrónicos remitidos por Cristian Javier Vargas del Campo en calidad de Gerente de Planeación: el martes 3 de mayo de 2022, Asunto: RE: Presentación MGMP 2023-2026; el  martes 12 de abril de 2022, Asunto: RE: ANH - Devolución Anteproyecto de Presupuesto 2023; y el jueves 31 de marzo de 2022, Asunto: Información Anteproyecto de Presupuesto 2023- ANH.
Reunión convocada miércoles, 4 de mayo de 2022 9:00 a. m.-12:00 p. m., a través de la plataforma Teams: Comité de Apoyo Técnico de MGMP 2023-2026.
</t>
  </si>
  <si>
    <t>80.2</t>
  </si>
  <si>
    <t>En la presente vigencia se realizó la medición del FURAG correspondiente a la gestión de la entidad en la vigencia 2021. Se obtuvo un incremento de 11 puntos frente a la última medición, mejorando en todas las dimensiones del modelo.</t>
  </si>
  <si>
    <t>https://www.anh.gov.co/documents/14093/Resultados_FURAG_2021_Publicacion_web.pdf</t>
  </si>
  <si>
    <t>https://sinergiapp.dnp.gov.co/#IndicadorProgEntE/33/1538/5994/80</t>
  </si>
  <si>
    <t>https://sinergiapp.dnp.gov.co/#IndicadorProgEntE/33/1538/5747/80</t>
  </si>
  <si>
    <t>Producto obtenido mediante la Orden de Compra 88021 de 2022 (mayo a noviembre de 2022) y con la adición a la orden de compra 62544  (prestación de los del servicio hasta el mes de abril de 2022.)</t>
  </si>
  <si>
    <t>Reportes de monitoreo a la conflictividad en territorios estratégicos para las actividades de exploración y producción de hidrocarburos elaborados</t>
  </si>
  <si>
    <t>Documentos de diálogo  sobre conflictividad socioambiental en territorios estratégicos para las actividades de exploración y producción de hidrocarburos elaborados</t>
  </si>
  <si>
    <t>Estudios técnicos elaborados base hidrologia e hidrogeologia VMM</t>
  </si>
  <si>
    <t>Estudios técnicos elaborados
en la región del Putumayo - Piloto Putumayo)</t>
  </si>
  <si>
    <t>Documentos técnicos relacionados con procesos de viabilidad ambiental para las actividades de exploración y producción de hidrocarburos</t>
  </si>
  <si>
    <t>Documentos de Investigación ambientales requeridos para la viabilidad de las nuevas cuencas frontera (costa afuera/exploración en roca generadora) o no convencionales</t>
  </si>
  <si>
    <t>Primer semestre, el indicador muestra un cumplimiento del 100 % con respecto a la meta establecida, donde se atendieron 380 solicitudes  contratación, sobre 380 total de solicitudes contratación  discriminado de la siguiente manera: se gestionó la suscripción de 285 contratos,  85 modificaciones y 10  ordenes de compra generadas por CCE derivadas de acuerdos marco,  prueba de la información se encuentra en la Base de Datos de Contratación Administrativa de la OAJ y de acuerdo con lo establecido en la Ley 80 de 1993 y demás normas concordantes</t>
  </si>
  <si>
    <t>Base datos de la contratacion Administrativa de
 la OAJ Y:\BASE DE DATOS DE LA ENTIDAD 2003 A 2021\BASE DE DATOS DE LA ENTIDAD​ y en Plataforma SECO I y SECOP II​</t>
  </si>
  <si>
    <t>Aplicativo EKOGUI Y Base de datos Estado de 
procesos judiciales Z:\Procesos-   Carpetas de procesos y Reparto, Z:\Conciliaciones, Z:\Arbitraje​ </t>
  </si>
  <si>
    <t>92,6</t>
  </si>
  <si>
    <t>Durante los meses de enero a junio de 2022 la GALC ha recibido un total de 14 solicitudes, de las cuales 13 ya han sido objeto de inicio de procedimiento de incumplimiento y 1 se encuentra en análisis de viabilidad para su inicio.</t>
  </si>
  <si>
    <t>Carpeta compartida:
Seguimiento_ GALC (\\servicios.anh.gov.co\ sservicios) (R:) / 1.PROCESOS Y SOLICITUDES /1. Procesos
Seguimiento_ GALC (\\servicios.anh.gov.co\ sservicios) (R:) / 1.PROCESOS Y SOLICITUDES /2. Solicitudes</t>
  </si>
  <si>
    <t>Carpeta Compartida:
Seguimiento_GALC: Consejo Directivo</t>
  </si>
  <si>
    <r>
      <t>Carpeta compartida de CITRIX, fiscalización - PAS - base de datos </t>
    </r>
    <r>
      <rPr>
        <sz val="10"/>
        <color rgb="FF000000"/>
        <rFont val="Calibri"/>
        <family val="2"/>
        <scheme val="minor"/>
      </rPr>
      <t>(sancionatorios\\servicios.anh.gov.co\sservicios)(Z:)</t>
    </r>
  </si>
  <si>
    <t xml:space="preserve">Se elaboró el informe de encuesta de satisfacción de usuarios ANH 2022-1. </t>
  </si>
  <si>
    <t>Base de datos propia de GRDE, de control sobre recursos de reposición.</t>
  </si>
  <si>
    <t>Plan de Adqusiciones de la ANH, Borradores estudios previos</t>
  </si>
  <si>
    <t>Producto en proceso de recepción a través del otrosí 625 de 2021</t>
  </si>
  <si>
    <t>Adelantado mediante Otrosí de adición al Contrato 625 de 2021</t>
  </si>
  <si>
    <t>Compromiso de $127.245.561 para la adquisición de elementos para separación de salas, acompañamiento remoto a visitas en campo y reuniones hibridas. Los otros procesos que completan la meta se encuentran en estudios previos.</t>
  </si>
  <si>
    <t>Otrosí contrato 625 de 2021</t>
  </si>
  <si>
    <t>Se alcanzó la meta con la renovación de la suscripción en la paltaforma zoom del 18 de julio de 2022 al 17 de julio de 2023</t>
  </si>
  <si>
    <t>Factura de renovación de la suscripción</t>
  </si>
  <si>
    <t xml:space="preserve">En el primer semestre se da un cumplimiento de la meta  al 100% según el reporte en el sistema litigioso del Estado denominado Ekogui, se notificaron 12 demandas,  0 conciliaciones prejudiciales y  57  acciones de tutela, las cuales se atendieron en tiempo conforme a los términos legales. Igualmente se  recibieron  1784  requerimientos judiciales en procesos de restitución de tierras, los cuales se atendieron en los términos legales.  Se atendieron 5 Derechos de petición. 
Se cumplió con los términos procesales acorde con la naturaleza de cada una de las acciones que fueran presentadas a favor o en contra  de la ANH, tanto en etapa  extra judicial como judicial </t>
  </si>
  <si>
    <t>El proceso de diseños se encuentra en Pliegos. La contratación de obra será posterior a la entrega de los diseños contratados.</t>
  </si>
  <si>
    <t>Concurso ANH-05-CM-2022 - SECOP II</t>
  </si>
  <si>
    <t>El ejercicio se encuentra en proceso  de medición.</t>
  </si>
  <si>
    <t>Teniendo en cuenta lo programado, esta actividad se inició a partir del 01 de junio de 2022, esta ya presenta un avance y cuenta con una versión inicial y el cronograma de desarrollo de la elaboración y normalización en el SIGC en el Proceso de Gestión Documental</t>
  </si>
  <si>
    <t>El giro se realizó en el mes de febrero de 2022 (se encuentra expresado en millones)</t>
  </si>
  <si>
    <t>https://spi.dnp.gov.co/Consultas/ResumenEjecutivoEntidad.aspx?id=img_Por%20Entidad</t>
  </si>
  <si>
    <t>3</t>
  </si>
  <si>
    <r>
      <t xml:space="preserve">- Conv ANH 001/2022 SGC (avance aprox. ejecución 57%)
    o P1 Fortalecimiento BIP
    o P2 Analítica de datos del BIP
    o P3 Sistema Temático de Hidrocarburos (STH) – DTH
    o </t>
    </r>
    <r>
      <rPr>
        <b/>
        <sz val="11"/>
        <color theme="1"/>
        <rFont val="Calibri"/>
        <family val="2"/>
        <scheme val="minor"/>
      </rPr>
      <t xml:space="preserve">P4 Atributos sísmicos imágenes sísmicas 3D caribe colombiano
</t>
    </r>
    <r>
      <rPr>
        <sz val="11"/>
        <color theme="1"/>
        <rFont val="Calibri"/>
        <family val="2"/>
        <scheme val="minor"/>
      </rPr>
      <t xml:space="preserve">
NOTA: el proyecto señalado en negrilla está directamente asociado a la META.</t>
    </r>
  </si>
  <si>
    <t>30</t>
  </si>
  <si>
    <t>La información técnica evaluada para las áreas es presentada en los talleres semanales por la Vicepresidencia Técnica a inversionistas, empresas operadoras y público interesado en general.  Los temas y estadísticas son publicadas en la página Web de la ANH e incluyen dos aspectos: información geológica y geofísica regional (general) y evalaución técnica de áreas.  El presente indicador está referido a este último aspecto.  Las áreas presentadas han sido: Atarraya, Morichito, Rio Ariari, LLA-98, LLA-15, COR-68, Floresanto, Jaraguay, SSJS 1-3, SSJS 7-2, El Miedo (en c. Llanos Orientales) y otras cuadrículas sin nombre específico.
Nota 1: Los recursos requeridos para lograr este objetivo corresponden a los estudios realizados por el SGC, las universidades (UPTC, U. Nacional de Colombia y U. de Caldas), la información técnica en repositorios (BIP y Litoteca), así como los estudios técnicos realizados y actualizados por el grupo de geólogos y geofísicos de la Gerencia Gestión del Conocimiento - VT.
Nota 2: la evaluación técnica corresponde a las áreas identificadas por la VT, candidatas a ser nominadas por la industria.</t>
  </si>
  <si>
    <r>
      <t xml:space="preserve">- Conv ANH 633/2021 / SGC: 047.  Suscripción adiciión y prórroga jul-2022.
    o </t>
    </r>
    <r>
      <rPr>
        <b/>
        <sz val="11"/>
        <color theme="1"/>
        <rFont val="Calibri"/>
        <family val="2"/>
        <scheme val="minor"/>
      </rPr>
      <t>P1 Integración corredores prospectivos VIM y SSJ</t>
    </r>
    <r>
      <rPr>
        <sz val="11"/>
        <rFont val="Calibri"/>
        <family val="2"/>
        <scheme val="minor"/>
      </rPr>
      <t xml:space="preserve"> (avance aprox. ejecución 100%)</t>
    </r>
    <r>
      <rPr>
        <sz val="11"/>
        <color theme="1"/>
        <rFont val="Calibri"/>
        <family val="2"/>
        <scheme val="minor"/>
      </rPr>
      <t xml:space="preserve">
    o </t>
    </r>
    <r>
      <rPr>
        <b/>
        <sz val="11"/>
        <color theme="1"/>
        <rFont val="Calibri"/>
        <family val="2"/>
        <scheme val="minor"/>
      </rPr>
      <t>P2 Integración geoquímico muestras fondo marino Caribe colombiano (avance aprox. ejecución 100%)</t>
    </r>
    <r>
      <rPr>
        <sz val="11"/>
        <color theme="1"/>
        <rFont val="Calibri"/>
        <family val="2"/>
        <scheme val="minor"/>
      </rPr>
      <t xml:space="preserve">
</t>
    </r>
    <r>
      <rPr>
        <sz val="11"/>
        <rFont val="Calibri"/>
        <family val="2"/>
        <scheme val="minor"/>
      </rPr>
      <t xml:space="preserve">
</t>
    </r>
    <r>
      <rPr>
        <sz val="11"/>
        <color theme="1"/>
        <rFont val="Calibri"/>
        <family val="2"/>
        <scheme val="minor"/>
      </rPr>
      <t xml:space="preserve">Con la prórroga, este contrato aumenta a </t>
    </r>
    <r>
      <rPr>
        <sz val="11"/>
        <rFont val="Calibri"/>
        <family val="2"/>
        <scheme val="minor"/>
      </rPr>
      <t>3</t>
    </r>
    <r>
      <rPr>
        <sz val="11"/>
        <color theme="1"/>
        <rFont val="Calibri"/>
        <family val="2"/>
        <scheme val="minor"/>
      </rPr>
      <t xml:space="preserve"> productos la META propuesta, los cuales se presentan en dos períodos del año.</t>
    </r>
    <r>
      <rPr>
        <sz val="11"/>
        <rFont val="Calibri"/>
        <family val="2"/>
        <scheme val="minor"/>
      </rPr>
      <t xml:space="preserve">
</t>
    </r>
    <r>
      <rPr>
        <sz val="11"/>
        <color theme="1"/>
        <rFont val="Calibri"/>
        <family val="2"/>
        <scheme val="minor"/>
      </rPr>
      <t xml:space="preserve">
- </t>
    </r>
    <r>
      <rPr>
        <b/>
        <sz val="11"/>
        <color theme="1"/>
        <rFont val="Calibri"/>
        <family val="2"/>
        <scheme val="minor"/>
      </rPr>
      <t>Cto 210/2022 U. Nal: Integración VSM Sector Sur C-2106-1900-2-0-2106014-02 (avance aprox. ejecución 55%)</t>
    </r>
    <r>
      <rPr>
        <sz val="11"/>
        <color theme="1"/>
        <rFont val="Calibri"/>
        <family val="2"/>
        <scheme val="minor"/>
      </rPr>
      <t xml:space="preserve">
NOTA: los proyectos señalados en negrilla están directamente asociados con la META.  El proyecto P2 del convenio 633/2021 se asocia con el cto. 210 para el cumplimiento de una sola unidad en la META.</t>
    </r>
  </si>
  <si>
    <t>- Conv ANH 002/2022 SGC: suministro información técnica para proyectos de cuencas frontera (avance aprox. ejecución 6,8%)
NOTA: el cumplimiento de la META es el mismo de la actividad de la cadena de valor ID 4 "Integrar la información de geología y geofísica de las áreas de interés"</t>
  </si>
  <si>
    <t>- Cto 246/2022 U. Caldas: Caracterización de rocas a través de análisis de laboratorio para la reducción de riesgos en áreas misionales en el Pacifico C-2106-1900-2-0-2106014-02 (avance aprox. ejecución 50%)
- 12 contratos prestación servicios (Nos. 066; 067; 099; 101; 109; 120; 121; 131; 138; 140; 141 y 178) (avance aprox. ejecución 92%).  Adición y prórrogas a 10 contratos hasta nov-2022.
NOTA: el cumplimiento de la META es el mismo de la actividad de la cadena de valor ID 4 "Integrar la información de geología y geofísica de las áreas de interés"</t>
  </si>
  <si>
    <t>Anexo Resumen Ejecutivo Informe mensual DNP 04-ago-2022</t>
  </si>
  <si>
    <t>Contratos 301 y 303 de 2022 celebrados con personas naturales para el desarrollo del producto bajo modalidad inhouse</t>
  </si>
  <si>
    <t>Matriz de seguimiento productos 2022, plataforma para el seguimiento a proyectos de desarrollo de la Oficina de Tecnologías de la Información.</t>
  </si>
  <si>
    <t>Contratos 299 y 304 de 2022 celebrados con personas naturales  para el desarrollo del producto bajo modalidad inhouse</t>
  </si>
  <si>
    <t>Matriz de seguimiento proyectos OTI 2022, plataforma para el seguimiento a proyectos de desarrollo de la Oficina de Tecnologías de la Información.</t>
  </si>
  <si>
    <t>https://spi.dnp.gov.co/App_Themes/SeguimientoProyectos/ResumenEjecutivo/2018011000195.pdf?ts=20220819040640</t>
  </si>
  <si>
    <t>Producto obtenido con vigencia futura - Convenio 670 de 2020, se adicionó el contrato para garántizar el servicio hasta el mes de diciembre de 2022</t>
  </si>
  <si>
    <t>Matriz de seguimiento proyectos OTI 2022, pendiente aprobación de transferencia financiera entre entidades</t>
  </si>
  <si>
    <t>81,2%</t>
  </si>
  <si>
    <t xml:space="preserve">El avance presentado hace referencia al promedio de jecución de los Planes 2022, que fueron programados por el grupo de Talento Humano. </t>
  </si>
  <si>
    <t>98%</t>
  </si>
  <si>
    <t>Se cuenta con un cumplimento del 98%, el 2% restante hace referencia a actividades que fueron necesarias reprogramar por la asignación de los proveedores por medio de la ARL para la ejecución de estas</t>
  </si>
  <si>
    <t>100%</t>
  </si>
  <si>
    <t>El presupuesto aprobado para la actual vigencia fue de $435.514.000, sobre los cuales se realizaron dos contrataciones para capacitación no formal y se hizo una adición al convenio ANH-ICETEX, destinado para el otorgamiento de créditos 100% condonables para la financiación de educación formal de los servidores públicos de la ANH. 
Contrato No. 263 de 2022 / Berlitz / $80.000.000 / 40 Licencias con vigencia de 1 año otorgadas en mayo de 2022
Contrato No. 277 de 2022 / Acipet / $118.643.000 / 11 cursos con finalizados 19 de agosto de 2022
Convenio ANH-ICETEX / Adición No. 10 / $250.000.000 / Pago autorizado el 24 de agosto de 2022</t>
  </si>
  <si>
    <t>60%</t>
  </si>
  <si>
    <t xml:space="preserve">Durante el primer semestre del año 2022 se realizaron actividades de Bienestar teniendo en cuenta el otrosí por valor de $ 206.462.919 al contrato 295 de 2022 con COMPENSAR, que finalizo su ejecución el 30 de junio de 2022. 
Para el segundo semestre 2022, se firmó contrato No. 335 de 2022 con COMPENSAR, el cual inicio el 29 de agosto por valor de $370.000.000 con el fin de desarrollar actividades de bienestar para el servidor público y su núcleo familiar. </t>
  </si>
  <si>
    <t>93%</t>
  </si>
  <si>
    <t>50</t>
  </si>
  <si>
    <t>Se ha realizada la suscripción de 16 contratos nuevos de los 21 registrados en el PAA 2022 y 12 Otrosiés a contratos existentes. Se tiene contemplado para el segundo cuatrimestre realizar la suscripción de los contratos restantes, previamente a la modificación del PAA conforme con las necesidades actuales del GIT Administrativo.</t>
  </si>
  <si>
    <t xml:space="preserve">Se elaboró documento de caracterización de usuarios ANH 2021-2022. </t>
  </si>
  <si>
    <t>Se realizó Monitoreo a 31 de agosto de 2022</t>
  </si>
  <si>
    <t>Durante el mes de agosto de 2022 se adelantaron las auditorías internas a los 20 procesos de la entidad, generando el informe de la auditoría</t>
  </si>
  <si>
    <t>Z:\PLAN ANTICORRUPCIÓN\PLAN ANTICORRUPCIÓN 2022\2. Monitoreos Cutrimestrales</t>
  </si>
  <si>
    <t>Z:\SISTEMA GESTION INTEGRAL\Auditorias\8. Auditoría 2022\Auditoría Interna</t>
  </si>
  <si>
    <r>
      <t xml:space="preserve">- Conv ANH 634/2021 / SGC: 048.  Suscripción adición y prórroga hasta dic-2022.
    o </t>
    </r>
    <r>
      <rPr>
        <b/>
        <sz val="11"/>
        <color theme="1"/>
        <rFont val="Calibri"/>
        <family val="2"/>
        <scheme val="minor"/>
      </rPr>
      <t>P1 Evaluación de la cuenca paleozoico</t>
    </r>
    <r>
      <rPr>
        <sz val="11"/>
        <rFont val="Calibri"/>
        <family val="2"/>
        <scheme val="minor"/>
      </rPr>
      <t xml:space="preserve"> </t>
    </r>
    <r>
      <rPr>
        <b/>
        <sz val="11"/>
        <color theme="1"/>
        <rFont val="Calibri"/>
        <family val="2"/>
        <scheme val="minor"/>
      </rPr>
      <t>(</t>
    </r>
    <r>
      <rPr>
        <sz val="11"/>
        <rFont val="Calibri"/>
        <family val="2"/>
        <scheme val="minor"/>
      </rPr>
      <t>a</t>
    </r>
    <r>
      <rPr>
        <b/>
        <sz val="11"/>
        <color theme="1"/>
        <rFont val="Calibri"/>
        <family val="2"/>
        <scheme val="minor"/>
      </rPr>
      <t>v</t>
    </r>
    <r>
      <rPr>
        <sz val="11"/>
        <rFont val="Calibri"/>
        <family val="2"/>
        <scheme val="minor"/>
      </rPr>
      <t>a</t>
    </r>
    <r>
      <rPr>
        <b/>
        <sz val="11"/>
        <color theme="1"/>
        <rFont val="Calibri"/>
        <family val="2"/>
        <scheme val="minor"/>
      </rPr>
      <t>n</t>
    </r>
    <r>
      <rPr>
        <sz val="11"/>
        <rFont val="Calibri"/>
        <family val="2"/>
        <scheme val="minor"/>
      </rPr>
      <t>c</t>
    </r>
    <r>
      <rPr>
        <b/>
        <sz val="11"/>
        <color theme="1"/>
        <rFont val="Calibri"/>
        <family val="2"/>
        <scheme val="minor"/>
      </rPr>
      <t>e</t>
    </r>
    <r>
      <rPr>
        <sz val="11"/>
        <rFont val="Calibri"/>
        <family val="2"/>
        <scheme val="minor"/>
      </rPr>
      <t xml:space="preserve"> aprox. </t>
    </r>
    <r>
      <rPr>
        <b/>
        <sz val="11"/>
        <color theme="1"/>
        <rFont val="Calibri"/>
        <family val="2"/>
        <scheme val="minor"/>
      </rPr>
      <t>e</t>
    </r>
    <r>
      <rPr>
        <sz val="11"/>
        <rFont val="Calibri"/>
        <family val="2"/>
        <scheme val="minor"/>
      </rPr>
      <t>j</t>
    </r>
    <r>
      <rPr>
        <b/>
        <sz val="11"/>
        <color theme="1"/>
        <rFont val="Calibri"/>
        <family val="2"/>
        <scheme val="minor"/>
      </rPr>
      <t>e</t>
    </r>
    <r>
      <rPr>
        <sz val="11"/>
        <rFont val="Calibri"/>
        <family val="2"/>
        <scheme val="minor"/>
      </rPr>
      <t>c</t>
    </r>
    <r>
      <rPr>
        <b/>
        <sz val="11"/>
        <color theme="1"/>
        <rFont val="Calibri"/>
        <family val="2"/>
        <scheme val="minor"/>
      </rPr>
      <t>u</t>
    </r>
    <r>
      <rPr>
        <sz val="11"/>
        <rFont val="Calibri"/>
        <family val="2"/>
        <scheme val="minor"/>
      </rPr>
      <t>c</t>
    </r>
    <r>
      <rPr>
        <b/>
        <sz val="11"/>
        <color theme="1"/>
        <rFont val="Calibri"/>
        <family val="2"/>
        <scheme val="minor"/>
      </rPr>
      <t>i</t>
    </r>
    <r>
      <rPr>
        <sz val="11"/>
        <rFont val="Calibri"/>
        <family val="2"/>
        <scheme val="minor"/>
      </rPr>
      <t>ó</t>
    </r>
    <r>
      <rPr>
        <b/>
        <sz val="11"/>
        <color theme="1"/>
        <rFont val="Calibri"/>
        <family val="2"/>
        <scheme val="minor"/>
      </rPr>
      <t>n</t>
    </r>
    <r>
      <rPr>
        <sz val="11"/>
        <rFont val="Calibri"/>
        <family val="2"/>
        <scheme val="minor"/>
      </rPr>
      <t xml:space="preserve"> 100</t>
    </r>
    <r>
      <rPr>
        <sz val="11"/>
        <color theme="1"/>
        <rFont val="Calibri"/>
        <family val="2"/>
        <scheme val="minor"/>
      </rPr>
      <t>%</t>
    </r>
    <r>
      <rPr>
        <sz val="11"/>
        <rFont val="Calibri"/>
        <family val="2"/>
        <scheme val="minor"/>
      </rPr>
      <t>)</t>
    </r>
    <r>
      <rPr>
        <sz val="11"/>
        <color theme="1"/>
        <rFont val="Calibri"/>
        <family val="2"/>
        <scheme val="minor"/>
      </rPr>
      <t xml:space="preserve">
    o </t>
    </r>
    <r>
      <rPr>
        <b/>
        <sz val="11"/>
        <color theme="1"/>
        <rFont val="Calibri"/>
        <family val="2"/>
        <scheme val="minor"/>
      </rPr>
      <t>P 2 Integración de  información VMM</t>
    </r>
    <r>
      <rPr>
        <sz val="11"/>
        <rFont val="Calibri"/>
        <family val="2"/>
        <scheme val="minor"/>
      </rPr>
      <t xml:space="preserve"> (avance aprox. ejecución 100%)</t>
    </r>
    <r>
      <rPr>
        <sz val="11"/>
        <color theme="1"/>
        <rFont val="Calibri"/>
        <family val="2"/>
        <scheme val="minor"/>
      </rPr>
      <t xml:space="preserve">
    o </t>
    </r>
    <r>
      <rPr>
        <b/>
        <sz val="11"/>
        <color theme="1"/>
        <rFont val="Calibri"/>
        <family val="2"/>
        <scheme val="minor"/>
      </rPr>
      <t>P 3 Unificación de la información Caguan</t>
    </r>
    <r>
      <rPr>
        <sz val="11"/>
        <rFont val="Calibri"/>
        <family val="2"/>
        <scheme val="minor"/>
      </rPr>
      <t xml:space="preserve"> </t>
    </r>
    <r>
      <rPr>
        <b/>
        <sz val="11"/>
        <color theme="1"/>
        <rFont val="Calibri"/>
        <family val="2"/>
        <scheme val="minor"/>
      </rPr>
      <t xml:space="preserve">(avance aprox. ejecución </t>
    </r>
    <r>
      <rPr>
        <sz val="11"/>
        <rFont val="Calibri"/>
        <family val="2"/>
        <scheme val="minor"/>
      </rPr>
      <t>1</t>
    </r>
    <r>
      <rPr>
        <b/>
        <sz val="11"/>
        <color theme="1"/>
        <rFont val="Calibri"/>
        <family val="2"/>
        <scheme val="minor"/>
      </rPr>
      <t>00%)</t>
    </r>
    <r>
      <rPr>
        <sz val="11"/>
        <color theme="1"/>
        <rFont val="Calibri"/>
        <family val="2"/>
        <scheme val="minor"/>
      </rPr>
      <t xml:space="preserve">
    o </t>
    </r>
    <r>
      <rPr>
        <b/>
        <sz val="11"/>
        <color theme="1"/>
        <rFont val="Calibri"/>
        <family val="2"/>
        <scheme val="minor"/>
      </rPr>
      <t>P 4 Unificación de la información VIM SSJ y Chocó</t>
    </r>
    <r>
      <rPr>
        <sz val="11"/>
        <rFont val="Calibri"/>
        <family val="2"/>
        <scheme val="minor"/>
      </rPr>
      <t xml:space="preserve"> </t>
    </r>
    <r>
      <rPr>
        <b/>
        <sz val="11"/>
        <color theme="1"/>
        <rFont val="Calibri"/>
        <family val="2"/>
        <scheme val="minor"/>
      </rPr>
      <t>(avance aprox. ejecución 100%)</t>
    </r>
    <r>
      <rPr>
        <sz val="11"/>
        <rFont val="Calibri"/>
        <family val="2"/>
        <scheme val="minor"/>
      </rPr>
      <t xml:space="preserve">
- Conv ANH 300/2022 con SGC (avance aprox.</t>
    </r>
    <r>
      <rPr>
        <b/>
        <sz val="11"/>
        <color theme="1"/>
        <rFont val="Calibri"/>
        <family val="2"/>
        <scheme val="minor"/>
      </rPr>
      <t xml:space="preserve"> </t>
    </r>
    <r>
      <rPr>
        <sz val="11"/>
        <rFont val="Calibri"/>
        <family val="2"/>
        <scheme val="minor"/>
      </rPr>
      <t>e</t>
    </r>
    <r>
      <rPr>
        <b/>
        <sz val="11"/>
        <color theme="1"/>
        <rFont val="Calibri"/>
        <family val="2"/>
        <scheme val="minor"/>
      </rPr>
      <t>j</t>
    </r>
    <r>
      <rPr>
        <sz val="11"/>
        <rFont val="Calibri"/>
        <family val="2"/>
        <scheme val="minor"/>
      </rPr>
      <t>e</t>
    </r>
    <r>
      <rPr>
        <b/>
        <sz val="11"/>
        <color theme="1"/>
        <rFont val="Calibri"/>
        <family val="2"/>
        <scheme val="minor"/>
      </rPr>
      <t>c</t>
    </r>
    <r>
      <rPr>
        <sz val="11"/>
        <rFont val="Calibri"/>
        <family val="2"/>
        <scheme val="minor"/>
      </rPr>
      <t>u</t>
    </r>
    <r>
      <rPr>
        <b/>
        <sz val="11"/>
        <color theme="1"/>
        <rFont val="Calibri"/>
        <family val="2"/>
        <scheme val="minor"/>
      </rPr>
      <t>c</t>
    </r>
    <r>
      <rPr>
        <sz val="11"/>
        <rFont val="Calibri"/>
        <family val="2"/>
        <scheme val="minor"/>
      </rPr>
      <t>i</t>
    </r>
    <r>
      <rPr>
        <b/>
        <sz val="11"/>
        <color theme="1"/>
        <rFont val="Calibri"/>
        <family val="2"/>
        <scheme val="minor"/>
      </rPr>
      <t>ó</t>
    </r>
    <r>
      <rPr>
        <sz val="11"/>
        <rFont val="Calibri"/>
        <family val="2"/>
        <scheme val="minor"/>
      </rPr>
      <t>n</t>
    </r>
    <r>
      <rPr>
        <b/>
        <sz val="11"/>
        <color theme="1"/>
        <rFont val="Calibri"/>
        <family val="2"/>
        <scheme val="minor"/>
      </rPr>
      <t xml:space="preserve"> </t>
    </r>
    <r>
      <rPr>
        <sz val="11"/>
        <rFont val="Calibri"/>
        <family val="2"/>
        <scheme val="minor"/>
      </rPr>
      <t>5</t>
    </r>
    <r>
      <rPr>
        <b/>
        <sz val="11"/>
        <color theme="1"/>
        <rFont val="Calibri"/>
        <family val="2"/>
        <scheme val="minor"/>
      </rPr>
      <t>%</t>
    </r>
    <r>
      <rPr>
        <sz val="11"/>
        <rFont val="Calibri"/>
        <family val="2"/>
        <scheme val="minor"/>
      </rPr>
      <t>)</t>
    </r>
    <r>
      <rPr>
        <b/>
        <sz val="11"/>
        <color theme="1"/>
        <rFont val="Calibri"/>
        <family val="2"/>
        <scheme val="minor"/>
      </rPr>
      <t xml:space="preserve">
</t>
    </r>
    <r>
      <rPr>
        <sz val="11"/>
        <rFont val="Calibri"/>
        <family val="2"/>
        <scheme val="minor"/>
      </rPr>
      <t xml:space="preserve">
C</t>
    </r>
    <r>
      <rPr>
        <b/>
        <sz val="11"/>
        <color theme="1"/>
        <rFont val="Calibri"/>
        <family val="2"/>
        <scheme val="minor"/>
      </rPr>
      <t>o</t>
    </r>
    <r>
      <rPr>
        <sz val="11"/>
        <rFont val="Calibri"/>
        <family val="2"/>
        <scheme val="minor"/>
      </rPr>
      <t>n</t>
    </r>
    <r>
      <rPr>
        <b/>
        <sz val="11"/>
        <color theme="1"/>
        <rFont val="Calibri"/>
        <family val="2"/>
        <scheme val="minor"/>
      </rPr>
      <t xml:space="preserve"> </t>
    </r>
    <r>
      <rPr>
        <sz val="11"/>
        <rFont val="Calibri"/>
        <family val="2"/>
        <scheme val="minor"/>
      </rPr>
      <t>l</t>
    </r>
    <r>
      <rPr>
        <b/>
        <sz val="11"/>
        <color theme="1"/>
        <rFont val="Calibri"/>
        <family val="2"/>
        <scheme val="minor"/>
      </rPr>
      <t>a</t>
    </r>
    <r>
      <rPr>
        <sz val="11"/>
        <rFont val="Calibri"/>
        <family val="2"/>
        <scheme val="minor"/>
      </rPr>
      <t xml:space="preserve"> </t>
    </r>
    <r>
      <rPr>
        <b/>
        <sz val="11"/>
        <color theme="1"/>
        <rFont val="Calibri"/>
        <family val="2"/>
        <scheme val="minor"/>
      </rPr>
      <t>p</t>
    </r>
    <r>
      <rPr>
        <sz val="11"/>
        <rFont val="Calibri"/>
        <family val="2"/>
        <scheme val="minor"/>
      </rPr>
      <t>r</t>
    </r>
    <r>
      <rPr>
        <b/>
        <sz val="11"/>
        <color theme="1"/>
        <rFont val="Calibri"/>
        <family val="2"/>
        <scheme val="minor"/>
      </rPr>
      <t>ó</t>
    </r>
    <r>
      <rPr>
        <sz val="11"/>
        <rFont val="Calibri"/>
        <family val="2"/>
        <scheme val="minor"/>
      </rPr>
      <t>r</t>
    </r>
    <r>
      <rPr>
        <b/>
        <sz val="11"/>
        <color theme="1"/>
        <rFont val="Calibri"/>
        <family val="2"/>
        <scheme val="minor"/>
      </rPr>
      <t>r</t>
    </r>
    <r>
      <rPr>
        <sz val="11"/>
        <rFont val="Calibri"/>
        <family val="2"/>
        <scheme val="minor"/>
      </rPr>
      <t>o</t>
    </r>
    <r>
      <rPr>
        <b/>
        <sz val="11"/>
        <color theme="1"/>
        <rFont val="Calibri"/>
        <family val="2"/>
        <scheme val="minor"/>
      </rPr>
      <t>g</t>
    </r>
    <r>
      <rPr>
        <sz val="11"/>
        <rFont val="Calibri"/>
        <family val="2"/>
        <scheme val="minor"/>
      </rPr>
      <t>a</t>
    </r>
    <r>
      <rPr>
        <b/>
        <sz val="11"/>
        <color theme="1"/>
        <rFont val="Calibri"/>
        <family val="2"/>
        <scheme val="minor"/>
      </rPr>
      <t>,</t>
    </r>
    <r>
      <rPr>
        <sz val="11"/>
        <rFont val="Calibri"/>
        <family val="2"/>
        <scheme val="minor"/>
      </rPr>
      <t xml:space="preserve"> </t>
    </r>
    <r>
      <rPr>
        <b/>
        <sz val="11"/>
        <color theme="1"/>
        <rFont val="Calibri"/>
        <family val="2"/>
        <scheme val="minor"/>
      </rPr>
      <t>e</t>
    </r>
    <r>
      <rPr>
        <sz val="11"/>
        <rFont val="Calibri"/>
        <family val="2"/>
        <scheme val="minor"/>
      </rPr>
      <t>ste contrato aumenta a 6 productos l</t>
    </r>
    <r>
      <rPr>
        <b/>
        <sz val="11"/>
        <color theme="1"/>
        <rFont val="Calibri"/>
        <family val="2"/>
        <scheme val="minor"/>
      </rPr>
      <t>a</t>
    </r>
    <r>
      <rPr>
        <sz val="11"/>
        <rFont val="Calibri"/>
        <family val="2"/>
        <scheme val="minor"/>
      </rPr>
      <t xml:space="preserve"> </t>
    </r>
    <r>
      <rPr>
        <b/>
        <sz val="11"/>
        <color theme="1"/>
        <rFont val="Calibri"/>
        <family val="2"/>
        <scheme val="minor"/>
      </rPr>
      <t>M</t>
    </r>
    <r>
      <rPr>
        <sz val="11"/>
        <rFont val="Calibri"/>
        <family val="2"/>
        <scheme val="minor"/>
      </rPr>
      <t>E</t>
    </r>
    <r>
      <rPr>
        <b/>
        <sz val="11"/>
        <color theme="1"/>
        <rFont val="Calibri"/>
        <family val="2"/>
        <scheme val="minor"/>
      </rPr>
      <t>T</t>
    </r>
    <r>
      <rPr>
        <sz val="11"/>
        <rFont val="Calibri"/>
        <family val="2"/>
        <scheme val="minor"/>
      </rPr>
      <t>A</t>
    </r>
    <r>
      <rPr>
        <b/>
        <sz val="11"/>
        <color theme="1"/>
        <rFont val="Calibri"/>
        <family val="2"/>
        <scheme val="minor"/>
      </rPr>
      <t xml:space="preserve"> </t>
    </r>
    <r>
      <rPr>
        <sz val="11"/>
        <rFont val="Calibri"/>
        <family val="2"/>
        <scheme val="minor"/>
      </rPr>
      <t>p</t>
    </r>
    <r>
      <rPr>
        <b/>
        <sz val="11"/>
        <color theme="1"/>
        <rFont val="Calibri"/>
        <family val="2"/>
        <scheme val="minor"/>
      </rPr>
      <t>r</t>
    </r>
    <r>
      <rPr>
        <sz val="11"/>
        <rFont val="Calibri"/>
        <family val="2"/>
        <scheme val="minor"/>
      </rPr>
      <t>o</t>
    </r>
    <r>
      <rPr>
        <b/>
        <sz val="11"/>
        <color theme="1"/>
        <rFont val="Calibri"/>
        <family val="2"/>
        <scheme val="minor"/>
      </rPr>
      <t>p</t>
    </r>
    <r>
      <rPr>
        <sz val="11"/>
        <rFont val="Calibri"/>
        <family val="2"/>
        <scheme val="minor"/>
      </rPr>
      <t>u</t>
    </r>
    <r>
      <rPr>
        <b/>
        <sz val="11"/>
        <color theme="1"/>
        <rFont val="Calibri"/>
        <family val="2"/>
        <scheme val="minor"/>
      </rPr>
      <t>e</t>
    </r>
    <r>
      <rPr>
        <sz val="11"/>
        <rFont val="Calibri"/>
        <family val="2"/>
        <scheme val="minor"/>
      </rPr>
      <t>s</t>
    </r>
    <r>
      <rPr>
        <b/>
        <sz val="11"/>
        <color theme="1"/>
        <rFont val="Calibri"/>
        <family val="2"/>
        <scheme val="minor"/>
      </rPr>
      <t>t</t>
    </r>
    <r>
      <rPr>
        <sz val="11"/>
        <rFont val="Calibri"/>
        <family val="2"/>
        <scheme val="minor"/>
      </rPr>
      <t>a</t>
    </r>
    <r>
      <rPr>
        <b/>
        <sz val="11"/>
        <color theme="1"/>
        <rFont val="Calibri"/>
        <family val="2"/>
        <scheme val="minor"/>
      </rPr>
      <t xml:space="preserve">, los cuales se presentan en dos períodos del año.
</t>
    </r>
    <r>
      <rPr>
        <sz val="11"/>
        <color theme="1"/>
        <rFont val="Calibri"/>
        <family val="2"/>
        <scheme val="minor"/>
      </rPr>
      <t xml:space="preserve">
- Cto 213/2022 U. Chocó. PGA-S (avance aprox. ejecución </t>
    </r>
    <r>
      <rPr>
        <sz val="11"/>
        <rFont val="Calibri"/>
        <family val="2"/>
        <scheme val="minor"/>
      </rPr>
      <t>2</t>
    </r>
    <r>
      <rPr>
        <sz val="11"/>
        <color theme="1"/>
        <rFont val="Calibri"/>
        <family val="2"/>
        <scheme val="minor"/>
      </rPr>
      <t>0%):</t>
    </r>
    <r>
      <rPr>
        <sz val="11"/>
        <rFont val="Calibri"/>
        <family val="2"/>
        <scheme val="minor"/>
      </rPr>
      <t xml:space="preserve"> </t>
    </r>
    <r>
      <rPr>
        <sz val="11"/>
        <color theme="1"/>
        <rFont val="Calibri"/>
        <family val="2"/>
        <scheme val="minor"/>
      </rPr>
      <t xml:space="preserve">pozos Curvaradó, Tumaco y </t>
    </r>
    <r>
      <rPr>
        <sz val="11"/>
        <rFont val="Calibri"/>
        <family val="2"/>
        <scheme val="minor"/>
      </rPr>
      <t>Condoto</t>
    </r>
    <r>
      <rPr>
        <sz val="11"/>
        <color theme="1"/>
        <rFont val="Calibri"/>
        <family val="2"/>
        <scheme val="minor"/>
      </rPr>
      <t xml:space="preserve"> </t>
    </r>
    <r>
      <rPr>
        <sz val="11"/>
        <rFont val="Calibri"/>
        <family val="2"/>
        <scheme val="minor"/>
      </rPr>
      <t>y</t>
    </r>
    <r>
      <rPr>
        <sz val="11"/>
        <color theme="1"/>
        <rFont val="Calibri"/>
        <family val="2"/>
        <scheme val="minor"/>
      </rPr>
      <t xml:space="preserve"> sísmica 2D en Chocó
- </t>
    </r>
    <r>
      <rPr>
        <b/>
        <sz val="11"/>
        <color theme="1"/>
        <rFont val="Calibri"/>
        <family val="2"/>
        <scheme val="minor"/>
      </rPr>
      <t>Cto 212/2022 DIMAR: Piston core y heat flow Pacífico Colombiano</t>
    </r>
    <r>
      <rPr>
        <sz val="11"/>
        <color theme="1"/>
        <rFont val="Calibri"/>
        <family val="2"/>
        <scheme val="minor"/>
      </rPr>
      <t xml:space="preserve"> (avance aprox. ejecución 0%)
- </t>
    </r>
    <r>
      <rPr>
        <b/>
        <sz val="11"/>
        <color theme="1"/>
        <rFont val="Calibri"/>
        <family val="2"/>
        <scheme val="minor"/>
      </rPr>
      <t>Cto 194/2022 U. Nal: Integración cuencas Chocó Offshore y Tumaco Offshore</t>
    </r>
    <r>
      <rPr>
        <sz val="11"/>
        <color theme="1"/>
        <rFont val="Calibri"/>
        <family val="2"/>
        <scheme val="minor"/>
      </rPr>
      <t xml:space="preserve"> (avance aprox. ejecución 42%)
- </t>
    </r>
    <r>
      <rPr>
        <b/>
        <sz val="11"/>
        <color theme="1"/>
        <rFont val="Calibri"/>
        <family val="2"/>
        <scheme val="minor"/>
      </rPr>
      <t>Cto 211/2022 U. Nal: Integración cuencas Atrato - Chocó (avance aprox. ejecución 54%)</t>
    </r>
    <r>
      <rPr>
        <sz val="11"/>
        <color theme="1"/>
        <rFont val="Calibri"/>
        <family val="2"/>
        <scheme val="minor"/>
      </rPr>
      <t xml:space="preserve">
- </t>
    </r>
    <r>
      <rPr>
        <b/>
        <sz val="11"/>
        <color theme="1"/>
        <rFont val="Calibri"/>
        <family val="2"/>
        <scheme val="minor"/>
      </rPr>
      <t>Cto 228/2022 U. Nal: Integración (gravi-magnetometría) y batimetría Chocó Onshore y Offshore (avance aprox. ejecución 35%)</t>
    </r>
    <r>
      <rPr>
        <sz val="11"/>
        <color theme="1"/>
        <rFont val="Calibri"/>
        <family val="2"/>
        <scheme val="minor"/>
      </rPr>
      <t xml:space="preserve">
NOTA: los proyectos señalados en negrilla están directamente asociados con la META.  Los P3 y P4 del convenio 634/2021 se asocian con una sola unidad de la META.</t>
    </r>
  </si>
  <si>
    <t>Mediante las actividades de seguimiento de la Gerencia de Seguridad, Comunidades y Medio Ambiente - GSCYMA de la Agencia Nacional de Hidrocarburos - ANH, durante el periodo de gobierno se han viabilizado 31 contratos, los cuales en compromisos exploratorios han viabilizado una cifra superior a los USD $394 millones de dólares atendidos en diferentes regiones del país, principalmente en departamentos como Casanare, Putumayo, Meta, Caquetá, La Guajira, Sucre, Boyacá, entre otros.  En el año 2022 la GSCYMA realizó un diagnistico detallado del estado y  contexto actual de los contratos suspendidos, el resultado de este ejercicio se define de la siguiente Manera:
• Conflictividad Social: 14
• Consulta Previa: 4
• Orden Público: 8
• Tramite ambiental: 8
• Acceso Vías: 1
• Ordenamiento Territorial: 3
• Total: 38
Para el mes de Julio - Agosto, se viabilizaron (3) Contratos:
CR 2
CR3
CR4
Como parte de la gestión para lograr el cumplimiento de la meta 2022 de la viabilización de los contratos suspendidos, la GSCYMA ha realizado distintas actividades como gestionar conjuntamente con MME quienes lideran la gestión territorial por medio de la Estrategia Territorial las actividades concernientes a los contratos suspendidos por conflictividad social, por otra parte, se definió la viabilidad de cada uno de los contratos suspendidos que se encuentran definidos entre Largo Plazo, Mediano plazo y corto plazo, asimismo, con la con la articulación institucional por medio de los convenios entre la ANH y las autoridades ambientales se busca la definición de los determinantes que están siendo causales de suspensión de los contratos por aspectos ambientales.</t>
  </si>
  <si>
    <t>Anexo Resumen Ejecutivo Informe mensual DNP 05-sep-2022</t>
  </si>
  <si>
    <t>Contrato 340 de 2022</t>
  </si>
  <si>
    <t>Contrato 312 de 2022 celebrados con personas naturales para el desarrollo del producto bajo modalidad inhouse</t>
  </si>
  <si>
    <t>Contratos 305, 306 de 2022 y 309 de 2022 celebrados con personas naturales  para el desarrollo del producto bajo modalidad inhouse</t>
  </si>
  <si>
    <t>Contrato 304 de 2022 , apoyo en el proceso de estructuración del PETI</t>
  </si>
  <si>
    <t>En desarrollo de documentos y proceso precontractual</t>
  </si>
  <si>
    <t>Los productos programados para el cumplimiento de esta meta se encuentra en etapa de desarrollo, o precontractual.</t>
  </si>
  <si>
    <t>El avance corresponde a: 84,3% Fortalecimiento de la Arquitectura Empresarial y la Gestión de TI, 87,5% Fortalecimiento de la seguridad y provacidad de la Información, 82% Uso y apropiación de los Servicios Ciudadanos Digitales. (Se mantiene en indicador sin cambios en el indicador a agosto de 2022)</t>
  </si>
  <si>
    <t>En elaboración de documentos precontractuales</t>
  </si>
  <si>
    <t>Plan de Adqusiciones de la ANH, matriz de seguimiento a proyectos</t>
  </si>
  <si>
    <t>En elaboración de los documentos precontractuales (el soporte adquirido en vigencias pasadas se encuentra aún activo)</t>
  </si>
  <si>
    <t>Plan de Adqusiciones de la ANH, análisis de costos sondeo de mercado</t>
  </si>
  <si>
    <t>Plataforma SPI y servidores ANH:
\\servicios.anh.gov.co\sservicios\Grupo Reservas Y Operaciones\2022\CIENCIA Y TECNOLOGÍA\2. CONVENIOS IAvH-624 DE 2021\PRODUCTOS\VIGENCIA 2022\Producto 3-Informe campo</t>
  </si>
  <si>
    <t>Durante los meses de Enero a Agosto de 2022 la GALC ha recibio 29 solicitudes de inicio de proceso administrativo sancionatorio, de las cuales el personal asignado a dicha ha realizado la siguiente gestión: 20 se encuentran en proceso; 1 terminado; 8 pendientes de iniciar actuaciones correspondientes.</t>
  </si>
  <si>
    <t>En el tercer trimestre del año 2022 se da un cumplimiento de la meta al 100% por lo siguiente: se resolvieron en total 12 conceptos con un promedio de respuesta de 4,06 días por trámite,  lo que se encuentra dentro del margen de respuesta oportuna establecido por la OAJ en  los Acuerdos de Niveles de Servicio adoptados desde el año 2020, correspondiente a 15 dìas hàbiles.</t>
  </si>
  <si>
    <t>Durante los meses de Enero a Septiembre de 2022 la GALC en su calidad de Secretario del Consejo Directivo ha realizado 14 sesiones de Consejo Directivo.</t>
  </si>
  <si>
    <t>(i) Durante los meses de Enero a Junio de 2022 la GALC en su calidad de Secretario del Comité de Contratos de Hidrocarburos ha realizado 6 sesiones de dicho Comité (4 de marzo, 13 de mayo, 3 de junio, 28 de julio, 1 de septiembre y 16 de septiembre).
(ii) Durante los meses de Enero a Septiembre de 2022 la GALC en su calidad de Secretario del Comité de Transferencia de Tecnología ha realizado 3 sesiones de dicho Comité. (3 de junio, 5 de agosto y 1 de septiembre).</t>
  </si>
  <si>
    <t>(i) Sesión 1 4 de marzo Comité de Hidrocarburos: https://anhcol-my.sharepoint.com/personal/laura_ramos_anh_gov_co/_layouts/15/onedrive.aspx?id=%2Fpersonal%2Flaura%5Framos%5Fanh%5Fgov%5Fco%2FDocuments%2F2%2E%20Comit%C3%A9%20Contratos%20de%20Hidrocarburos%2F2022%2FSesi%C3%B3n%201%20de%202022%204%20de%20marzo%202022&amp;ga=1 
Sesión 13 de mayo Comité de Hidrocarburos: https://anhcol-my.sharepoint.com/personal/juan_rodriguez_anh_gov_co/_layouts/15/onedrive.aspx?id=%2Fpersonal%2Fjuan%5Frodriguez%5Fanh%5Fgov%5Fco%2FDocuments%2FSesi%C3%B3n%20Extraordinaria%20No%2E%2002%20de%20CCH%20%2D%2013%20de%20mayo%202022&amp;ga=1
Sesión 3 de junio Comité de Hidrocarburos: https://anhcol-my.sharepoint.com/personal/juan_rodriguez_anh_gov_co/_layouts/15/onedrive.aspx?id=%2Fpersonal%2Fjuan%5Frodriguez%5Fanh%5Fgov%5Fco%2FDocuments%2FSesi%C3%B3n%20Ordinaria%20No%2E%2003%20de%202022%20%2D%20Comit%C3%A9%20de%20Contratos%20de%20Hidrocarburos&amp;ga=1
Sesión Ordinaria No. 4 Comité de Contratos de Hidrocarburo CCHs https://anhcol-my.sharepoint.com/personal/juan_rodriguez_anh_gov_co/_layouts/15/onedrive.aspx?id=%2Fpersonal%2Fjuan%5Frodriguez%5Fanh%5Fgov%5Fco%2FDocuments%2FSesi%C3%B3n%20Ordinaria%20No%2E%204%20Comit%C3%A9%20de%20Contratos%20de%20Hidrocarburo%20CCHs&amp;ga=1
Sesión Extraordinaria No. 5 CCH https://anhcol-my.sharepoint.com/personal/juan_rodriguez_anh_gov_co/_layouts/15/onedrive.aspx?id=%2Fpersonal%2Fjuan%5Frodriguez%5Fanh%5Fgov%5Fco%2FDocuments%2FSesi%C3%B3n%20Extraordinaria%20%20No%2E%205%20CCH&amp;ga=1
Sesión Extraordinaria No. 6 CCH https://anhcol-my.sharepoint.com/personal/juan_rodriguez_anh_gov_co/_layouts/15/onedrive.aspx?id=%2Fpersonal%2Fjuan%5Frodriguez%5Fanh%5Fgov%5Fco%2FDocuments%2FSesi%C3%B3n%20Ordinaria%20No%2E%204%20Comit%C3%A9%20de%20Contratos%20de%20Hidrocarburo%20CCHs%2FSesi%C3%B3n%20Extraordinaria%20No%2E%206%20CCH&amp;ga=1  
(ii) Sesión 3 de junio Comité Transferencia de Tecnología: Y:\13. COMITE DE TRANSFERENCIA DE TECNOLOGIA\SESION 3 DE JUNIO DE 2022 
Sesión 5 de agosto Comité Transferencia de Tecnologia: https://anhcol-my.sharepoint.com/personal/julianc_colmenares_anh_gov_co/_layouts/15/onedrive.aspx?login_hint=julianc%2Ecolmenares%40anh%2Egov%2Eco&amp;id=%2Fpersonal%2Fjulianc%5Fcolmenares%5Fanh%5Fgov%5Fco%2FDocuments%2FCOMIT%C3%89%20TRANSFERENCIA%20DE%20TECNOLOG%C3%8DA%20SESI%C3%93N%205%20DE%20AGOSTO%20DE%202022
Sesión 1 de septiembre Comité de Transferencia de Tecnologia: https://anhcol-my.sharepoint.com/personal/julianc_colmenares_anh_gov_co/_layouts/15/onedrive.aspx?login_hint=julianc%2Ecolmenares%40anh%2Egov%2Eco&amp;id=%2Fpersonal%2Fjulianc%5Fcolmenares%5Fanh%5Fgov%5Fco%2FDocuments%2FCOMIT%C3%89%20TRANSFERENCIA%20DE%20TECNOLOGIA%20SESION%201%20DE%20SEPTIEMBRE%20DE%202022</t>
  </si>
  <si>
    <t>La entidad de los 147 empleos autorizados, 134 se encuantran activos, empleos que se han administrado efectivamente  y se mantiene actualizada para contar con el personal necesario para el cumplimiento eficiente de las funciones de la entidad y el cumplimiento de los objetivos.</t>
  </si>
  <si>
    <t>Se registra el porcentaje de solicitudes atendidas respecto a las solicitudes recibidas en lo referente a la gestión financiera, relacionada con: Certificados de disponibilidad presupuestal, compromisos presupuestales y obligaciones con las respectivas órdenes de pago.​</t>
  </si>
  <si>
    <t>Información contenida en el SIIF y en el SPGR</t>
  </si>
  <si>
    <t>Corresponde al avance del primer semestre de 2022, relacionado con la presentación de: estados financieros, obligaciones tributarias del orden nacional y del orden distrital, así como el boletín de deudores morosos</t>
  </si>
  <si>
    <t>Estados financieros publicados  en la página web de la ANH, boletín de deudores de morosos publicado en la página web de la CGN, certificaciones de liquidación de regalías, declaraciones tributarias presentadas y soporte de presentación de la información exógena del nivel nacional y del nivel distrital.</t>
  </si>
  <si>
    <t xml:space="preserve">A la fecha de seguimiento (30/9/2022) se realizó la medición efectiva de las peticiones presentadas de enero a septiembre de 2022 para un total de 935 solicitudes atendidas. </t>
  </si>
  <si>
    <t>En el 3e trimestre se realizaron asesorías correspondientes a la revisión de la ejecución de los proyectos y  la estimación de los niveles de ejecución para los últimos meses de la vigencia 2022; y sobre posibles ajustes en los proyectos, dada la nueva polítca de transición energética del gobierno nacional elect;  y se realizó cambio en la asignación presupuestal 2023 del proyecto a cargo de la Vicepresidencia Técnica, por solicitud del Ministario de Minas y Energía, con la reducción de valores asociados a actividades de Yacimientos No Convencionales-YNC, pasando de una asiganción de $318.037.800.000 a un valor de $312.157.800.000. También, se realizaron ajustes en el valor regionalizado en los proyectos según POAI 2023, y se proyectaon respuestas sobre inversión para campesinos de Colombia para el Congreso, entre otros.</t>
  </si>
  <si>
    <t>Se elaboraró informe correspondiente a la ejecución del tercer trimestre de 2022 de los proyectos de inversión, avance financiero y de metas, para ser remitido a la Vicepresidencia Administrativa y Financiera- VAF y posteriomente al Ministerio de Hacienda y Crédito Público. Al cierre del tercer trimestre de 2022 sobre el total de la apropiación vigente se comprometieron recursos por valor de $197.523 millones, lo que representó un 63,5% de la apropiación vigente y con avances en obligaciones y pagos al 35,5%.</t>
  </si>
  <si>
    <t xml:space="preserve">Correo remitido por  Hernán Mendez a Cristian Javier Vargas del Campo &lt;cristian.vargas@anh.gov.co&gt;, Asunto: INFORME EJECUCIÓN PRESUPUESTAL ANH III TRIMESTRE 2022_Inversión V2; viernes 21/10/2022 </t>
  </si>
  <si>
    <t>Los 5 proyectos de inversión presentaron seguimiento completo en el sistema SPI del DNP al mes de septiembre de 2022, a este mes se tiene una apropiación agregada de $311.104 millones, frente a la cual se presentó un Avance Financiero agregado de 35,5%, Avance Físico del Producto agregado de 46,8%; y un Avance Gestión agregado de 64,7%. De forma complementaria, se reportó lo correspondiente al avance cualitativo  y de las gestiones adelantadas en los 5 proyectos para obtener en la vigencia los productos  y cumplir las metas respectivas, adjuntado el respectivo informe ejecutivo;  con un reporte en el SPI completó en el 100%. Se aclara que los reportes realizados para los 5 proyectos en el SPI corresponden a datos acumulados desde el mes de enero de 2022.</t>
  </si>
  <si>
    <t>8</t>
  </si>
  <si>
    <t>Se ha participado en los eventos de Ceraweek, International Conference and Exhibition (ICE), Global ENERGY SHOW, el FORO EL universal - La Gran Apuesta del Caribe Colombiano, en el XIX Congreso colombiano de Petróleo, Gas y Energía 2022 y la Conferencia Energética Enercol 2022. Así mismo, a septiembre se realizaron los 17 eventos de coordinación y concurrencia programados para el 2022.</t>
  </si>
  <si>
    <t>A la fecha no se ha realizado la contratación de la estrategia de comunicaciones, que se encuentra pendiente definición por la nueva administración y con el Ministerio de Minas y Energía.</t>
  </si>
  <si>
    <t>13</t>
  </si>
  <si>
    <t>Para la ejecución del proyecto de inversión se han suscrito los siguientes contratos: 038, 065, 094, 201, 257, 276, 284, 295, 296, 327, 342 y 357 de 2022, así como el pago a través de la Resolución 921 de 2022.</t>
  </si>
  <si>
    <t>El indicador de trámites de la GSCYMA muestra un cumplimiento mayor al 100%  respecto a la meta establecida para el mes de Septiembre (se estableció una meta del 90% en la respuesta de los trámites).  Se respondieron un acumulado de 314 del total de los 330 trámites que se tenían acumulados al corte del 30 de Septiembre de 2022. Para el mes de Septiembre, la tendencia del indicador continua respecto al mes anterior, esto se debe a los lineamientos generados por la gerencia por medio de las reuniones semanales donde se realiza seguimiento a cada uno de los tramites allegados y se generan lineamientos a los profesionales para generar soluciones que permitan mejorar la eficiencia en la gestión de los tramites, asimismo, la GSCYMA, implemento un Dashboard ( Tablero de Control) que funciona como herramienta para realizar el seguimiento de los tramites de la GSCYMA. es importante mencionar que la GSCYMA obtuvo una mejora en la eficiencia de la gestión de tramites.</t>
  </si>
  <si>
    <t>El indicador de tiempo de respuestas de las solicitudes de PBC pretende realizar la medición de los tiempos de entrega de la GSCYMA a las solicitudes de PBC, en ese sentido, para el tercer trimestre de 2022, se utilizo la herramienta del Dashboard de tramites para realizar seguimiento y control de los tramites asociados a PBC, en ese orden de ideas, la meta que se propuso la GSCYMA en el trimestre III fue del 90%, el resultado de la gestión de PBC con respecto a la meta planteada fue de un 100% en este periodo, este resultado se basa en los datos obtenidos de los tramites de PBC allegados en el tercer trimestre (mas los del segundo semestre de los ultimos dias), de este total, se define cuales de estos tramites cumplieron con la meta de 30 (Es importante resaltar que los tramites allegados entre el 15 - 30 se da plazo de respuesta al mes siguiente para efectos de cumplimiento de tiempos), para la medicion de los tiempos, la GSCYMA, decidio contabilizar el tiempo de las operadoras como tiempo de espera o de solicitud de información, es decir, estos tiempos no entran en los tiempos de la gestión de tramites de la GSCYMA.</t>
  </si>
  <si>
    <t>​A 30 de Septiembre se verificó que se han ejecutado inversiones para la actividad de pozos exploratorios, Sísmica por un valor de USD  413,939,424 dólares estadounidenses que corresponden a un avance del  145%.</t>
  </si>
  <si>
    <t>El indicador es calculado con la siguiente formula
(Número de solicitudes atendidas oportunamente / Total de solicitudes con términos cumplidos) *100
(170/170) *100 = 100%
En el numerador van las solicitudes que se contestaron dentro de los términos establecidos, y en el denominador va la suma de las solicitudes que se contestaron dentro de los términos establecidos más las solicitudes que vencieron los términos y ya fueron o no contestadas.
Para este reporte las 170 solicitudes se contestaron en los tiempos establecidos, por lo cual el indicador es 100%
En la BD hay 24 trámites abiertos los cuales aún se encuentran dentro de los términos establecidos para ser contestados, por lo tanto, no tienen injerencia en el indicador</t>
  </si>
  <si>
    <t xml:space="preserve">Durante este mes se cerraron 35 trámites en tiempo (14 solicitudes de plazo, 14 Modificación y/o reducción garantía F.A., 1 Modificación PEV, 1 ajuste PTE y 5 más correspondientes a otros trámites) y tres (3) más por fuera de la meta. El cierre de 35 trámites en tiempo refleja el mejor resultado de este indicador en lo corrido del año, evidenciando el compromiso del equipo frente a esta retadora meta. </t>
  </si>
  <si>
    <t>Seguimiento a la Producción\ESTADISTICAS\INDICADORES\INDICADORES 2022\9. Septiembre_2022\Soporte Indicadores\BD_Control de Tiempos Trámites_30-sep-2022</t>
  </si>
  <si>
    <t>Para este periodo la gestión de PLEX es ocasional ya que obedece a Planes de Explotación Iniciales y/o ajustes, razón por la cual el numero de Informes de Verificación - IVEs es poco representativo; Durante este trimestre se realizaron 8 IVES a PLEX para un total acumulado de 167 (165 cumplen y 2 en complementar), todos ellos por debajo de los tiempos previstos en la meta.</t>
  </si>
  <si>
    <t>Seguimiento a la Producción\ESTADISTICAS\INDICADORES\INDICADORES 2022\9. Septiembre_2022\Soporte Indicadores\BD_Seguimiento Informes_Consolidado_30-sep-22</t>
  </si>
  <si>
    <t>Al corte 30 de septiembre del 2022, el indicador reporta un 100% de cumplimiento con la estimación y establecimiento de los Fondos de Abandono correspondientes a 41 áreas devueltas, 5 áreas Suspendidas y 108  Áreas de Explotación/Producción. Pese a que los recursos disponibles de este grupo de trabajo disminuyeron, se logró dar cumplimiento a la meta prevista manteniendo la tendencia reflejada en periodos anteriores.</t>
  </si>
  <si>
    <t>Seguimiento a la Producción\ESTADISTICAS\INDICADORES\INDICADORES 2022\9. Septiembre_2022\Soporte Indicadores\BD_Estimacion_Fondos Abandono_Inventarios_Sep-2022_Indicadores</t>
  </si>
  <si>
    <t>A  30 de septiembre se verificó el siguiente avance en la perforación de pozos:
1. Contrato E&amp;P VIM 8; Pozo Bololo-1, Inició perforación 10-dic-21; T.D: 3-ene-22, A-3
2. Contrato Asociación Fortuna; Pozo Cayena-2, Inició perforación 07-dic-21; T.D:12-ene-22, A-2c
3. Contrato E&amp;P La Loma; Pozo A0101 LHX, Inició perforación 01-dic-21; T.D: 20-ene-22 A3
4. Contrato E&amp;P Platanillo; Pozo Platanillo Central-1, Inició perforación 06-ene-22; T.D: 28-ene-22 A-2a
5. Contrato E&amp;P VIM 21; Pozo Carambolo-1, Inició perforación 13-feb-22; T.D: 16-feb-22 A3
6. Contrato Asociación Cosecha; Pozo Caño Caranal DT-1, Inició perforación 17-feb-22; T.D: 14-mar-22, A3
7. Contrato Asociación Fortuna; Pozo Fidalga-1, Inició perforación 26-feb-22; T.D: 23-mar-22, A3
8. Contrato E&amp;P LLA-61, Pozo Omi-3, Inició perforación 17-mar-22; T.D: 29-mar-22, A3
9. Contrato E&amp;P Guatiquia; Pozo Coralillo SE-1, Inició perforación 02-mar-22; T.D: 01-abr-22, A-2b
10. Contrato E&amp;P GUA 2; Pozo Chinchorro-1G, Inició perforación 02-abr-22; T.D: 16-abr-22, A3
11. Contrato Asociación Cosecha; Pozo Caño Caranal DT-1 ST , Inició perforación 30-mar-22; T.D: 25-abr-22, A3
12. Contrato E&amp;P CPO 13; Pozo Cumare-1, Inició perforación 26-abr-22; T.D: 03-may-22, A-3
13. Contrato E&amp;P CPO 9; Pozo Tejón-1, Inició perforación 29-abr-22; T.D: 14-may-22, A-2b
14. Contrato E&amp;P CPO 5; Pozo Urraca-1X-1, Inició perforación 20-abr-22; T.D: 15-may-22, A-3
15. Contrato E&amp;P VIM 5; Pozo Alboka-1, Inició perforación 5-may-22; T.D: 18-may-22, A-3
16. Contrato E&amp;P CPO 13; Pozo Maute-1, Inició perforación 16-may-22; T.D: 20-may-22, A-3
17. Contrato E&amp;P COL 5; Pozo Gorgon-2 ST, Inició perforación 9-may-22; T.D: 23-may-22, A-3
18. Contrato E&amp;P CPO 13; Pozo Maute-1H, Inició perforación 24-may-22; T.D: 29-may-22, A-3
19. Contrato E&amp;P CPO 11; Pozo Bugalu-1, Inició perforación 23-may-22; T.D: 30-may-22, A-3
20. Contrato Asociación Tapir, Pozo Rio Cravo Sur-1, Inició perforación 23-may-22; T.D: 3-jun-22 A3
21. Contrato E&amp;P SN-9, Pozo Magico-1X, Inició perforación 30-may-22; T.D: 16-jun-22 A3
22. Contrato Asociación Fortuna; Pozo Fidalga-1 ST2, Inició perforación 01-jun-22; T.D: 15-jun-22, A3
23. Contrato E&amp;P Chaza, Pozo Churuco-1 ST1, Inició perforación 14-jun-22; T.D: 18-jun-22 A3
24. Contrato E&amp;P COL 5, Pozo Gorgon-2 ST2, Inició perforación 9-jun-22; T.D: 20-jun-22 A3
25. Contrato E&amp;P VIM 21, Pozo Cornamuza-1; Inició perforación 5-jun-22; T.D: 21-jun-22 A3
26. Convenio de Explotación Magdalena Medio; Pozo Morito-1, Inició perforación 3-jun-22; T.D: 30-jun-22 A3
27. Contrato E&amp;P CPO 11, Pozo Saturno-1, Inició perforación 2-jul-22; T.D: 6-jul-22 A3
28. Contrato E&amp;P Cabrestero; Pozo Domo Sur-1, Inició perforación 03-jul-22; T.D: 11-jul-22, A2b
29. Contrato E&amp;E Tayrona, Pozo Uchuva-1, Inició perforación 27-abr-22; T.D: 15-jul-22 A3
30. Contrato E&amp;P Cabrestero; Pozo Domo Sur-1 ST1, Inició perforación 15-jul-22; T.D: 18-jul-22, A2b
31. Contrato E&amp;P CPO 5, Pozo Cante Flamenco-1X, Inició perforación 20-jun-22; T.D: 24-jul-22 A3
32. Contrato E&amp;P Cabrestero; Pozo Domo Sur-1 ST2, Inició perforación 22-jul-22; T.D: 26-jul-22, A2b
33. Convenio E&amp;P Midas; Pozo Gaitas-1, Inició perforación 19-jul-22; T.D: 27-jul-22 A3
34. Convenio de Explotación Área Sur; Pozo Kinacu-1, Inició perforación 14-jul-22; T.D: 27-jul-22 A2a
35. Contrato E&amp;P VIM 5; Pozo Claxón-1, Inició perforación 25-jul-22; T.D: 14-ago-22 A3
36. Contrato E&amp;P VMM 1; Pozo Paula-1, Inició perforación 17-ago-22; T.D: 30-ago-22 A3
37. Contrato E&amp;P VIM 8, Pozo Coralino-1, Inició perforación 3-ago-22; T.D: 1-sep-22 A3
38. Contrato Asociación Cosecha; Pozo Cosecha GN-1, Inició perforación 24-ago-22; T.D: 4-sep-22, A2c
39. Convenio de Explotación Cubarral, Pozo Cachirría-1, Inició perforación 20-ago-22; T.D: 6-sep-22 A2c
40. Contrato E&amp;P CPO 5, Pozo Apterix-1X, Inició perforación 18-ago-22; T.D: 10-sep-22 A3
41. Contrato E&amp;P LLA 42, Pozo Rip It-1, Inició perforación 26-ago-22; T.D: 13-sep-22 A3
42. Contrato E&amp;P Platanillo, Pozo Alea Noroeste-1; Inició perforación 28-jun-22; T.D: 26-sep-22 A2a
43. Contrato E&amp;P Buenavista, Pozo Corrales Sur-1; Inició perforación 01-sep-22; T.D: 29-sep-22 A2c</t>
  </si>
  <si>
    <t>A 30 de Septiembre se verificó el siguiente avance en la adquisición sísmica:
Contrato E&amp;P SN-26
Programa: PILÓN 3D
Total sísmica 3D: 99,1 Km²
Total Km Programa Sísmico:  158,56 Km 2D Equivalente (81,12 Km en 2021 y 77,44 km en 2022)
Fecha de Inicio Topografía: 15-jun-21
Fecha de Inicio Perforación:  8-jul-21
Fecha de Inicio Registro: 28-nov-21
Fecha Fin Registro: 16-ene-22
Avance Sísmica: 100%
Contrato E&amp;P VMM-46
Programa: VMM-46-3D-2021
Total sísmica 3D: 286,18 Km²
Total Km Programa Sísmico:  457,89 Km 2D Equivalente (149,96 km en 2021 y 307,93 km en 2022)
Fecha de Inicio Topografía: 5-oct-21
Fecha de Inicio Perforación:  23-oct-21
Fecha de Inicio Registro: 8-dic-21
Fecha Fin Registro: 27-ene-22
Avance Sísmica: 100%
Contratación Directa ANH
Programa: REPELÓN 2D 2021
Total sísmica 2D: 286 Km
Total Km Programa Sísmico:  286 Km 2D Equivalente (147,20 km en 2021 y 138,8 km en 2022)
Fecha de Inicio Topografía: 13-oct-21
Fecha de Inicio Perforación: 31-oct-21
Fecha de Inicio Registro: 8-nov-21
Fecha de Fin Registro: 28-ene-22
Avance Sísmica:100%
Contrato E&amp;P VIM-43
Programa: VIM-43-3D-2021
Total sísmica 3D: 376,14 Km²
Total Km Programa Sísmico:  601,824 Km 2D Equivalente
Fecha de Inicio Topografía: 13-nov-21
Fecha de Inicio Perforación: 4-dic-21
Fecha de Inicio Registro: 28-ene-22
Fecha de Fin Registro: 27-feb-22
Avance Sísmica: 100%
Contrato E&amp;P VIM-5
Programa: CHARANGO 3D
Total sísmica 3D: 363 Km²
Total Km Programa Sísmico:  580,800 Km 2D Equivalente
Fecha de Inicio Topografía: 7-feb-22
Fecha de Inicio Perforación: 4-mar-22
Fecha de Inicio Registro: 10-may-22
Avance Sísmica: 99,92%
Contrato E&amp;P VIM-5
Programa: TIMBAL 3D
Total sísmica 3D: 105,24 Km²
Total Km Programa Sísmico:  168,384 Km 2D Equivalente
Fecha de Inicio Topografía: 28-mar-22
Fecha de Inicio Perforación: 5-may-22
Fecha de Inicio Registro: 1-ago-22
Avance Sísmica: 98,11%</t>
  </si>
  <si>
    <r>
      <rPr>
        <b/>
        <sz val="11"/>
        <rFont val="Calibri"/>
        <family val="2"/>
        <scheme val="minor"/>
      </rPr>
      <t>Mintrabajo -</t>
    </r>
    <r>
      <rPr>
        <sz val="11"/>
        <rFont val="Calibri"/>
        <family val="2"/>
        <scheme val="minor"/>
      </rPr>
      <t xml:space="preserve">   Mesas de trabajo interinstitucional a través del diálogo social en noventa y cinco (95) espacios que logró concertar y ejecutar en los departamentos del Arauca, Antioquia, Atlántico, Bolívar, Boyacá, Casanare, Cesar, Córdoba,  Cundinamarca,  Huila, Magdalena, Meta, Nariño, Santander, Sucre y Tolima; esto ha permitido desarrollar espacios pedagógicos sobre decreto 1668 de 2016, Unidad del Servicio Público de empleo y dialogo social como una acción de paz en los territorios; asi como el trabajo en mesas de diálogo ANLA
</t>
    </r>
    <r>
      <rPr>
        <b/>
        <sz val="11"/>
        <rFont val="Calibri"/>
        <family val="2"/>
        <scheme val="minor"/>
      </rPr>
      <t xml:space="preserve">Minminas - </t>
    </r>
    <r>
      <rPr>
        <sz val="11"/>
        <rFont val="Calibri"/>
        <family val="2"/>
        <scheme val="minor"/>
      </rPr>
      <t xml:space="preserve">Se adelantaron actividades en los departamentos de Arauca, Cundinamarca, Casanare, Tolima, Huila, Magdalena Medio, Putumayo, fortaleciendo las capacidades de los actores comunitarios, dando a conocer los determinantes normativos de mayor incidencia en el desarrollo de los proyectos de hidrocarburos que se desarrollen en el territorio, atendiendo bloqueos, acompañando mesas de diálogo comunitarias, entre otros.
</t>
    </r>
    <r>
      <rPr>
        <b/>
        <sz val="11"/>
        <rFont val="Calibri"/>
        <family val="2"/>
        <scheme val="minor"/>
      </rPr>
      <t>Vice Participación e Igualdad de Derechos -</t>
    </r>
    <r>
      <rPr>
        <sz val="11"/>
        <rFont val="Calibri"/>
        <family val="2"/>
        <scheme val="minor"/>
      </rPr>
      <t xml:space="preserve">  Proyecto Finalizado - Preparando entrega de productos finales</t>
    </r>
  </si>
  <si>
    <r>
      <rPr>
        <b/>
        <sz val="11"/>
        <rFont val="Calibri"/>
        <family val="2"/>
        <scheme val="minor"/>
      </rPr>
      <t>SIC -</t>
    </r>
    <r>
      <rPr>
        <sz val="11"/>
        <rFont val="Calibri"/>
        <family val="2"/>
        <scheme val="minor"/>
      </rPr>
      <t xml:space="preserve"> Se desarrollaron las actividades encaminades a informar a las comunidades del área de influencia de los proyectos E&amp;P sobre la libre competencia económica en territorio en los municipios de Villavicencio, Cabuyaro y Cumaral (Meta), Barrancabermeja (Santander), Villanueva (Casanare), San Pedro (Sucre),  Cubará y Yacopí (Boyacá).  En dichos espacios, se expone que el sentido de la libre competencia es la capacidad de emprender y de lograr mejores precios para los consumidores, que las prácticas restrictivas de la libre competencia son sancionables por estar por fuera de la ley, y que la entidad encargada de vigilar el asunto es la SIC; y además se informa a las comunidades los canales para poner denuncias.
</t>
    </r>
    <r>
      <rPr>
        <b/>
        <sz val="11"/>
        <rFont val="Calibri"/>
        <family val="2"/>
        <scheme val="minor"/>
      </rPr>
      <t>UAESPE -</t>
    </r>
    <r>
      <rPr>
        <sz val="11"/>
        <rFont val="Calibri"/>
        <family val="2"/>
        <scheme val="minor"/>
      </rPr>
      <t xml:space="preserve"> Proyecto Finalizado - Preparando entrega de productos finales
</t>
    </r>
    <r>
      <rPr>
        <b/>
        <sz val="11"/>
        <rFont val="Calibri"/>
        <family val="2"/>
        <scheme val="minor"/>
      </rPr>
      <t xml:space="preserve">
Vice Relaciones Políticas - </t>
    </r>
    <r>
      <rPr>
        <sz val="11"/>
        <rFont val="Calibri"/>
        <family val="2"/>
        <scheme val="minor"/>
      </rPr>
      <t xml:space="preserve">  Proyecto Finalizado - Preparando entrega de productos finales
</t>
    </r>
  </si>
  <si>
    <r>
      <rPr>
        <b/>
        <sz val="11"/>
        <rFont val="Calibri"/>
        <family val="2"/>
        <scheme val="minor"/>
      </rPr>
      <t xml:space="preserve">DANCP - </t>
    </r>
    <r>
      <rPr>
        <sz val="11"/>
        <rFont val="Calibri"/>
        <family val="2"/>
        <scheme val="minor"/>
      </rPr>
      <t xml:space="preserve"> Proyecto Finalizado - Preparando entrega de productos finales</t>
    </r>
  </si>
  <si>
    <r>
      <rPr>
        <b/>
        <sz val="11"/>
        <rFont val="Calibri"/>
        <family val="2"/>
        <scheme val="minor"/>
      </rPr>
      <t xml:space="preserve">TRUST - </t>
    </r>
    <r>
      <rPr>
        <sz val="11"/>
        <rFont val="Calibri"/>
        <family val="2"/>
        <scheme val="minor"/>
      </rPr>
      <t xml:space="preserve">Proyecto Finalizado - Preparando entrega de productos finales
</t>
    </r>
    <r>
      <rPr>
        <b/>
        <sz val="11"/>
        <rFont val="Calibri"/>
        <family val="2"/>
        <scheme val="minor"/>
      </rPr>
      <t>MEDICIÓN DE PERCEPCIÓN BARÓMETRO -</t>
    </r>
    <r>
      <rPr>
        <sz val="11"/>
        <rFont val="Calibri"/>
        <family val="2"/>
        <scheme val="minor"/>
      </rPr>
      <t xml:space="preserve"> Proyecto Finalizado - Preparando entrega de productos finales</t>
    </r>
  </si>
  <si>
    <r>
      <rPr>
        <b/>
        <sz val="11"/>
        <rFont val="Calibri"/>
        <family val="2"/>
        <scheme val="minor"/>
      </rPr>
      <t xml:space="preserve">Mesas y Sub Mesas de Diálogo y seguimiento de los PPII de Puerto Wilches </t>
    </r>
    <r>
      <rPr>
        <sz val="11"/>
        <rFont val="Calibri"/>
        <family val="2"/>
        <scheme val="minor"/>
      </rPr>
      <t>- Proyecto Finalizado - Preparando entrega de productos finales</t>
    </r>
  </si>
  <si>
    <r>
      <rPr>
        <b/>
        <sz val="11"/>
        <rFont val="Calibri"/>
        <family val="2"/>
        <scheme val="minor"/>
      </rPr>
      <t>TALLERES GESTIÓN DEL CONOCIMIENTO - PPI</t>
    </r>
    <r>
      <rPr>
        <sz val="11"/>
        <rFont val="Calibri"/>
        <family val="2"/>
        <scheme val="minor"/>
      </rPr>
      <t xml:space="preserve">
Proyecto Finalizado - Preparando entrega de productos finales</t>
    </r>
  </si>
  <si>
    <r>
      <rPr>
        <b/>
        <sz val="11"/>
        <rFont val="Calibri"/>
        <family val="2"/>
        <scheme val="minor"/>
      </rPr>
      <t xml:space="preserve">Proyecto IAvH PPII: </t>
    </r>
    <r>
      <rPr>
        <sz val="11"/>
        <rFont val="Calibri"/>
        <family val="2"/>
        <scheme val="minor"/>
      </rPr>
      <t>Convenio finalizado. Se prepara la presentación y entrega de productos finales.</t>
    </r>
  </si>
  <si>
    <r>
      <rPr>
        <b/>
        <sz val="11"/>
        <rFont val="Calibri"/>
        <family val="2"/>
        <scheme val="minor"/>
      </rPr>
      <t>Proyecto IAvH - Piloto Putumayo:</t>
    </r>
    <r>
      <rPr>
        <sz val="11"/>
        <rFont val="Calibri"/>
        <family val="2"/>
        <scheme val="minor"/>
      </rPr>
      <t xml:space="preserve"> Se continúa en el desarrollo de los diferentes productos pactados en el convenio y se llevó a cabo el Comité de Coordinación del Convenio</t>
    </r>
  </si>
  <si>
    <r>
      <rPr>
        <b/>
        <sz val="11"/>
        <rFont val="Calibri"/>
        <family val="2"/>
        <scheme val="minor"/>
      </rPr>
      <t>ANLA -</t>
    </r>
    <r>
      <rPr>
        <sz val="11"/>
        <rFont val="Calibri"/>
        <family val="2"/>
        <scheme val="minor"/>
      </rPr>
      <t xml:space="preserve"> Proyecto Finalizado - Preparando entrega de productos finales</t>
    </r>
  </si>
  <si>
    <r>
      <rPr>
        <b/>
        <sz val="11"/>
        <rFont val="Calibri"/>
        <family val="2"/>
        <scheme val="minor"/>
      </rPr>
      <t xml:space="preserve">INVEMAR - </t>
    </r>
    <r>
      <rPr>
        <sz val="11"/>
        <rFont val="Calibri"/>
        <family val="2"/>
        <scheme val="minor"/>
      </rPr>
      <t>Se adelantó presentación final de resultdos con el 100% de de los resultados obtenidos: Levantamiento de información de línea base ambiental del área de interés CHO-OFF 5 en la cuenca CHOCO OFF sobre Pacífico colombiano, Continuar con la actualización, análisis y divulgación conjunta con la DIMAR de los Mapas de Sensibilidad Ambiental a Hidrocarburos (MSA-HC) a escala 1:100.000., Actualización del Portal Ambiental Offshore para el Sector de Hidrocarburos, con los insumos de información colectados en los Convenios Interinstitucionales 474-20 y 265-21 e información proveniente del Pacífico Colombiano en complemento al Visor geográfico</t>
    </r>
  </si>
  <si>
    <t>Adelantando proceso de selección de socio estratégico</t>
  </si>
  <si>
    <t>Adelantandode selección de socio estratégico</t>
  </si>
  <si>
    <r>
      <rPr>
        <b/>
        <sz val="11"/>
        <rFont val="Calibri"/>
        <family val="2"/>
        <scheme val="minor"/>
      </rPr>
      <t>CIÉNAGA DE BARBACOAS -</t>
    </r>
    <r>
      <rPr>
        <sz val="11"/>
        <rFont val="Calibri"/>
        <family val="2"/>
        <scheme val="minor"/>
      </rPr>
      <t xml:space="preserve"> Se dio por finalizado el modelo hidrogeológico para la modelación de las características hidroclimatológicas de la Ciénaga de Barbacoas,  por otro lado, se determinó el impacto potencial de acciones antrópicas sobre la disminución de humedales en el área de estudio y su impacto en la generación de escorrentía, a través de un modelo DRASTIC de la zona, el cual es un modelo de vulnerabilidad a la contaminación; y se delimitó en clases y zonas las variables (y estado) de las diferentes características que garantizan la calidad, continuidad e integridad del ecosistema.   </t>
    </r>
  </si>
  <si>
    <t>El total de regalías recaudadas y transferidas al SGR al corte del 30 de septiembre de 2022, asciende a $7.895.561.444.513,29</t>
  </si>
  <si>
    <t>Memorandos enviados al MHCP con Radicado 20225210020801 Id: 1151075; 20225210445651 Id: 1198617; 20225210777971 Id: 1247714; 20225210804891 Id: 1255399; 20225210835201 Id: 1263834; 20225210965531 Id: 1282237; 20225211097701 Id: 1301266; 20225211129571 Id: 1310381 y 20225211162761 Id: 1329291</t>
  </si>
  <si>
    <t>El acumulado de ingresos recaudados por concepto de derechos económicos al corte del 30 de septiembre de 2022, asciende a la suma de $2.927.479.940.898,17</t>
  </si>
  <si>
    <t>Ejecución Presupuestal de Ingresos SIIF Nación a septiembre 30 de 2022 y correo electrónico VAF del 11 de octubre de 2022</t>
  </si>
  <si>
    <t>Al cierre del mes de Septiembre de 2022 se recibieron 185 partidas y se gestionaron 96 aplicaciones de derechos económicos en el mes, por un monto total de $471 mil millones de pesos aproximadamente.</t>
  </si>
  <si>
    <t>30 días hábiles</t>
  </si>
  <si>
    <t>En el tercer trimestre 2022 se realizó medición sobre los recursos interpuestos y resueltos respecto de la definitiva del I trimestre de 2022, resultando 5 que se resolvieron y los cuales fueron interpuestos al final de junio de 2022.</t>
  </si>
  <si>
    <t>A la fecha, los recursos (por $ 11.195.721.522), son susceptibles de no contar con destinación. No se ha tomado la decisión ejecutiva respecto a lineamientos y temáticas de Ctel para tramitar suscripción de convenio vigencia 2022 para esos recursos.
Proyecto IAVH (Convenio 624 de 2021): Continúa su ejecución, pendiente de entregar productos finales y último desembolso.</t>
  </si>
  <si>
    <t>A la fecha, los recursos (por $ 130,147,772), son susceptibles de no contar con destinación. No se ha tomado la decisión ejecutiva respecto a lineamientos y temáticas de Ctel para tramitar suscripción de convenio vigencia 2022 para esos recursos.</t>
  </si>
  <si>
    <t>Por ahora se mantienen recursos para los procesos aprobados.  Se tienen aprobadas 4 en el LPAA para 4 procesos de formación, 242, 243, 259 y 260. De estos 4 procesos, el 260 no se realizará y se pedirá su anulación en el comité y se reemplazará por una nueva propuesta.  Para el proceso 259 se propondrá en el próximo comité de contratación un ajuste al objeto.  El proceso de formación de la LPAA  242 ya se encuentra en proceso de contratación y la LPAA 243 el ESET está en proceso de diseño. Los valores a ejecutar se estiman en 380 millones de pesos.</t>
  </si>
  <si>
    <t>Durante el mes de septiembre se continuó con el desarrollo del plan de revisión detallada de los informes  de recursos y reservas que fueron presentados por las compañías operadoras que realizan actividades de exploración y explotación de hidrocarburos en el país, cuyo objetivo es verificar el cumplimiento de los requisitos establecidos en la resolución vigente. Se inició la edición del informe final de recursos y reservas a presentarse a las directivas en el último trimestre de 2022.
Adicionalmente acorde con la emisión de la Resolución 767 de 15-jul-2022, se inició un plan de divulgaciones e integración entre GRO-VORP y GGC-VT sobre las temáticas de  corredores prospectivos de gas y sobre la informaación que administra la VORP referente a gas.
Lo valores de reservas 1P de crudo y gas y los años de reservas de crudo reportados en mayo y publicados en junio, no varían en el transcurso del año.</t>
  </si>
  <si>
    <t>Evidencias :
\\servicios.anh.gov.co\sservicios\Grupo Reservas Y Operaciones2022\IRR CORTE 31-DIC-2021\PLAN DE REVISIÓN
\\servicios.anh.gov.co\sservicios\Grupo Reservas Y Operaciones2022\IRR CORTE 31-DIC-2021\INFORME FINAL IRR2021</t>
  </si>
  <si>
    <t>Evidencias :
\\servicios.anh.gov.co\sservicios\Grupo Reservas Y Operaciones2022\IRR CORTE 31-DIC-2021\PLAN DE REVISIÓN
\\servicios.anh.gov.co\sservicios\Grupo Reservas Y Operaciones2022\IRR CORTE 31-DIC-2021\INFORME FINAL IRR2021</t>
  </si>
  <si>
    <t>​La producción comercializada promedio día de gas durante el mes de agosto de 2022 fue de 1.087 Millones de pies cúbicos (Mpcpd).  La producción diaria promedio durante los primeros ocho meses del año asciende a  1.087 Mpcpd.</t>
  </si>
  <si>
    <t>La producción promedio diaria de crudo durante el mes de agosto de 2022 fue de 749 mil barriles (kilo barriles).  La producción diaria promedio de crudo durante los primeros ocho meses del año asciende a  748 kbpd.</t>
  </si>
  <si>
    <t>Contrato en desarrollo para la obtención del producto</t>
  </si>
  <si>
    <t>En desarrollo de estudio previo, fecha estimada de contrato ultima semana de noviembre de 2022</t>
  </si>
  <si>
    <t>Documentos del proceso, analisis de costos, respuestas de sondeo de mercado</t>
  </si>
  <si>
    <t>En revisión de costos y vaibilidad del producto por valor de la TRM</t>
  </si>
  <si>
    <t>Se realizó la contratación de 23 contratistas para labores de apoyo a la OTI.</t>
  </si>
  <si>
    <t>Consumo de horas de soporte durante el mes de septiembre de 2022</t>
  </si>
  <si>
    <t>Lineaserá presentada en el mes de octubre para iniciar el proceso de adquisición a través de Colombia Compra Eficiente</t>
  </si>
  <si>
    <t>El producto no se ha contratado pues se cuenta con contrato vigente hasta el 15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</si>
</sst>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quot;$&quot;\ * #,##0.00_-;\-&quot;$&quot;\ * #,##0.00_-;_-&quot;$&quot;\ * &quot;-&quot;??_-;_-@_-"/>
    <numFmt numFmtId="166" formatCode="_-* #,##0.00_-;\-* #,##0.00_-;_-* &quot;-&quot;??_-;_-@_-"/>
    <numFmt numFmtId="167" formatCode="_-[$$-240A]* #,##0_-;\-[$$-240A]* #,##0_-;_-[$$-240A]* &quot;-&quot;_-;_-@_-"/>
    <numFmt numFmtId="168" formatCode="_-[$$-240A]* #,##0.0_-;\-[$$-240A]* #,##0.0_-;_-[$$-240A]* &quot;-&quot;_-;_-@_-"/>
    <numFmt numFmtId="169" formatCode="&quot;$&quot;\ #,##0.00"/>
    <numFmt numFmtId="170" formatCode="#,##0.0"/>
    <numFmt numFmtId="171" formatCode="0.0"/>
    <numFmt numFmtId="172" formatCode="_(&quot;$&quot;* #,##0_);_(&quot;$&quot;* \(#,##0\);_(&quot;$&quot;* &quot;-&quot;??_);_(@_)"/>
    <numFmt numFmtId="173" formatCode="#,##0.000"/>
    <numFmt numFmtId="174" formatCode="&quot;$&quot;#,##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name val="Calibri"/>
      <family val="2"/>
      <scheme val="minor"/>
    </font>
    <font>
      <sz val="12"/>
      <color rgb="FF000000"/>
      <name val="Tahoma"/>
      <family val="2"/>
    </font>
    <font>
      <sz val="11"/>
      <color theme="1"/>
      <name val="Arial"/>
      <family val="2"/>
    </font>
    <font>
      <sz val="8"/>
      <color theme="1"/>
      <name val="Calibri"/>
      <family val="2"/>
      <scheme val="minor"/>
    </font>
    <font>
      <u/>
      <sz val="11"/>
      <color theme="10"/>
      <name val="Calibri"/>
      <family val="2"/>
      <scheme val="minor"/>
    </font>
    <font>
      <sz val="11"/>
      <name val="Calibri"/>
      <family val="2"/>
    </font>
    <font>
      <sz val="11"/>
      <color rgb="FF000000"/>
      <name val="Calibri"/>
      <family val="2"/>
    </font>
    <font>
      <sz val="11"/>
      <color rgb="FF201F1E"/>
      <name val="Calibri"/>
      <family val="2"/>
      <scheme val="minor"/>
    </font>
    <font>
      <sz val="10"/>
      <color rgb="FF000000"/>
      <name val="Calibri"/>
      <family val="2"/>
      <scheme val="minor"/>
    </font>
    <font>
      <b/>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rgb="FFD9E1F2"/>
        <bgColor indexed="64"/>
      </patternFill>
    </fill>
    <fill>
      <patternFill patternType="solid">
        <fgColor rgb="FFFFFFFF"/>
        <bgColor indexed="64"/>
      </patternFill>
    </fill>
    <fill>
      <patternFill patternType="solid">
        <fgColor theme="9" tint="0.79998168889431442"/>
        <bgColor indexed="64"/>
      </patternFill>
    </fill>
    <fill>
      <patternFill patternType="solid">
        <fgColor theme="4"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medium">
        <color rgb="FF8EA9DB"/>
      </bottom>
      <diagonal/>
    </border>
  </borders>
  <cellStyleXfs count="5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18" fillId="0" borderId="0"/>
    <xf numFmtId="166" fontId="18" fillId="0" borderId="0" applyFont="0" applyFill="0" applyBorder="0" applyAlignment="0" applyProtection="0"/>
    <xf numFmtId="166"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23" fillId="0" borderId="0" applyNumberFormat="0" applyFill="0" applyBorder="0" applyAlignment="0" applyProtection="0"/>
    <xf numFmtId="43" fontId="1" fillId="0" borderId="0" applyFont="0" applyFill="0" applyBorder="0" applyAlignment="0" applyProtection="0"/>
  </cellStyleXfs>
  <cellXfs count="88">
    <xf numFmtId="0" fontId="0" fillId="0" borderId="0" xfId="0"/>
    <xf numFmtId="0" fontId="0" fillId="0" borderId="0" xfId="0" applyAlignment="1">
      <alignment vertical="center" wrapText="1"/>
    </xf>
    <xf numFmtId="4" fontId="18" fillId="0" borderId="0" xfId="0" applyNumberFormat="1" applyFont="1" applyAlignment="1">
      <alignment vertical="center"/>
    </xf>
    <xf numFmtId="0" fontId="18" fillId="0" borderId="0" xfId="0" applyFont="1" applyAlignment="1">
      <alignment vertical="center" wrapText="1"/>
    </xf>
    <xf numFmtId="49" fontId="18" fillId="0" borderId="0" xfId="0" applyNumberFormat="1" applyFont="1" applyAlignment="1">
      <alignment vertical="center"/>
    </xf>
    <xf numFmtId="167" fontId="18" fillId="0" borderId="0" xfId="0" applyNumberFormat="1" applyFont="1" applyAlignment="1">
      <alignment vertical="center"/>
    </xf>
    <xf numFmtId="0" fontId="18" fillId="0" borderId="0" xfId="0" applyFont="1" applyBorder="1" applyAlignment="1">
      <alignment vertical="center" wrapText="1"/>
    </xf>
    <xf numFmtId="49" fontId="18" fillId="0" borderId="0" xfId="0" applyNumberFormat="1" applyFont="1" applyBorder="1" applyAlignment="1">
      <alignment vertical="center" wrapText="1"/>
    </xf>
    <xf numFmtId="49" fontId="18" fillId="0" borderId="10" xfId="0" applyNumberFormat="1" applyFont="1" applyBorder="1" applyAlignment="1">
      <alignment vertical="center" wrapText="1"/>
    </xf>
    <xf numFmtId="1" fontId="18" fillId="0" borderId="0" xfId="0" applyNumberFormat="1" applyFont="1" applyBorder="1" applyAlignment="1">
      <alignment vertical="center" wrapText="1"/>
    </xf>
    <xf numFmtId="4" fontId="18" fillId="0" borderId="0" xfId="0" applyNumberFormat="1" applyFont="1" applyBorder="1" applyAlignment="1">
      <alignment vertical="center" wrapText="1"/>
    </xf>
    <xf numFmtId="167" fontId="18" fillId="0" borderId="0" xfId="0" applyNumberFormat="1" applyFont="1" applyBorder="1" applyAlignment="1">
      <alignment vertical="center" wrapText="1"/>
    </xf>
    <xf numFmtId="14" fontId="18" fillId="0" borderId="0" xfId="0" applyNumberFormat="1" applyFont="1" applyBorder="1" applyAlignment="1">
      <alignment vertical="center" wrapText="1"/>
    </xf>
    <xf numFmtId="0" fontId="0" fillId="0" borderId="0" xfId="0" applyAlignment="1">
      <alignment vertical="center"/>
    </xf>
    <xf numFmtId="0" fontId="0" fillId="0" borderId="0" xfId="0" applyBorder="1" applyAlignment="1">
      <alignment vertical="center" wrapText="1"/>
    </xf>
    <xf numFmtId="0" fontId="17" fillId="0" borderId="0" xfId="0" applyFont="1" applyFill="1" applyBorder="1" applyAlignment="1">
      <alignment vertical="center" wrapText="1"/>
    </xf>
    <xf numFmtId="0" fontId="20" fillId="0" borderId="0" xfId="0" applyFont="1" applyBorder="1" applyAlignment="1">
      <alignment horizontal="left" vertical="center" wrapText="1" readingOrder="1"/>
    </xf>
    <xf numFmtId="0" fontId="21" fillId="0" borderId="0" xfId="0" applyFont="1" applyBorder="1" applyAlignment="1">
      <alignment horizontal="justify" vertical="center" wrapText="1"/>
    </xf>
    <xf numFmtId="49" fontId="18" fillId="0" borderId="0" xfId="0" applyNumberFormat="1" applyFont="1" applyFill="1" applyBorder="1" applyAlignment="1">
      <alignment vertical="center" wrapText="1"/>
    </xf>
    <xf numFmtId="4" fontId="18" fillId="0" borderId="0" xfId="0" applyNumberFormat="1" applyFont="1" applyFill="1" applyBorder="1" applyAlignment="1">
      <alignment vertical="center" wrapText="1"/>
    </xf>
    <xf numFmtId="14" fontId="18" fillId="0" borderId="10" xfId="0" applyNumberFormat="1" applyFont="1" applyBorder="1" applyAlignment="1">
      <alignment vertical="center" wrapText="1"/>
    </xf>
    <xf numFmtId="49" fontId="18" fillId="0" borderId="0" xfId="0" applyNumberFormat="1" applyFont="1" applyAlignment="1">
      <alignment vertical="center" wrapText="1"/>
    </xf>
    <xf numFmtId="9" fontId="18" fillId="0" borderId="0" xfId="48" applyFont="1" applyBorder="1" applyAlignment="1">
      <alignment vertical="center" wrapText="1"/>
    </xf>
    <xf numFmtId="167" fontId="18" fillId="0" borderId="0" xfId="0" applyNumberFormat="1" applyFont="1" applyAlignment="1">
      <alignment vertical="center" wrapText="1"/>
    </xf>
    <xf numFmtId="14" fontId="18" fillId="0" borderId="0" xfId="0" applyNumberFormat="1" applyFont="1" applyAlignment="1">
      <alignment vertical="center" wrapText="1"/>
    </xf>
    <xf numFmtId="4" fontId="18" fillId="0" borderId="0" xfId="0" applyNumberFormat="1" applyFont="1" applyAlignment="1">
      <alignment vertical="center" wrapText="1"/>
    </xf>
    <xf numFmtId="4" fontId="18" fillId="0" borderId="0" xfId="0" applyNumberFormat="1" applyFont="1" applyFill="1" applyAlignment="1">
      <alignment vertical="center" wrapText="1"/>
    </xf>
    <xf numFmtId="49" fontId="18" fillId="0" borderId="0" xfId="0" applyNumberFormat="1" applyFont="1" applyFill="1" applyAlignment="1">
      <alignment vertical="center" wrapText="1"/>
    </xf>
    <xf numFmtId="0" fontId="18" fillId="0" borderId="0" xfId="0" applyFont="1" applyFill="1" applyAlignment="1">
      <alignment vertical="center" wrapText="1"/>
    </xf>
    <xf numFmtId="4" fontId="18" fillId="0" borderId="0" xfId="0" applyNumberFormat="1" applyFont="1" applyFill="1" applyAlignment="1">
      <alignment horizontal="right" vertical="center" wrapText="1"/>
    </xf>
    <xf numFmtId="167" fontId="18" fillId="0" borderId="0" xfId="0" applyNumberFormat="1" applyFont="1" applyFill="1" applyAlignment="1">
      <alignment vertical="center" wrapText="1"/>
    </xf>
    <xf numFmtId="167" fontId="18" fillId="0" borderId="0" xfId="0" applyNumberFormat="1" applyFont="1" applyFill="1" applyBorder="1" applyAlignment="1">
      <alignment vertical="center" wrapText="1"/>
    </xf>
    <xf numFmtId="0" fontId="0" fillId="0" borderId="0" xfId="0" applyAlignment="1">
      <alignment horizontal="center" vertical="center" wrapText="1"/>
    </xf>
    <xf numFmtId="0" fontId="18" fillId="0" borderId="0" xfId="0" applyFont="1" applyFill="1" applyBorder="1" applyAlignment="1">
      <alignment vertical="center" wrapText="1"/>
    </xf>
    <xf numFmtId="14" fontId="18" fillId="0" borderId="0" xfId="0" applyNumberFormat="1" applyFont="1" applyFill="1" applyBorder="1" applyAlignment="1">
      <alignment vertical="center" wrapText="1"/>
    </xf>
    <xf numFmtId="44" fontId="18" fillId="0" borderId="0" xfId="49" applyFont="1" applyAlignment="1">
      <alignment vertical="center" wrapText="1"/>
    </xf>
    <xf numFmtId="49" fontId="18" fillId="0" borderId="0" xfId="0" applyNumberFormat="1" applyFont="1" applyAlignment="1">
      <alignment horizontal="center" vertical="center" wrapText="1"/>
    </xf>
    <xf numFmtId="49" fontId="18" fillId="0" borderId="0" xfId="0" applyNumberFormat="1" applyFont="1" applyAlignment="1">
      <alignment vertical="top" wrapText="1"/>
    </xf>
    <xf numFmtId="42" fontId="18" fillId="0" borderId="0" xfId="50" applyFont="1" applyAlignment="1">
      <alignment vertical="center" wrapText="1"/>
    </xf>
    <xf numFmtId="42" fontId="18" fillId="0" borderId="0" xfId="50" applyFont="1" applyBorder="1" applyAlignment="1">
      <alignment vertical="center" wrapText="1"/>
    </xf>
    <xf numFmtId="49" fontId="18" fillId="0" borderId="0" xfId="0" applyNumberFormat="1" applyFont="1" applyAlignment="1">
      <alignment horizontal="center" vertical="top" wrapText="1"/>
    </xf>
    <xf numFmtId="168" fontId="18" fillId="0" borderId="0" xfId="0" applyNumberFormat="1" applyFont="1" applyAlignment="1">
      <alignment vertical="center"/>
    </xf>
    <xf numFmtId="49" fontId="18" fillId="0" borderId="0" xfId="0" applyNumberFormat="1" applyFont="1" applyAlignment="1">
      <alignment horizontal="left" vertical="center" wrapText="1"/>
    </xf>
    <xf numFmtId="3" fontId="18" fillId="0" borderId="0" xfId="0" applyNumberFormat="1" applyFont="1" applyAlignment="1">
      <alignment horizontal="center" vertical="center"/>
    </xf>
    <xf numFmtId="49" fontId="23" fillId="0" borderId="0" xfId="51" applyNumberFormat="1" applyAlignment="1">
      <alignment horizontal="center" vertical="center" wrapText="1"/>
    </xf>
    <xf numFmtId="49" fontId="18" fillId="33" borderId="11" xfId="0" applyNumberFormat="1" applyFont="1" applyFill="1" applyBorder="1" applyAlignment="1">
      <alignment vertical="center" wrapText="1"/>
    </xf>
    <xf numFmtId="49" fontId="18" fillId="0" borderId="11" xfId="0" applyNumberFormat="1" applyFont="1" applyBorder="1" applyAlignment="1">
      <alignment vertical="center" wrapText="1"/>
    </xf>
    <xf numFmtId="167" fontId="18" fillId="0" borderId="10" xfId="0" applyNumberFormat="1" applyFont="1" applyBorder="1" applyAlignment="1">
      <alignment vertical="center" wrapText="1"/>
    </xf>
    <xf numFmtId="169" fontId="18" fillId="0" borderId="10" xfId="49" applyNumberFormat="1" applyFont="1" applyFill="1" applyBorder="1" applyAlignment="1">
      <alignment vertical="center" wrapText="1"/>
    </xf>
    <xf numFmtId="170" fontId="18" fillId="0" borderId="0" xfId="0" applyNumberFormat="1" applyFont="1" applyAlignment="1">
      <alignment horizontal="center" vertical="center" wrapText="1"/>
    </xf>
    <xf numFmtId="170" fontId="18" fillId="0" borderId="0" xfId="0" applyNumberFormat="1" applyFont="1" applyAlignment="1">
      <alignment horizontal="center" vertical="center"/>
    </xf>
    <xf numFmtId="3" fontId="18" fillId="0" borderId="0" xfId="0" applyNumberFormat="1" applyFont="1" applyAlignment="1">
      <alignment horizontal="center" vertical="center" wrapText="1"/>
    </xf>
    <xf numFmtId="167" fontId="0" fillId="0" borderId="0" xfId="0" applyNumberFormat="1" applyAlignment="1">
      <alignment vertical="center" wrapText="1"/>
    </xf>
    <xf numFmtId="44" fontId="18" fillId="0" borderId="0" xfId="49" applyFont="1" applyAlignment="1">
      <alignment horizontal="right" vertical="center" wrapText="1"/>
    </xf>
    <xf numFmtId="3" fontId="24" fillId="34" borderId="12" xfId="0" applyNumberFormat="1" applyFont="1" applyFill="1" applyBorder="1" applyAlignment="1">
      <alignment horizontal="center" vertical="center" wrapText="1"/>
    </xf>
    <xf numFmtId="0" fontId="24" fillId="34" borderId="12" xfId="0" applyFont="1" applyFill="1" applyBorder="1" applyAlignment="1">
      <alignment vertical="center" wrapText="1"/>
    </xf>
    <xf numFmtId="2" fontId="18" fillId="0" borderId="0" xfId="0" applyNumberFormat="1" applyFont="1" applyAlignment="1">
      <alignment horizontal="center" vertical="center" wrapText="1"/>
    </xf>
    <xf numFmtId="165" fontId="18" fillId="0" borderId="0" xfId="0" applyNumberFormat="1" applyFont="1" applyAlignment="1">
      <alignment vertical="center" wrapText="1"/>
    </xf>
    <xf numFmtId="165" fontId="18" fillId="0" borderId="0" xfId="49" applyNumberFormat="1" applyFont="1" applyAlignment="1">
      <alignment vertical="center" wrapText="1"/>
    </xf>
    <xf numFmtId="44" fontId="18" fillId="0" borderId="0" xfId="49" applyFont="1" applyBorder="1" applyAlignment="1">
      <alignment vertical="center" wrapText="1"/>
    </xf>
    <xf numFmtId="0" fontId="18" fillId="0" borderId="0" xfId="0" applyFont="1" applyAlignment="1">
      <alignment horizontal="center" vertical="center" wrapText="1"/>
    </xf>
    <xf numFmtId="1" fontId="18" fillId="0" borderId="0" xfId="0" applyNumberFormat="1" applyFont="1" applyAlignment="1">
      <alignment vertical="center" wrapText="1"/>
    </xf>
    <xf numFmtId="171" fontId="18" fillId="0" borderId="0" xfId="0" applyNumberFormat="1" applyFont="1" applyAlignment="1">
      <alignment horizontal="center" vertical="center" wrapText="1"/>
    </xf>
    <xf numFmtId="49" fontId="23" fillId="0" borderId="0" xfId="51" applyNumberFormat="1" applyAlignment="1">
      <alignment vertical="center" wrapText="1"/>
    </xf>
    <xf numFmtId="0" fontId="0" fillId="36" borderId="0" xfId="0" applyFill="1" applyAlignment="1">
      <alignment vertical="center" wrapText="1"/>
    </xf>
    <xf numFmtId="0" fontId="0" fillId="0" borderId="0" xfId="0" applyFill="1" applyAlignment="1">
      <alignment vertical="center" wrapText="1"/>
    </xf>
    <xf numFmtId="172" fontId="18" fillId="0" borderId="0" xfId="49" applyNumberFormat="1" applyFont="1" applyAlignment="1">
      <alignment horizontal="right" vertical="center" wrapText="1"/>
    </xf>
    <xf numFmtId="172" fontId="18" fillId="0" borderId="0" xfId="0" applyNumberFormat="1" applyFont="1" applyAlignment="1">
      <alignment horizontal="right" vertical="center" wrapText="1"/>
    </xf>
    <xf numFmtId="3" fontId="25" fillId="35" borderId="12" xfId="0" applyNumberFormat="1" applyFont="1" applyFill="1" applyBorder="1" applyAlignment="1">
      <alignment horizontal="center" vertical="center" wrapText="1"/>
    </xf>
    <xf numFmtId="0" fontId="25" fillId="35" borderId="12" xfId="0" applyFont="1" applyFill="1" applyBorder="1" applyAlignment="1">
      <alignment vertical="center" wrapText="1"/>
    </xf>
    <xf numFmtId="170" fontId="18" fillId="0" borderId="0" xfId="0" applyNumberFormat="1" applyFont="1" applyAlignment="1">
      <alignment vertical="center" wrapText="1"/>
    </xf>
    <xf numFmtId="0" fontId="23" fillId="0" borderId="0" xfId="51" applyAlignment="1">
      <alignment vertical="center" wrapText="1"/>
    </xf>
    <xf numFmtId="0" fontId="26" fillId="0" borderId="0" xfId="0" applyFont="1" applyAlignment="1">
      <alignment horizontal="left" vertical="center" wrapText="1" indent="1"/>
    </xf>
    <xf numFmtId="167" fontId="18" fillId="0" borderId="11" xfId="0" applyNumberFormat="1" applyFont="1" applyBorder="1" applyAlignment="1">
      <alignment vertical="center" wrapText="1"/>
    </xf>
    <xf numFmtId="173" fontId="18" fillId="0" borderId="0" xfId="0" applyNumberFormat="1" applyFont="1" applyAlignment="1">
      <alignment horizontal="center" vertical="center"/>
    </xf>
    <xf numFmtId="49" fontId="0" fillId="0" borderId="0" xfId="0" applyNumberFormat="1" applyAlignment="1">
      <alignment vertical="center" wrapText="1"/>
    </xf>
    <xf numFmtId="170" fontId="0" fillId="0" borderId="0" xfId="0" applyNumberFormat="1" applyAlignment="1">
      <alignment horizontal="center" vertical="center"/>
    </xf>
    <xf numFmtId="167" fontId="0" fillId="0" borderId="0" xfId="0" applyNumberFormat="1" applyAlignment="1">
      <alignment vertical="center"/>
    </xf>
    <xf numFmtId="3" fontId="0" fillId="0" borderId="0" xfId="0" applyNumberFormat="1" applyAlignment="1">
      <alignment horizontal="center" vertical="center"/>
    </xf>
    <xf numFmtId="174" fontId="18" fillId="0" borderId="0" xfId="0" applyNumberFormat="1" applyFont="1" applyAlignment="1">
      <alignment horizontal="right" vertical="center" wrapText="1"/>
    </xf>
    <xf numFmtId="2" fontId="18" fillId="37" borderId="0" xfId="48" applyNumberFormat="1" applyFont="1" applyFill="1" applyAlignment="1">
      <alignment horizontal="center" vertical="center" wrapText="1"/>
    </xf>
    <xf numFmtId="9" fontId="18" fillId="37" borderId="0" xfId="48" applyFont="1" applyFill="1" applyAlignment="1">
      <alignment horizontal="center" vertical="center" wrapText="1"/>
    </xf>
    <xf numFmtId="1" fontId="18" fillId="0" borderId="0" xfId="52" applyNumberFormat="1" applyFont="1" applyAlignment="1">
      <alignment horizontal="center" vertical="center" wrapText="1"/>
    </xf>
    <xf numFmtId="171" fontId="18" fillId="0" borderId="0" xfId="52" applyNumberFormat="1" applyFont="1" applyAlignment="1">
      <alignment horizontal="center" vertical="center" wrapText="1"/>
    </xf>
    <xf numFmtId="14" fontId="18" fillId="0" borderId="0" xfId="0" applyNumberFormat="1" applyFont="1" applyBorder="1" applyAlignment="1">
      <alignment horizontal="right" vertical="center" wrapText="1"/>
    </xf>
    <xf numFmtId="10" fontId="18" fillId="0" borderId="0" xfId="0" applyNumberFormat="1" applyFont="1" applyAlignment="1">
      <alignment vertical="center" wrapText="1"/>
    </xf>
    <xf numFmtId="4" fontId="18" fillId="0" borderId="0" xfId="0" applyNumberFormat="1" applyFont="1" applyAlignment="1">
      <alignment horizontal="center" vertical="center" wrapText="1"/>
    </xf>
    <xf numFmtId="49" fontId="18" fillId="0" borderId="0" xfId="0" applyNumberFormat="1" applyFont="1" applyAlignment="1">
      <alignment horizontal="justify" vertical="center" wrapText="1"/>
    </xf>
  </cellXfs>
  <cellStyles count="5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1" builtinId="8"/>
    <cellStyle name="Incorrecto" xfId="7" builtinId="27" customBuiltin="1"/>
    <cellStyle name="Millares" xfId="52" builtinId="3"/>
    <cellStyle name="Millares [0] 2" xfId="42" xr:uid="{00000000-0005-0000-0000-000020000000}"/>
    <cellStyle name="Millares 2" xfId="43" xr:uid="{00000000-0005-0000-0000-000021000000}"/>
    <cellStyle name="Millares 2 2" xfId="46" xr:uid="{00000000-0005-0000-0000-000022000000}"/>
    <cellStyle name="Millares 3" xfId="45" xr:uid="{00000000-0005-0000-0000-000023000000}"/>
    <cellStyle name="Moneda" xfId="49" builtinId="4"/>
    <cellStyle name="Moneda [0]" xfId="50" builtinId="7"/>
    <cellStyle name="Neutral" xfId="8" builtinId="28" customBuiltin="1"/>
    <cellStyle name="Normal" xfId="0" builtinId="0"/>
    <cellStyle name="Normal 2" xfId="44" xr:uid="{00000000-0005-0000-0000-000026000000}"/>
    <cellStyle name="Notas" xfId="15" builtinId="10" customBuiltin="1"/>
    <cellStyle name="Porcentaje" xfId="48" builtinId="5"/>
    <cellStyle name="Porcentaje 2" xfId="47" xr:uid="{00000000-0005-0000-0000-000028000000}"/>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32">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75" formatCode="d/mm/yyyy"/>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75" formatCode="d/mm/yyyy"/>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7" formatCode="_-[$$-240A]* #,##0_-;\-[$$-240A]* #,##0_-;_-[$$-240A]* &quot;-&quot;_-;_-@_-"/>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4" formatCode="#,##0.00"/>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 formatCode="0"/>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27</xdr:col>
      <xdr:colOff>57151</xdr:colOff>
      <xdr:row>69</xdr:row>
      <xdr:rowOff>371475</xdr:rowOff>
    </xdr:from>
    <xdr:ext cx="3295650" cy="238095"/>
    <xdr:pic>
      <xdr:nvPicPr>
        <xdr:cNvPr id="119" name="Imagen 118">
          <a:extLst>
            <a:ext uri="{FF2B5EF4-FFF2-40B4-BE49-F238E27FC236}">
              <a16:creationId xmlns:a16="http://schemas.microsoft.com/office/drawing/2014/main" id="{5C29662E-4AD6-423B-9AC3-8AD182DC55F3}"/>
            </a:ext>
          </a:extLst>
        </xdr:cNvPr>
        <xdr:cNvPicPr>
          <a:picLocks noChangeAspect="1"/>
        </xdr:cNvPicPr>
      </xdr:nvPicPr>
      <xdr:blipFill>
        <a:blip xmlns:r="http://schemas.openxmlformats.org/officeDocument/2006/relationships" r:embed="rId1"/>
        <a:stretch>
          <a:fillRect/>
        </a:stretch>
      </xdr:blipFill>
      <xdr:spPr>
        <a:xfrm>
          <a:off x="68237101" y="1057275"/>
          <a:ext cx="3295650" cy="238095"/>
        </a:xfrm>
        <a:prstGeom prst="rect">
          <a:avLst/>
        </a:prstGeom>
      </xdr:spPr>
    </xdr:pic>
    <xdr:clientData/>
  </xdr:oneCellAnchor>
  <xdr:twoCellAnchor editAs="oneCell">
    <xdr:from>
      <xdr:col>27</xdr:col>
      <xdr:colOff>200026</xdr:colOff>
      <xdr:row>70</xdr:row>
      <xdr:rowOff>800100</xdr:rowOff>
    </xdr:from>
    <xdr:to>
      <xdr:col>28</xdr:col>
      <xdr:colOff>228601</xdr:colOff>
      <xdr:row>70</xdr:row>
      <xdr:rowOff>1038195</xdr:rowOff>
    </xdr:to>
    <xdr:pic>
      <xdr:nvPicPr>
        <xdr:cNvPr id="120" name="Imagen 119">
          <a:extLst>
            <a:ext uri="{FF2B5EF4-FFF2-40B4-BE49-F238E27FC236}">
              <a16:creationId xmlns:a16="http://schemas.microsoft.com/office/drawing/2014/main" id="{ECB5B905-11D9-4559-B351-A5F7B0E7F46D}"/>
            </a:ext>
          </a:extLst>
        </xdr:cNvPr>
        <xdr:cNvPicPr>
          <a:picLocks noChangeAspect="1"/>
        </xdr:cNvPicPr>
      </xdr:nvPicPr>
      <xdr:blipFill>
        <a:blip xmlns:r="http://schemas.openxmlformats.org/officeDocument/2006/relationships" r:embed="rId1"/>
        <a:stretch>
          <a:fillRect/>
        </a:stretch>
      </xdr:blipFill>
      <xdr:spPr>
        <a:xfrm>
          <a:off x="68379976" y="2819400"/>
          <a:ext cx="3295650" cy="238095"/>
        </a:xfrm>
        <a:prstGeom prst="rect">
          <a:avLst/>
        </a:prstGeom>
      </xdr:spPr>
    </xdr:pic>
    <xdr:clientData/>
  </xdr:twoCellAnchor>
  <xdr:twoCellAnchor editAs="oneCell">
    <xdr:from>
      <xdr:col>26</xdr:col>
      <xdr:colOff>4872878</xdr:colOff>
      <xdr:row>71</xdr:row>
      <xdr:rowOff>451037</xdr:rowOff>
    </xdr:from>
    <xdr:to>
      <xdr:col>28</xdr:col>
      <xdr:colOff>15689</xdr:colOff>
      <xdr:row>71</xdr:row>
      <xdr:rowOff>689132</xdr:rowOff>
    </xdr:to>
    <xdr:pic>
      <xdr:nvPicPr>
        <xdr:cNvPr id="121" name="Imagen 120">
          <a:extLst>
            <a:ext uri="{FF2B5EF4-FFF2-40B4-BE49-F238E27FC236}">
              <a16:creationId xmlns:a16="http://schemas.microsoft.com/office/drawing/2014/main" id="{CDE26851-B172-4E89-878D-06818E1C5517}"/>
            </a:ext>
          </a:extLst>
        </xdr:cNvPr>
        <xdr:cNvPicPr>
          <a:picLocks noChangeAspect="1"/>
        </xdr:cNvPicPr>
      </xdr:nvPicPr>
      <xdr:blipFill>
        <a:blip xmlns:r="http://schemas.openxmlformats.org/officeDocument/2006/relationships" r:embed="rId1"/>
        <a:stretch>
          <a:fillRect/>
        </a:stretch>
      </xdr:blipFill>
      <xdr:spPr>
        <a:xfrm>
          <a:off x="67491349" y="3611096"/>
          <a:ext cx="3300693" cy="238095"/>
        </a:xfrm>
        <a:prstGeom prst="rect">
          <a:avLst/>
        </a:prstGeom>
      </xdr:spPr>
    </xdr:pic>
    <xdr:clientData/>
  </xdr:twoCellAnchor>
  <xdr:oneCellAnchor>
    <xdr:from>
      <xdr:col>27</xdr:col>
      <xdr:colOff>76761</xdr:colOff>
      <xdr:row>72</xdr:row>
      <xdr:rowOff>639296</xdr:rowOff>
    </xdr:from>
    <xdr:ext cx="3295650" cy="238095"/>
    <xdr:pic>
      <xdr:nvPicPr>
        <xdr:cNvPr id="122" name="Imagen 121">
          <a:extLst>
            <a:ext uri="{FF2B5EF4-FFF2-40B4-BE49-F238E27FC236}">
              <a16:creationId xmlns:a16="http://schemas.microsoft.com/office/drawing/2014/main" id="{96FFA4A4-2CCB-4D2C-911D-93425768D73A}"/>
            </a:ext>
          </a:extLst>
        </xdr:cNvPr>
        <xdr:cNvPicPr>
          <a:picLocks noChangeAspect="1"/>
        </xdr:cNvPicPr>
      </xdr:nvPicPr>
      <xdr:blipFill>
        <a:blip xmlns:r="http://schemas.openxmlformats.org/officeDocument/2006/relationships" r:embed="rId1"/>
        <a:stretch>
          <a:fillRect/>
        </a:stretch>
      </xdr:blipFill>
      <xdr:spPr>
        <a:xfrm>
          <a:off x="67580996" y="4561355"/>
          <a:ext cx="3295650" cy="238095"/>
        </a:xfrm>
        <a:prstGeom prst="rect">
          <a:avLst/>
        </a:prstGeom>
      </xdr:spPr>
    </xdr:pic>
    <xdr:clientData/>
  </xdr:oneCellAnchor>
  <xdr:oneCellAnchor>
    <xdr:from>
      <xdr:col>26</xdr:col>
      <xdr:colOff>4872879</xdr:colOff>
      <xdr:row>73</xdr:row>
      <xdr:rowOff>845484</xdr:rowOff>
    </xdr:from>
    <xdr:ext cx="3295650" cy="238095"/>
    <xdr:pic>
      <xdr:nvPicPr>
        <xdr:cNvPr id="123" name="Imagen 122">
          <a:extLst>
            <a:ext uri="{FF2B5EF4-FFF2-40B4-BE49-F238E27FC236}">
              <a16:creationId xmlns:a16="http://schemas.microsoft.com/office/drawing/2014/main" id="{4545EE16-E4F7-414A-B82A-8B7EC2C7D8EB}"/>
            </a:ext>
          </a:extLst>
        </xdr:cNvPr>
        <xdr:cNvPicPr>
          <a:picLocks noChangeAspect="1"/>
        </xdr:cNvPicPr>
      </xdr:nvPicPr>
      <xdr:blipFill>
        <a:blip xmlns:r="http://schemas.openxmlformats.org/officeDocument/2006/relationships" r:embed="rId1"/>
        <a:stretch>
          <a:fillRect/>
        </a:stretch>
      </xdr:blipFill>
      <xdr:spPr>
        <a:xfrm>
          <a:off x="67491350" y="7053543"/>
          <a:ext cx="3295650" cy="238095"/>
        </a:xfrm>
        <a:prstGeom prst="rect">
          <a:avLst/>
        </a:prstGeom>
      </xdr:spPr>
    </xdr:pic>
    <xdr:clientData/>
  </xdr:oneCellAnchor>
  <xdr:oneCellAnchor>
    <xdr:from>
      <xdr:col>27</xdr:col>
      <xdr:colOff>47626</xdr:colOff>
      <xdr:row>74</xdr:row>
      <xdr:rowOff>276225</xdr:rowOff>
    </xdr:from>
    <xdr:ext cx="3295650" cy="238095"/>
    <xdr:pic>
      <xdr:nvPicPr>
        <xdr:cNvPr id="126" name="Imagen 125">
          <a:extLst>
            <a:ext uri="{FF2B5EF4-FFF2-40B4-BE49-F238E27FC236}">
              <a16:creationId xmlns:a16="http://schemas.microsoft.com/office/drawing/2014/main" id="{F8278751-6F3C-4CF1-AC55-D6AA06E101A7}"/>
            </a:ext>
          </a:extLst>
        </xdr:cNvPr>
        <xdr:cNvPicPr>
          <a:picLocks noChangeAspect="1"/>
        </xdr:cNvPicPr>
      </xdr:nvPicPr>
      <xdr:blipFill>
        <a:blip xmlns:r="http://schemas.openxmlformats.org/officeDocument/2006/relationships" r:embed="rId1"/>
        <a:stretch>
          <a:fillRect/>
        </a:stretch>
      </xdr:blipFill>
      <xdr:spPr>
        <a:xfrm>
          <a:off x="68227576" y="8743950"/>
          <a:ext cx="3295650" cy="238095"/>
        </a:xfrm>
        <a:prstGeom prst="rect">
          <a:avLst/>
        </a:prstGeom>
      </xdr:spPr>
    </xdr:pic>
    <xdr:clientData/>
  </xdr:oneCellAnchor>
  <xdr:oneCellAnchor>
    <xdr:from>
      <xdr:col>27</xdr:col>
      <xdr:colOff>20732</xdr:colOff>
      <xdr:row>76</xdr:row>
      <xdr:rowOff>439831</xdr:rowOff>
    </xdr:from>
    <xdr:ext cx="3295650" cy="238095"/>
    <xdr:pic>
      <xdr:nvPicPr>
        <xdr:cNvPr id="127" name="Imagen 126">
          <a:extLst>
            <a:ext uri="{FF2B5EF4-FFF2-40B4-BE49-F238E27FC236}">
              <a16:creationId xmlns:a16="http://schemas.microsoft.com/office/drawing/2014/main" id="{F599FACD-ED81-4B2B-B50B-DC90BE44A36B}"/>
            </a:ext>
          </a:extLst>
        </xdr:cNvPr>
        <xdr:cNvPicPr>
          <a:picLocks noChangeAspect="1"/>
        </xdr:cNvPicPr>
      </xdr:nvPicPr>
      <xdr:blipFill>
        <a:blip xmlns:r="http://schemas.openxmlformats.org/officeDocument/2006/relationships" r:embed="rId1"/>
        <a:stretch>
          <a:fillRect/>
        </a:stretch>
      </xdr:blipFill>
      <xdr:spPr>
        <a:xfrm>
          <a:off x="67524967" y="8653743"/>
          <a:ext cx="3295650" cy="23809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S%20DE%20ACCI&#211;N/PLAN%20DE%20ACCI&#211;N%202022/Seguimiento%20Plan%20de%20Acci&#243;n%202022/1.%20Corte%20a%20Abril%2030%20de%202022/09.%20Vicepresidencia%20de%20Contratos%20de%20Hidrocarburos/4_Plan%20de%20Acci&#243;n%20Institucional%20ANH%202022_seguimiento%20Abril%20-%20VC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20Financiera/Remisi&#243;n%20Indicadores%20Plan%20de%20Acci&#243;n%20ANH-Adtiva%20y%20Financiera%20al%2030-09-2022%20-%20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
      <sheetName val="owssvr (16)"/>
      <sheetName val="Hoja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
      <sheetName val="PARÁMETROS INDICADORES"/>
      <sheetName val="INDICADOR SOLICITUDES"/>
      <sheetName val="INDICADOR INFORMES"/>
    </sheetNames>
    <sheetDataSet>
      <sheetData sheetId="0"/>
      <sheetData sheetId="1"/>
      <sheetData sheetId="2">
        <row r="17">
          <cell r="D17">
            <v>0.99978572959074352</v>
          </cell>
        </row>
      </sheetData>
      <sheetData sheetId="3">
        <row r="18">
          <cell r="D18">
            <v>0.96296296296296291</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239C50-036D-4906-8A64-B2BBBA5C0286}" name="Tabla2" displayName="Tabla2" ref="A1:AD117" totalsRowShown="0" headerRowDxfId="31" dataDxfId="30">
  <autoFilter ref="A1:AD117" xr:uid="{4C3B467A-675C-4910-8A24-AC4AF8B782E4}"/>
  <sortState xmlns:xlrd2="http://schemas.microsoft.com/office/spreadsheetml/2017/richdata2" ref="A2:Y117">
    <sortCondition descending="1" ref="D2:D117"/>
  </sortState>
  <tableColumns count="30">
    <tableColumn id="1" xr3:uid="{E4C82398-DA61-403C-B732-3F745D39FC23}" name="ID" dataDxfId="29"/>
    <tableColumn id="2" xr3:uid="{8DC0734B-78AE-4456-B460-9E2F19922123}" name="Proceso Sistema Integral de Gestión y Control - SGIC" dataDxfId="28"/>
    <tableColumn id="3" xr3:uid="{A3B4D17A-B004-4ED9-96EF-0DA7825B4244}" name="Dimensión MIPG" dataDxfId="27"/>
    <tableColumn id="4" xr3:uid="{F8C36243-76BF-4F04-A52B-E3802AC8A21A}" name="Dependencia" dataDxfId="26"/>
    <tableColumn id="5" xr3:uid="{8659A34E-9899-4583-A11D-EB4571BE920C}" name="Grupo Interno de Trabajo" dataDxfId="25"/>
    <tableColumn id="6" xr3:uid="{90B4B9B7-9E52-4AD4-B165-893016F9A298}" name="Objetivo Estratégico" dataDxfId="24"/>
    <tableColumn id="7" xr3:uid="{B5B397E0-49F5-4CFF-9A41-8C40EE0FAD74}" name="Estrategia" dataDxfId="23"/>
    <tableColumn id="8" xr3:uid="{6C97269B-1AF5-4B25-BAF0-02E65E8E0A42}" name="Indicador Estratégico" dataDxfId="22"/>
    <tableColumn id="9" xr3:uid="{E76C11CB-618E-49A3-BDE1-C6045A47152D}" name="Plan o Programa" dataDxfId="21"/>
    <tableColumn id="10" xr3:uid="{F5411870-1D18-4C9F-B25A-17ADA55FCD51}" name="Fuente Presupuestal" dataDxfId="20"/>
    <tableColumn id="11" xr3:uid="{511F851D-3F58-45E5-ADDC-AFE6737B9541}" name="Proyecto de Inversión DNP" dataDxfId="19"/>
    <tableColumn id="12" xr3:uid="{780C8E99-D610-4173-BB68-C685E203FD79}" name="Producto Cadena de Valor DNP" dataDxfId="18"/>
    <tableColumn id="13" xr3:uid="{D91830BB-5C3A-4A9E-B768-8BC67D4FCB32}" name="Actividad Cadena de Valor DNP" dataDxfId="17"/>
    <tableColumn id="14" xr3:uid="{2C5B8745-5B6F-4641-8C64-998BD2CCEE1B}" name="Nombre Proyecto Interno o Gestión General" dataDxfId="16"/>
    <tableColumn id="15" xr3:uid="{D842461A-37C1-401C-B584-5EA9408F390E}" name="Indicador del Entregable o Producto" dataDxfId="15"/>
    <tableColumn id="16" xr3:uid="{DED01947-A366-4F06-BCA0-DE53A8111C6E}" name="Meta de la Vigencia 2022" dataDxfId="14"/>
    <tableColumn id="17" xr3:uid="{29963600-7F71-472E-AA65-D20B8675A15C}" name="Unidad de Medida" dataDxfId="13"/>
    <tableColumn id="18" xr3:uid="{E852AF60-14E6-4148-8F61-F995C42DD2A2}" name="Descripción del Indicador" dataDxfId="12"/>
    <tableColumn id="19" xr3:uid="{B40A3592-33C7-4B77-8B1D-530B79C1EA7A}" name="Fórmula del Indicador" dataDxfId="11"/>
    <tableColumn id="20" xr3:uid="{8F040C38-4678-4096-BC30-4359D9E70CCE}" name="Presupuesto Programado" dataDxfId="10"/>
    <tableColumn id="21" xr3:uid="{953C47FD-E5B1-47A0-A21B-A35FE2611291}" name="Fecha Inicio" dataDxfId="9"/>
    <tableColumn id="22" xr3:uid="{3437FF22-7013-45BC-8F0E-63988B00AE2D}" name="Fecha Fin" dataDxfId="8"/>
    <tableColumn id="23" xr3:uid="{12BBF6FE-79E9-45B7-A6B6-018A598043A8}" name="Tendencia" dataDxfId="7"/>
    <tableColumn id="24" xr3:uid="{252E16D3-4BC1-4F47-AAC1-95AFFD0F4A9E}" name="Periodicidad de Seguimiento" dataDxfId="6"/>
    <tableColumn id="25" xr3:uid="{0EDEC40D-A567-4FC3-96B6-77E09744C70A}" name="Clasificación General Indicador" dataDxfId="5"/>
    <tableColumn id="26" xr3:uid="{D4FFBF12-0FAF-49F2-965C-0C970C2B90BE}" name="Avance Cuantitativo Meta _x000a_(solo numeros)" dataDxfId="4"/>
    <tableColumn id="27" xr3:uid="{B12ED4A6-305A-4209-A65D-A8350DB288CE}" name="Descripción del Avance o Justificación del Incumplimiento" dataDxfId="3"/>
    <tableColumn id="28" xr3:uid="{E3D09BC5-F2CE-429B-8EB7-EB328238C73D}" name="Evidencia  _x000a_(medio que soporta y permite comprobar el avance registrado y la ubicacion del mismo - url, carpeta compartida, otro.)" dataDxfId="2"/>
    <tableColumn id="29" xr3:uid="{3C00A8A3-A0A6-41EA-B6DC-4DA1D8DC23FD}" name="Ejecución Presupuestal (Compromisos - cifras en pesos )" dataDxfId="1"/>
    <tableColumn id="30" xr3:uid="{3579A22E-0CD2-426F-AB09-89FDF3CD5669}" name="Ejecución Presupuestal (Obligaciones - cifras en pes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pi.dnp.gov.co/App_Themes/SeguimientoProyectos/ResumenEjecutivo/2018011000195.pdf?ts=20220819040640" TargetMode="External"/><Relationship Id="rId3" Type="http://schemas.openxmlformats.org/officeDocument/2006/relationships/hyperlink" Target="https://www.anh.gov.co/es/atenci%C3%B3n-y-servicios-a-la-ciudadan%C3%ADa/pqrsd/" TargetMode="External"/><Relationship Id="rId7" Type="http://schemas.openxmlformats.org/officeDocument/2006/relationships/hyperlink" Target="https://sinergiapp.dnp.gov.co/" TargetMode="External"/><Relationship Id="rId2" Type="http://schemas.openxmlformats.org/officeDocument/2006/relationships/hyperlink" Target="file:///\\servicios.anh.gov.co" TargetMode="External"/><Relationship Id="rId1" Type="http://schemas.openxmlformats.org/officeDocument/2006/relationships/hyperlink" Target="https://www.anh.gov.co/documents/14093/Resultados_FURAG_2021_Publicacion_web.pdf" TargetMode="External"/><Relationship Id="rId6" Type="http://schemas.openxmlformats.org/officeDocument/2006/relationships/hyperlink" Target="https://sinergiapp.dnp.gov.co/" TargetMode="External"/><Relationship Id="rId11" Type="http://schemas.openxmlformats.org/officeDocument/2006/relationships/table" Target="../tables/table1.xml"/><Relationship Id="rId5" Type="http://schemas.openxmlformats.org/officeDocument/2006/relationships/hyperlink" Target="https://www.anh.gov.co/es/atenci%C3%B3n-y-servicios-a-la-ciudadan%C3%ADa/canales-de-atenci%C3%B3n/encuestas-anh/" TargetMode="External"/><Relationship Id="rId10" Type="http://schemas.openxmlformats.org/officeDocument/2006/relationships/drawing" Target="../drawings/drawing1.xml"/><Relationship Id="rId4" Type="http://schemas.openxmlformats.org/officeDocument/2006/relationships/hyperlink" Target="https://www.anh.gov.co/es/atenci%C3%B3n-y-servicios-a-la-ciudadan%C3%ADa/canales-de-atenci%C3%B3n/caracterizaci%C3%B3n-de-usuario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0"/>
  <sheetViews>
    <sheetView tabSelected="1" zoomScale="85" zoomScaleNormal="85" workbookViewId="0">
      <pane xSplit="3" ySplit="1" topLeftCell="D2" activePane="bottomRight" state="frozen"/>
      <selection pane="topRight" activeCell="D1" sqref="D1"/>
      <selection pane="bottomLeft" activeCell="A2" sqref="A2"/>
      <selection pane="bottomRight" activeCell="D2" sqref="D2"/>
    </sheetView>
  </sheetViews>
  <sheetFormatPr baseColWidth="10" defaultRowHeight="15" x14ac:dyDescent="0.25"/>
  <cols>
    <col min="1" max="1" width="5.140625" style="1" bestFit="1" customWidth="1"/>
    <col min="2" max="2" width="31" style="1" customWidth="1"/>
    <col min="3" max="3" width="26.7109375" style="1" customWidth="1"/>
    <col min="4" max="25" width="38.7109375" style="1" customWidth="1"/>
    <col min="26" max="26" width="25.85546875" style="1" customWidth="1"/>
    <col min="27" max="27" width="73.28515625" style="1" customWidth="1"/>
    <col min="28" max="28" width="49" style="1" customWidth="1"/>
    <col min="29" max="30" width="29.85546875" style="1" customWidth="1"/>
    <col min="31" max="16384" width="11.42578125" style="1"/>
  </cols>
  <sheetData>
    <row r="1" spans="1:30" ht="54" customHeight="1" x14ac:dyDescent="0.25">
      <c r="A1" s="14" t="s">
        <v>23</v>
      </c>
      <c r="B1" s="14" t="s">
        <v>4</v>
      </c>
      <c r="C1" s="14" t="s">
        <v>5</v>
      </c>
      <c r="D1" s="14" t="s">
        <v>0</v>
      </c>
      <c r="E1" s="14" t="s">
        <v>1</v>
      </c>
      <c r="F1" s="14" t="s">
        <v>2</v>
      </c>
      <c r="G1" s="14" t="s">
        <v>3</v>
      </c>
      <c r="H1" s="14" t="s">
        <v>12</v>
      </c>
      <c r="I1" s="14" t="s">
        <v>6</v>
      </c>
      <c r="J1" s="14" t="s">
        <v>8</v>
      </c>
      <c r="K1" s="14" t="s">
        <v>7</v>
      </c>
      <c r="L1" s="14" t="s">
        <v>10</v>
      </c>
      <c r="M1" s="14" t="s">
        <v>9</v>
      </c>
      <c r="N1" s="14" t="s">
        <v>11</v>
      </c>
      <c r="O1" s="14" t="s">
        <v>13</v>
      </c>
      <c r="P1" s="14" t="s">
        <v>434</v>
      </c>
      <c r="Q1" s="14" t="s">
        <v>14</v>
      </c>
      <c r="R1" s="14" t="s">
        <v>15</v>
      </c>
      <c r="S1" s="15" t="s">
        <v>21</v>
      </c>
      <c r="T1" s="14" t="s">
        <v>18</v>
      </c>
      <c r="U1" s="14" t="s">
        <v>19</v>
      </c>
      <c r="V1" s="14" t="s">
        <v>20</v>
      </c>
      <c r="W1" s="14" t="s">
        <v>16</v>
      </c>
      <c r="X1" s="14" t="s">
        <v>17</v>
      </c>
      <c r="Y1" s="14" t="s">
        <v>22</v>
      </c>
      <c r="Z1" s="32" t="s">
        <v>488</v>
      </c>
      <c r="AA1" s="32" t="s">
        <v>489</v>
      </c>
      <c r="AB1" s="32" t="s">
        <v>490</v>
      </c>
      <c r="AC1" s="32" t="s">
        <v>491</v>
      </c>
      <c r="AD1" s="32" t="s">
        <v>492</v>
      </c>
    </row>
    <row r="2" spans="1:30" ht="375" x14ac:dyDescent="0.25">
      <c r="A2" s="9">
        <v>1</v>
      </c>
      <c r="B2" s="7" t="s">
        <v>57</v>
      </c>
      <c r="C2" s="7" t="s">
        <v>56</v>
      </c>
      <c r="D2" s="7" t="s">
        <v>58</v>
      </c>
      <c r="E2" s="7" t="s">
        <v>59</v>
      </c>
      <c r="F2" s="7" t="s">
        <v>60</v>
      </c>
      <c r="G2" s="7" t="s">
        <v>61</v>
      </c>
      <c r="H2" s="7" t="s">
        <v>62</v>
      </c>
      <c r="I2" s="7" t="s">
        <v>63</v>
      </c>
      <c r="J2" s="7" t="s">
        <v>64</v>
      </c>
      <c r="K2" s="7" t="s">
        <v>65</v>
      </c>
      <c r="L2" s="7" t="s">
        <v>69</v>
      </c>
      <c r="M2" s="16" t="s">
        <v>67</v>
      </c>
      <c r="N2" s="7" t="s">
        <v>66</v>
      </c>
      <c r="O2" s="7" t="s">
        <v>69</v>
      </c>
      <c r="P2" s="10">
        <v>10</v>
      </c>
      <c r="Q2" s="7" t="s">
        <v>70</v>
      </c>
      <c r="R2" s="6" t="s">
        <v>430</v>
      </c>
      <c r="S2" s="7" t="s">
        <v>71</v>
      </c>
      <c r="T2" s="11">
        <v>201061073640</v>
      </c>
      <c r="U2" s="12">
        <v>44562</v>
      </c>
      <c r="V2" s="12">
        <v>44926</v>
      </c>
      <c r="W2" s="7" t="s">
        <v>30</v>
      </c>
      <c r="X2" s="7" t="s">
        <v>31</v>
      </c>
      <c r="Y2" s="7" t="s">
        <v>32</v>
      </c>
      <c r="Z2" s="36" t="s">
        <v>605</v>
      </c>
      <c r="AA2" s="46" t="s">
        <v>636</v>
      </c>
      <c r="AB2" s="21" t="s">
        <v>499</v>
      </c>
      <c r="AC2" s="47">
        <f>96449356509+5974+8282171167+26966296562</f>
        <v>131697830212</v>
      </c>
      <c r="AD2" s="47">
        <f>51969527475.05+5974+8484397464+533289091</f>
        <v>60987220004.050003</v>
      </c>
    </row>
    <row r="3" spans="1:30" ht="105" x14ac:dyDescent="0.25">
      <c r="A3" s="9">
        <v>2</v>
      </c>
      <c r="B3" s="7" t="s">
        <v>57</v>
      </c>
      <c r="C3" s="7" t="s">
        <v>56</v>
      </c>
      <c r="D3" s="7" t="s">
        <v>58</v>
      </c>
      <c r="E3" s="7" t="s">
        <v>59</v>
      </c>
      <c r="F3" s="7" t="s">
        <v>60</v>
      </c>
      <c r="G3" s="7" t="s">
        <v>61</v>
      </c>
      <c r="H3" s="7" t="s">
        <v>62</v>
      </c>
      <c r="I3" s="7" t="s">
        <v>63</v>
      </c>
      <c r="J3" s="7" t="s">
        <v>64</v>
      </c>
      <c r="K3" s="7" t="s">
        <v>65</v>
      </c>
      <c r="L3" s="7" t="s">
        <v>69</v>
      </c>
      <c r="M3" s="16" t="s">
        <v>68</v>
      </c>
      <c r="N3" s="7" t="s">
        <v>66</v>
      </c>
      <c r="O3" s="7" t="s">
        <v>69</v>
      </c>
      <c r="P3" s="10">
        <v>1</v>
      </c>
      <c r="Q3" s="7" t="s">
        <v>37</v>
      </c>
      <c r="R3" s="6" t="s">
        <v>430</v>
      </c>
      <c r="S3" s="7" t="s">
        <v>71</v>
      </c>
      <c r="T3" s="11">
        <v>19438957158</v>
      </c>
      <c r="U3" s="12">
        <v>44562</v>
      </c>
      <c r="V3" s="12">
        <v>44926</v>
      </c>
      <c r="W3" s="7" t="s">
        <v>30</v>
      </c>
      <c r="X3" s="7" t="s">
        <v>31</v>
      </c>
      <c r="Y3" s="7" t="s">
        <v>32</v>
      </c>
      <c r="Z3" s="36" t="s">
        <v>495</v>
      </c>
      <c r="AA3" s="46" t="s">
        <v>606</v>
      </c>
      <c r="AB3" s="21" t="s">
        <v>499</v>
      </c>
      <c r="AC3" s="47">
        <v>19438957158</v>
      </c>
      <c r="AD3" s="73">
        <f>14659967569+2142000000</f>
        <v>16801967569</v>
      </c>
    </row>
    <row r="4" spans="1:30" ht="190.5" customHeight="1" x14ac:dyDescent="0.25">
      <c r="A4" s="9">
        <v>3</v>
      </c>
      <c r="B4" s="7" t="s">
        <v>57</v>
      </c>
      <c r="C4" s="7" t="s">
        <v>56</v>
      </c>
      <c r="D4" s="7" t="s">
        <v>58</v>
      </c>
      <c r="E4" s="7" t="s">
        <v>59</v>
      </c>
      <c r="F4" s="7" t="s">
        <v>60</v>
      </c>
      <c r="G4" s="7" t="s">
        <v>61</v>
      </c>
      <c r="H4" s="7" t="s">
        <v>62</v>
      </c>
      <c r="I4" s="7" t="s">
        <v>63</v>
      </c>
      <c r="J4" s="7" t="s">
        <v>64</v>
      </c>
      <c r="K4" s="7" t="s">
        <v>65</v>
      </c>
      <c r="L4" s="7" t="s">
        <v>72</v>
      </c>
      <c r="M4" s="7" t="s">
        <v>73</v>
      </c>
      <c r="N4" s="7" t="s">
        <v>74</v>
      </c>
      <c r="O4" s="21" t="s">
        <v>502</v>
      </c>
      <c r="P4" s="19">
        <v>15</v>
      </c>
      <c r="Q4" s="7" t="s">
        <v>70</v>
      </c>
      <c r="R4" s="3" t="s">
        <v>503</v>
      </c>
      <c r="S4" s="21" t="s">
        <v>504</v>
      </c>
      <c r="T4" s="11"/>
      <c r="U4" s="12">
        <v>44562</v>
      </c>
      <c r="V4" s="12">
        <v>44926</v>
      </c>
      <c r="W4" s="7" t="s">
        <v>30</v>
      </c>
      <c r="X4" s="7" t="s">
        <v>31</v>
      </c>
      <c r="Y4" s="7" t="s">
        <v>12</v>
      </c>
      <c r="Z4" s="36" t="s">
        <v>607</v>
      </c>
      <c r="AA4" s="46" t="s">
        <v>608</v>
      </c>
      <c r="AB4" s="21" t="s">
        <v>500</v>
      </c>
      <c r="AC4" s="47">
        <v>0</v>
      </c>
      <c r="AD4" s="47">
        <v>0</v>
      </c>
    </row>
    <row r="5" spans="1:30" ht="191.25" customHeight="1" x14ac:dyDescent="0.25">
      <c r="A5" s="9">
        <v>4</v>
      </c>
      <c r="B5" s="7" t="s">
        <v>57</v>
      </c>
      <c r="C5" s="7" t="s">
        <v>56</v>
      </c>
      <c r="D5" s="7" t="s">
        <v>58</v>
      </c>
      <c r="E5" s="7" t="s">
        <v>59</v>
      </c>
      <c r="F5" s="7" t="s">
        <v>60</v>
      </c>
      <c r="G5" s="7" t="s">
        <v>61</v>
      </c>
      <c r="H5" s="7" t="s">
        <v>62</v>
      </c>
      <c r="I5" s="7" t="s">
        <v>63</v>
      </c>
      <c r="J5" s="7" t="s">
        <v>64</v>
      </c>
      <c r="K5" s="7" t="s">
        <v>65</v>
      </c>
      <c r="L5" s="7" t="s">
        <v>72</v>
      </c>
      <c r="M5" s="7" t="s">
        <v>75</v>
      </c>
      <c r="N5" s="7" t="s">
        <v>78</v>
      </c>
      <c r="O5" s="7" t="s">
        <v>77</v>
      </c>
      <c r="P5" s="19">
        <v>3</v>
      </c>
      <c r="Q5" s="7" t="s">
        <v>70</v>
      </c>
      <c r="R5" s="6" t="s">
        <v>398</v>
      </c>
      <c r="S5" s="7" t="s">
        <v>79</v>
      </c>
      <c r="T5" s="11">
        <v>11582245379</v>
      </c>
      <c r="U5" s="12">
        <v>44562</v>
      </c>
      <c r="V5" s="12">
        <v>44926</v>
      </c>
      <c r="W5" s="7" t="s">
        <v>30</v>
      </c>
      <c r="X5" s="7" t="s">
        <v>31</v>
      </c>
      <c r="Y5" s="7" t="s">
        <v>32</v>
      </c>
      <c r="Z5" s="36" t="s">
        <v>508</v>
      </c>
      <c r="AA5" s="46" t="s">
        <v>609</v>
      </c>
      <c r="AB5" s="21" t="s">
        <v>501</v>
      </c>
      <c r="AC5" s="47">
        <f>8302797072+1374392072</f>
        <v>9677189144</v>
      </c>
      <c r="AD5" s="47">
        <f>2982866066+832838407+1042057296+946520082</f>
        <v>5804281851</v>
      </c>
    </row>
    <row r="6" spans="1:30" ht="107.25" customHeight="1" x14ac:dyDescent="0.25">
      <c r="A6" s="9">
        <v>5</v>
      </c>
      <c r="B6" s="7" t="s">
        <v>57</v>
      </c>
      <c r="C6" s="7" t="s">
        <v>56</v>
      </c>
      <c r="D6" s="7" t="s">
        <v>58</v>
      </c>
      <c r="E6" s="7" t="s">
        <v>59</v>
      </c>
      <c r="F6" s="7" t="s">
        <v>60</v>
      </c>
      <c r="G6" s="7" t="s">
        <v>61</v>
      </c>
      <c r="H6" s="7" t="s">
        <v>62</v>
      </c>
      <c r="I6" s="7" t="s">
        <v>63</v>
      </c>
      <c r="J6" s="7" t="s">
        <v>64</v>
      </c>
      <c r="K6" s="7" t="s">
        <v>65</v>
      </c>
      <c r="L6" s="7" t="s">
        <v>72</v>
      </c>
      <c r="M6" s="7" t="s">
        <v>73</v>
      </c>
      <c r="N6" s="7" t="s">
        <v>78</v>
      </c>
      <c r="O6" s="7" t="s">
        <v>77</v>
      </c>
      <c r="P6" s="19">
        <v>3</v>
      </c>
      <c r="Q6" s="7" t="s">
        <v>70</v>
      </c>
      <c r="R6" s="6" t="s">
        <v>398</v>
      </c>
      <c r="S6" s="7" t="s">
        <v>79</v>
      </c>
      <c r="T6" s="11">
        <v>2250000000</v>
      </c>
      <c r="U6" s="12">
        <v>44562</v>
      </c>
      <c r="V6" s="12">
        <v>44926</v>
      </c>
      <c r="W6" s="7" t="s">
        <v>30</v>
      </c>
      <c r="X6" s="7" t="s">
        <v>31</v>
      </c>
      <c r="Y6" s="7" t="s">
        <v>32</v>
      </c>
      <c r="Z6" s="36" t="s">
        <v>508</v>
      </c>
      <c r="AA6" s="45" t="s">
        <v>610</v>
      </c>
      <c r="AB6" s="21" t="s">
        <v>501</v>
      </c>
      <c r="AC6" s="47">
        <v>2250000000</v>
      </c>
      <c r="AD6" s="47">
        <v>900000000</v>
      </c>
    </row>
    <row r="7" spans="1:30" ht="142.5" customHeight="1" x14ac:dyDescent="0.25">
      <c r="A7" s="9">
        <v>6</v>
      </c>
      <c r="B7" s="7" t="s">
        <v>57</v>
      </c>
      <c r="C7" s="7" t="s">
        <v>56</v>
      </c>
      <c r="D7" s="7" t="s">
        <v>58</v>
      </c>
      <c r="E7" s="7" t="s">
        <v>59</v>
      </c>
      <c r="F7" s="7" t="s">
        <v>60</v>
      </c>
      <c r="G7" s="7" t="s">
        <v>61</v>
      </c>
      <c r="H7" s="7" t="s">
        <v>62</v>
      </c>
      <c r="I7" s="7" t="s">
        <v>63</v>
      </c>
      <c r="J7" s="7" t="s">
        <v>64</v>
      </c>
      <c r="K7" s="7" t="s">
        <v>65</v>
      </c>
      <c r="L7" s="7" t="s">
        <v>72</v>
      </c>
      <c r="M7" s="7" t="s">
        <v>76</v>
      </c>
      <c r="N7" s="7" t="s">
        <v>78</v>
      </c>
      <c r="O7" s="7" t="s">
        <v>77</v>
      </c>
      <c r="P7" s="19">
        <v>3</v>
      </c>
      <c r="Q7" s="7" t="s">
        <v>70</v>
      </c>
      <c r="R7" s="6" t="s">
        <v>398</v>
      </c>
      <c r="S7" s="7" t="s">
        <v>79</v>
      </c>
      <c r="T7" s="11">
        <v>2059843400</v>
      </c>
      <c r="U7" s="12">
        <v>44562</v>
      </c>
      <c r="V7" s="12">
        <v>44926</v>
      </c>
      <c r="W7" s="7" t="s">
        <v>30</v>
      </c>
      <c r="X7" s="7" t="s">
        <v>31</v>
      </c>
      <c r="Y7" s="7" t="s">
        <v>32</v>
      </c>
      <c r="Z7" s="36" t="s">
        <v>508</v>
      </c>
      <c r="AA7" s="46" t="s">
        <v>611</v>
      </c>
      <c r="AB7" s="21" t="s">
        <v>501</v>
      </c>
      <c r="AC7" s="48">
        <v>2240937553</v>
      </c>
      <c r="AD7" s="47">
        <v>1239576998.3299994</v>
      </c>
    </row>
    <row r="8" spans="1:30" ht="60" x14ac:dyDescent="0.25">
      <c r="A8" s="9">
        <v>7</v>
      </c>
      <c r="B8" s="7" t="s">
        <v>80</v>
      </c>
      <c r="C8" s="7" t="s">
        <v>56</v>
      </c>
      <c r="D8" s="7" t="s">
        <v>81</v>
      </c>
      <c r="E8" s="7" t="s">
        <v>24</v>
      </c>
      <c r="F8" s="7" t="s">
        <v>60</v>
      </c>
      <c r="G8" s="7" t="s">
        <v>82</v>
      </c>
      <c r="H8" s="7" t="s">
        <v>83</v>
      </c>
      <c r="I8" s="7" t="s">
        <v>63</v>
      </c>
      <c r="J8" s="7" t="s">
        <v>64</v>
      </c>
      <c r="K8" s="7" t="s">
        <v>84</v>
      </c>
      <c r="L8" s="7" t="s">
        <v>86</v>
      </c>
      <c r="M8" s="7" t="s">
        <v>87</v>
      </c>
      <c r="N8" s="7" t="s">
        <v>85</v>
      </c>
      <c r="O8" s="21" t="s">
        <v>476</v>
      </c>
      <c r="P8" s="10">
        <v>1</v>
      </c>
      <c r="Q8" s="7" t="s">
        <v>37</v>
      </c>
      <c r="R8" s="28" t="s">
        <v>477</v>
      </c>
      <c r="S8" s="27" t="s">
        <v>478</v>
      </c>
      <c r="T8" s="11">
        <v>245000000</v>
      </c>
      <c r="U8" s="12">
        <v>44562</v>
      </c>
      <c r="V8" s="12">
        <v>44926</v>
      </c>
      <c r="W8" s="7" t="s">
        <v>37</v>
      </c>
      <c r="X8" s="7" t="s">
        <v>31</v>
      </c>
      <c r="Y8" s="7" t="s">
        <v>32</v>
      </c>
      <c r="Z8" s="36" t="s">
        <v>508</v>
      </c>
      <c r="AA8" s="36" t="s">
        <v>509</v>
      </c>
      <c r="AB8" s="36" t="s">
        <v>510</v>
      </c>
      <c r="AC8" s="53">
        <v>340120000</v>
      </c>
      <c r="AD8" s="53">
        <v>313949473.19999999</v>
      </c>
    </row>
    <row r="9" spans="1:30" ht="90" x14ac:dyDescent="0.25">
      <c r="A9" s="9">
        <v>8</v>
      </c>
      <c r="B9" s="7" t="s">
        <v>80</v>
      </c>
      <c r="C9" s="7" t="s">
        <v>56</v>
      </c>
      <c r="D9" s="7" t="s">
        <v>81</v>
      </c>
      <c r="E9" s="7" t="s">
        <v>24</v>
      </c>
      <c r="F9" s="7" t="s">
        <v>60</v>
      </c>
      <c r="G9" s="7" t="s">
        <v>82</v>
      </c>
      <c r="H9" s="7" t="s">
        <v>88</v>
      </c>
      <c r="I9" s="7" t="s">
        <v>63</v>
      </c>
      <c r="J9" s="7" t="s">
        <v>64</v>
      </c>
      <c r="K9" s="7" t="s">
        <v>84</v>
      </c>
      <c r="L9" s="7" t="s">
        <v>101</v>
      </c>
      <c r="M9" s="7" t="s">
        <v>97</v>
      </c>
      <c r="N9" s="7" t="s">
        <v>100</v>
      </c>
      <c r="O9" s="7" t="s">
        <v>99</v>
      </c>
      <c r="P9" s="10">
        <v>12</v>
      </c>
      <c r="Q9" s="7" t="s">
        <v>70</v>
      </c>
      <c r="R9" s="6" t="s">
        <v>102</v>
      </c>
      <c r="S9" s="7" t="s">
        <v>103</v>
      </c>
      <c r="T9" s="11">
        <v>5887600000</v>
      </c>
      <c r="U9" s="12">
        <v>44562</v>
      </c>
      <c r="V9" s="12">
        <v>44926</v>
      </c>
      <c r="W9" s="7" t="s">
        <v>30</v>
      </c>
      <c r="X9" s="7" t="s">
        <v>96</v>
      </c>
      <c r="Y9" s="7" t="s">
        <v>32</v>
      </c>
      <c r="Z9" s="36" t="s">
        <v>666</v>
      </c>
      <c r="AA9" s="36" t="s">
        <v>667</v>
      </c>
      <c r="AB9" s="36" t="s">
        <v>511</v>
      </c>
      <c r="AC9" s="79">
        <v>4195991037.96</v>
      </c>
      <c r="AD9" s="79">
        <v>3655283399.8600001</v>
      </c>
    </row>
    <row r="10" spans="1:30" ht="104.25" customHeight="1" x14ac:dyDescent="0.25">
      <c r="A10" s="9">
        <v>9</v>
      </c>
      <c r="B10" s="7" t="s">
        <v>80</v>
      </c>
      <c r="C10" s="7" t="s">
        <v>56</v>
      </c>
      <c r="D10" s="7" t="s">
        <v>81</v>
      </c>
      <c r="E10" s="7" t="s">
        <v>24</v>
      </c>
      <c r="F10" s="7" t="s">
        <v>60</v>
      </c>
      <c r="G10" s="7" t="s">
        <v>82</v>
      </c>
      <c r="H10" s="7" t="s">
        <v>88</v>
      </c>
      <c r="I10" s="7" t="s">
        <v>63</v>
      </c>
      <c r="J10" s="7" t="s">
        <v>64</v>
      </c>
      <c r="K10" s="7" t="s">
        <v>84</v>
      </c>
      <c r="L10" s="7" t="s">
        <v>101</v>
      </c>
      <c r="M10" s="7" t="s">
        <v>98</v>
      </c>
      <c r="N10" s="18" t="s">
        <v>100</v>
      </c>
      <c r="O10" s="27" t="s">
        <v>479</v>
      </c>
      <c r="P10" s="29" t="s">
        <v>480</v>
      </c>
      <c r="Q10" s="27" t="s">
        <v>481</v>
      </c>
      <c r="R10" s="28" t="s">
        <v>482</v>
      </c>
      <c r="S10" s="27" t="s">
        <v>483</v>
      </c>
      <c r="T10" s="30">
        <v>1782911403</v>
      </c>
      <c r="U10" s="12">
        <v>44562</v>
      </c>
      <c r="V10" s="12">
        <v>44926</v>
      </c>
      <c r="W10" s="7" t="s">
        <v>30</v>
      </c>
      <c r="X10" s="7" t="s">
        <v>96</v>
      </c>
      <c r="Y10" s="7" t="s">
        <v>32</v>
      </c>
      <c r="Z10" s="36" t="s">
        <v>495</v>
      </c>
      <c r="AA10" s="36" t="s">
        <v>668</v>
      </c>
      <c r="AB10" s="36"/>
      <c r="AC10" s="53">
        <v>0</v>
      </c>
      <c r="AD10" s="53">
        <v>0</v>
      </c>
    </row>
    <row r="11" spans="1:30" ht="60" x14ac:dyDescent="0.25">
      <c r="A11" s="9">
        <v>11</v>
      </c>
      <c r="B11" s="7" t="s">
        <v>80</v>
      </c>
      <c r="C11" s="7" t="s">
        <v>56</v>
      </c>
      <c r="D11" s="7" t="s">
        <v>81</v>
      </c>
      <c r="E11" s="7" t="s">
        <v>24</v>
      </c>
      <c r="F11" s="7" t="s">
        <v>60</v>
      </c>
      <c r="G11" s="7" t="s">
        <v>82</v>
      </c>
      <c r="H11" s="7" t="s">
        <v>90</v>
      </c>
      <c r="I11" s="7" t="s">
        <v>63</v>
      </c>
      <c r="J11" s="7" t="s">
        <v>35</v>
      </c>
      <c r="K11" s="7" t="s">
        <v>24</v>
      </c>
      <c r="L11" s="7" t="s">
        <v>24</v>
      </c>
      <c r="M11" s="7" t="s">
        <v>24</v>
      </c>
      <c r="N11" s="7" t="s">
        <v>431</v>
      </c>
      <c r="O11" s="7" t="s">
        <v>91</v>
      </c>
      <c r="P11" s="19">
        <v>4</v>
      </c>
      <c r="Q11" s="1" t="s">
        <v>70</v>
      </c>
      <c r="R11" s="6" t="s">
        <v>432</v>
      </c>
      <c r="S11" s="7" t="s">
        <v>484</v>
      </c>
      <c r="T11" s="11">
        <v>0</v>
      </c>
      <c r="U11" s="34">
        <v>44562</v>
      </c>
      <c r="V11" s="34">
        <v>44926</v>
      </c>
      <c r="W11" s="7" t="s">
        <v>30</v>
      </c>
      <c r="X11" s="7" t="s">
        <v>34</v>
      </c>
      <c r="Y11" s="7" t="s">
        <v>12</v>
      </c>
      <c r="Z11" s="36" t="s">
        <v>495</v>
      </c>
      <c r="AA11" s="36" t="s">
        <v>512</v>
      </c>
      <c r="AB11" s="36"/>
      <c r="AC11" s="53">
        <v>0</v>
      </c>
      <c r="AD11" s="53">
        <v>0</v>
      </c>
    </row>
    <row r="12" spans="1:30" ht="90" x14ac:dyDescent="0.25">
      <c r="A12" s="9">
        <v>12</v>
      </c>
      <c r="B12" s="7" t="s">
        <v>80</v>
      </c>
      <c r="C12" s="7" t="s">
        <v>56</v>
      </c>
      <c r="D12" s="7" t="s">
        <v>81</v>
      </c>
      <c r="E12" s="7" t="s">
        <v>24</v>
      </c>
      <c r="F12" s="7" t="s">
        <v>60</v>
      </c>
      <c r="G12" s="7" t="s">
        <v>82</v>
      </c>
      <c r="H12" s="7" t="s">
        <v>92</v>
      </c>
      <c r="I12" s="7" t="s">
        <v>63</v>
      </c>
      <c r="J12" s="7" t="s">
        <v>35</v>
      </c>
      <c r="K12" s="7" t="s">
        <v>24</v>
      </c>
      <c r="L12" s="7" t="s">
        <v>24</v>
      </c>
      <c r="M12" s="7" t="s">
        <v>24</v>
      </c>
      <c r="N12" s="7" t="s">
        <v>93</v>
      </c>
      <c r="O12" s="7" t="s">
        <v>94</v>
      </c>
      <c r="P12" s="19">
        <v>15</v>
      </c>
      <c r="Q12" s="7" t="s">
        <v>70</v>
      </c>
      <c r="R12" s="3" t="s">
        <v>95</v>
      </c>
      <c r="S12" s="7" t="s">
        <v>94</v>
      </c>
      <c r="T12" s="11">
        <v>0</v>
      </c>
      <c r="U12" s="12">
        <v>44562</v>
      </c>
      <c r="V12" s="12">
        <v>44926</v>
      </c>
      <c r="W12" s="7" t="s">
        <v>30</v>
      </c>
      <c r="X12" s="7" t="s">
        <v>96</v>
      </c>
      <c r="Y12" s="7" t="s">
        <v>12</v>
      </c>
      <c r="Z12" s="36" t="s">
        <v>513</v>
      </c>
      <c r="AA12" s="36" t="s">
        <v>514</v>
      </c>
      <c r="AB12" s="36"/>
      <c r="AC12" s="53">
        <v>0</v>
      </c>
      <c r="AD12" s="53">
        <v>0</v>
      </c>
    </row>
    <row r="13" spans="1:30" ht="60" x14ac:dyDescent="0.25">
      <c r="A13" s="9">
        <v>13</v>
      </c>
      <c r="B13" s="7" t="s">
        <v>80</v>
      </c>
      <c r="C13" s="7" t="s">
        <v>56</v>
      </c>
      <c r="D13" s="7" t="s">
        <v>81</v>
      </c>
      <c r="E13" s="7" t="s">
        <v>24</v>
      </c>
      <c r="F13" s="7" t="s">
        <v>60</v>
      </c>
      <c r="G13" s="7" t="s">
        <v>82</v>
      </c>
      <c r="H13" s="21" t="s">
        <v>88</v>
      </c>
      <c r="I13" s="21" t="s">
        <v>63</v>
      </c>
      <c r="J13" s="21" t="s">
        <v>64</v>
      </c>
      <c r="K13" s="21" t="s">
        <v>84</v>
      </c>
      <c r="L13" s="18" t="s">
        <v>24</v>
      </c>
      <c r="M13" s="18" t="s">
        <v>24</v>
      </c>
      <c r="N13" s="21" t="s">
        <v>100</v>
      </c>
      <c r="O13" s="27" t="s">
        <v>485</v>
      </c>
      <c r="P13" s="19">
        <v>20</v>
      </c>
      <c r="Q13" s="18" t="s">
        <v>70</v>
      </c>
      <c r="R13" s="28" t="s">
        <v>486</v>
      </c>
      <c r="S13" s="27" t="s">
        <v>487</v>
      </c>
      <c r="T13" s="31">
        <v>0</v>
      </c>
      <c r="U13" s="12">
        <v>44562</v>
      </c>
      <c r="V13" s="12">
        <v>44926</v>
      </c>
      <c r="W13" s="7" t="s">
        <v>30</v>
      </c>
      <c r="X13" s="7" t="s">
        <v>96</v>
      </c>
      <c r="Y13" s="7" t="s">
        <v>12</v>
      </c>
      <c r="Z13" s="36" t="s">
        <v>669</v>
      </c>
      <c r="AA13" s="36" t="s">
        <v>670</v>
      </c>
      <c r="AB13" s="36" t="s">
        <v>515</v>
      </c>
      <c r="AC13" s="79">
        <v>4936492033.96</v>
      </c>
      <c r="AD13" s="79">
        <v>4369613869.0599995</v>
      </c>
    </row>
    <row r="14" spans="1:30" ht="134.25" customHeight="1" x14ac:dyDescent="0.25">
      <c r="A14" s="9">
        <v>14</v>
      </c>
      <c r="B14" s="7" t="s">
        <v>308</v>
      </c>
      <c r="C14" s="7" t="s">
        <v>309</v>
      </c>
      <c r="D14" s="7" t="s">
        <v>284</v>
      </c>
      <c r="E14" s="7" t="s">
        <v>310</v>
      </c>
      <c r="F14" s="7" t="s">
        <v>60</v>
      </c>
      <c r="G14" s="7" t="s">
        <v>286</v>
      </c>
      <c r="H14" s="7" t="s">
        <v>333</v>
      </c>
      <c r="I14" s="7" t="s">
        <v>63</v>
      </c>
      <c r="J14" s="7" t="s">
        <v>64</v>
      </c>
      <c r="K14" s="7" t="s">
        <v>311</v>
      </c>
      <c r="L14" s="7" t="s">
        <v>86</v>
      </c>
      <c r="M14" s="7" t="s">
        <v>399</v>
      </c>
      <c r="N14" s="7" t="s">
        <v>312</v>
      </c>
      <c r="O14" s="7" t="s">
        <v>313</v>
      </c>
      <c r="P14" s="19">
        <v>1</v>
      </c>
      <c r="Q14" s="18" t="s">
        <v>37</v>
      </c>
      <c r="R14" s="6" t="s">
        <v>314</v>
      </c>
      <c r="S14" s="7" t="s">
        <v>377</v>
      </c>
      <c r="T14" s="11">
        <v>15533980582</v>
      </c>
      <c r="U14" s="12">
        <v>44621</v>
      </c>
      <c r="V14" s="12">
        <v>44926</v>
      </c>
      <c r="W14" s="7" t="s">
        <v>33</v>
      </c>
      <c r="X14" s="7" t="s">
        <v>34</v>
      </c>
      <c r="Y14" s="7" t="s">
        <v>32</v>
      </c>
      <c r="Z14" s="36" t="s">
        <v>495</v>
      </c>
      <c r="AA14" s="87" t="s">
        <v>703</v>
      </c>
      <c r="AB14" s="3" t="s">
        <v>650</v>
      </c>
      <c r="AC14" s="66">
        <v>4338259060</v>
      </c>
      <c r="AD14" s="67">
        <v>3253694295</v>
      </c>
    </row>
    <row r="15" spans="1:30" ht="99" customHeight="1" x14ac:dyDescent="0.25">
      <c r="A15" s="9">
        <v>15</v>
      </c>
      <c r="B15" s="7" t="s">
        <v>308</v>
      </c>
      <c r="C15" s="7" t="s">
        <v>309</v>
      </c>
      <c r="D15" s="7" t="s">
        <v>284</v>
      </c>
      <c r="E15" s="7" t="s">
        <v>310</v>
      </c>
      <c r="F15" s="7" t="s">
        <v>60</v>
      </c>
      <c r="G15" s="7" t="s">
        <v>286</v>
      </c>
      <c r="H15" s="7" t="s">
        <v>333</v>
      </c>
      <c r="I15" s="7" t="s">
        <v>63</v>
      </c>
      <c r="J15" s="7" t="s">
        <v>64</v>
      </c>
      <c r="K15" s="7" t="s">
        <v>311</v>
      </c>
      <c r="L15" s="7" t="s">
        <v>86</v>
      </c>
      <c r="M15" s="7" t="s">
        <v>315</v>
      </c>
      <c r="N15" s="7" t="s">
        <v>312</v>
      </c>
      <c r="O15" s="7" t="s">
        <v>316</v>
      </c>
      <c r="P15" s="19">
        <v>1</v>
      </c>
      <c r="Q15" s="18" t="s">
        <v>37</v>
      </c>
      <c r="R15" s="6" t="s">
        <v>400</v>
      </c>
      <c r="S15" s="7" t="s">
        <v>378</v>
      </c>
      <c r="T15" s="11">
        <v>466019418</v>
      </c>
      <c r="U15" s="12">
        <v>44621</v>
      </c>
      <c r="V15" s="12">
        <v>44926</v>
      </c>
      <c r="W15" s="7" t="s">
        <v>33</v>
      </c>
      <c r="X15" s="7" t="s">
        <v>34</v>
      </c>
      <c r="Y15" s="7" t="s">
        <v>32</v>
      </c>
      <c r="Z15" s="36" t="s">
        <v>495</v>
      </c>
      <c r="AA15" s="87" t="s">
        <v>704</v>
      </c>
      <c r="AB15" s="21"/>
      <c r="AC15" s="21"/>
      <c r="AD15" s="21"/>
    </row>
    <row r="16" spans="1:30" ht="137.25" customHeight="1" x14ac:dyDescent="0.25">
      <c r="A16" s="9">
        <v>16</v>
      </c>
      <c r="B16" s="7" t="s">
        <v>308</v>
      </c>
      <c r="C16" s="7" t="s">
        <v>309</v>
      </c>
      <c r="D16" s="7" t="s">
        <v>284</v>
      </c>
      <c r="E16" s="7" t="s">
        <v>310</v>
      </c>
      <c r="F16" s="7" t="s">
        <v>60</v>
      </c>
      <c r="G16" s="7" t="s">
        <v>286</v>
      </c>
      <c r="H16" s="7" t="s">
        <v>333</v>
      </c>
      <c r="I16" s="7" t="s">
        <v>63</v>
      </c>
      <c r="J16" s="7" t="s">
        <v>64</v>
      </c>
      <c r="K16" s="7" t="s">
        <v>311</v>
      </c>
      <c r="L16" s="7" t="s">
        <v>317</v>
      </c>
      <c r="M16" s="7" t="s">
        <v>318</v>
      </c>
      <c r="N16" s="7" t="s">
        <v>319</v>
      </c>
      <c r="O16" s="7" t="s">
        <v>375</v>
      </c>
      <c r="P16" s="19">
        <v>2</v>
      </c>
      <c r="Q16" s="18" t="s">
        <v>37</v>
      </c>
      <c r="R16" s="6" t="s">
        <v>376</v>
      </c>
      <c r="S16" s="7" t="s">
        <v>379</v>
      </c>
      <c r="T16" s="11">
        <v>1000000000</v>
      </c>
      <c r="U16" s="12">
        <v>44621</v>
      </c>
      <c r="V16" s="12">
        <v>44926</v>
      </c>
      <c r="W16" s="7" t="s">
        <v>33</v>
      </c>
      <c r="X16" s="7" t="s">
        <v>34</v>
      </c>
      <c r="Y16" s="7" t="s">
        <v>32</v>
      </c>
      <c r="Z16" s="36" t="s">
        <v>495</v>
      </c>
      <c r="AA16" s="87" t="s">
        <v>705</v>
      </c>
      <c r="AB16" s="21"/>
      <c r="AC16" s="21"/>
      <c r="AD16" s="21"/>
    </row>
    <row r="17" spans="1:31" ht="60.75" thickBot="1" x14ac:dyDescent="0.3">
      <c r="A17" s="9">
        <v>17</v>
      </c>
      <c r="B17" s="7" t="s">
        <v>283</v>
      </c>
      <c r="C17" s="7" t="s">
        <v>56</v>
      </c>
      <c r="D17" s="7" t="s">
        <v>284</v>
      </c>
      <c r="E17" s="7" t="s">
        <v>285</v>
      </c>
      <c r="F17" s="7" t="s">
        <v>60</v>
      </c>
      <c r="G17" s="7" t="s">
        <v>286</v>
      </c>
      <c r="H17" s="7" t="s">
        <v>287</v>
      </c>
      <c r="I17" s="7" t="s">
        <v>63</v>
      </c>
      <c r="J17" s="7" t="s">
        <v>35</v>
      </c>
      <c r="K17" s="7" t="s">
        <v>24</v>
      </c>
      <c r="L17" s="7" t="s">
        <v>24</v>
      </c>
      <c r="M17" s="7" t="s">
        <v>24</v>
      </c>
      <c r="N17" s="7" t="s">
        <v>286</v>
      </c>
      <c r="O17" s="7" t="s">
        <v>287</v>
      </c>
      <c r="P17" s="10">
        <v>1070</v>
      </c>
      <c r="Q17" s="7" t="s">
        <v>288</v>
      </c>
      <c r="R17" s="6" t="s">
        <v>289</v>
      </c>
      <c r="S17" s="7" t="s">
        <v>290</v>
      </c>
      <c r="T17" s="11">
        <v>0</v>
      </c>
      <c r="U17" s="12">
        <v>44562</v>
      </c>
      <c r="V17" s="12">
        <v>44926</v>
      </c>
      <c r="W17" s="7" t="s">
        <v>33</v>
      </c>
      <c r="X17" s="7" t="s">
        <v>96</v>
      </c>
      <c r="Y17" s="7" t="s">
        <v>12</v>
      </c>
      <c r="Z17" s="54">
        <v>1087.2925125575741</v>
      </c>
      <c r="AA17" s="55" t="s">
        <v>709</v>
      </c>
      <c r="AB17" s="21" t="s">
        <v>516</v>
      </c>
      <c r="AC17" s="21"/>
      <c r="AD17" s="21"/>
    </row>
    <row r="18" spans="1:31" ht="120.75" thickBot="1" x14ac:dyDescent="0.3">
      <c r="A18" s="9">
        <v>18</v>
      </c>
      <c r="B18" s="7" t="s">
        <v>283</v>
      </c>
      <c r="C18" s="7" t="s">
        <v>56</v>
      </c>
      <c r="D18" s="7" t="s">
        <v>284</v>
      </c>
      <c r="E18" s="7" t="s">
        <v>285</v>
      </c>
      <c r="F18" s="7" t="s">
        <v>60</v>
      </c>
      <c r="G18" s="7" t="s">
        <v>286</v>
      </c>
      <c r="H18" s="7" t="s">
        <v>291</v>
      </c>
      <c r="I18" s="7" t="s">
        <v>63</v>
      </c>
      <c r="J18" s="7" t="s">
        <v>35</v>
      </c>
      <c r="K18" s="7" t="s">
        <v>24</v>
      </c>
      <c r="L18" s="7" t="s">
        <v>24</v>
      </c>
      <c r="M18" s="7" t="s">
        <v>24</v>
      </c>
      <c r="N18" s="7" t="s">
        <v>286</v>
      </c>
      <c r="O18" s="7" t="s">
        <v>292</v>
      </c>
      <c r="P18" s="10">
        <v>865</v>
      </c>
      <c r="Q18" s="7" t="s">
        <v>293</v>
      </c>
      <c r="R18" s="6" t="s">
        <v>294</v>
      </c>
      <c r="S18" s="7" t="s">
        <v>295</v>
      </c>
      <c r="T18" s="11">
        <v>0</v>
      </c>
      <c r="U18" s="12">
        <v>44562</v>
      </c>
      <c r="V18" s="12">
        <v>44926</v>
      </c>
      <c r="W18" s="7" t="s">
        <v>33</v>
      </c>
      <c r="X18" s="7" t="s">
        <v>96</v>
      </c>
      <c r="Y18" s="7" t="s">
        <v>12</v>
      </c>
      <c r="Z18" s="68">
        <v>749.02216290322485</v>
      </c>
      <c r="AA18" s="69" t="s">
        <v>710</v>
      </c>
      <c r="AB18" s="21" t="s">
        <v>516</v>
      </c>
      <c r="AC18" s="21"/>
      <c r="AD18" s="21"/>
    </row>
    <row r="19" spans="1:31" ht="105" x14ac:dyDescent="0.25">
      <c r="A19" s="9">
        <v>19</v>
      </c>
      <c r="B19" s="7" t="s">
        <v>296</v>
      </c>
      <c r="C19" s="7" t="s">
        <v>36</v>
      </c>
      <c r="D19" s="7" t="s">
        <v>284</v>
      </c>
      <c r="E19" s="18" t="s">
        <v>297</v>
      </c>
      <c r="F19" s="7" t="s">
        <v>60</v>
      </c>
      <c r="G19" s="7" t="s">
        <v>298</v>
      </c>
      <c r="H19" s="7" t="s">
        <v>299</v>
      </c>
      <c r="I19" s="7" t="s">
        <v>63</v>
      </c>
      <c r="J19" s="7" t="s">
        <v>35</v>
      </c>
      <c r="K19" s="7" t="s">
        <v>24</v>
      </c>
      <c r="L19" s="7" t="s">
        <v>24</v>
      </c>
      <c r="M19" s="7" t="s">
        <v>24</v>
      </c>
      <c r="N19" s="7" t="s">
        <v>300</v>
      </c>
      <c r="O19" s="7" t="s">
        <v>307</v>
      </c>
      <c r="P19" s="10">
        <v>6.7430000000000003</v>
      </c>
      <c r="Q19" s="7" t="s">
        <v>301</v>
      </c>
      <c r="R19" s="6" t="s">
        <v>401</v>
      </c>
      <c r="S19" s="7" t="s">
        <v>402</v>
      </c>
      <c r="T19" s="11">
        <v>2463763833</v>
      </c>
      <c r="U19" s="12">
        <v>44562</v>
      </c>
      <c r="V19" s="12">
        <v>44926</v>
      </c>
      <c r="W19" s="7" t="s">
        <v>30</v>
      </c>
      <c r="X19" s="7" t="s">
        <v>96</v>
      </c>
      <c r="Y19" s="7" t="s">
        <v>12</v>
      </c>
      <c r="Z19" s="80">
        <v>7.9</v>
      </c>
      <c r="AA19" s="21" t="s">
        <v>696</v>
      </c>
      <c r="AB19" s="21" t="s">
        <v>697</v>
      </c>
      <c r="AC19" s="35">
        <v>457487817</v>
      </c>
      <c r="AD19" s="35">
        <v>380860754</v>
      </c>
    </row>
    <row r="20" spans="1:31" ht="60" x14ac:dyDescent="0.25">
      <c r="A20" s="9">
        <v>20</v>
      </c>
      <c r="B20" s="7" t="s">
        <v>296</v>
      </c>
      <c r="C20" s="7" t="s">
        <v>36</v>
      </c>
      <c r="D20" s="7" t="s">
        <v>284</v>
      </c>
      <c r="E20" s="18" t="s">
        <v>297</v>
      </c>
      <c r="F20" s="7" t="s">
        <v>60</v>
      </c>
      <c r="G20" s="7" t="s">
        <v>298</v>
      </c>
      <c r="H20" s="7" t="s">
        <v>302</v>
      </c>
      <c r="I20" s="7" t="s">
        <v>63</v>
      </c>
      <c r="J20" s="7" t="s">
        <v>35</v>
      </c>
      <c r="K20" s="7" t="s">
        <v>24</v>
      </c>
      <c r="L20" s="7" t="s">
        <v>24</v>
      </c>
      <c r="M20" s="7" t="s">
        <v>24</v>
      </c>
      <c r="N20" s="7" t="s">
        <v>303</v>
      </c>
      <c r="O20" s="7" t="s">
        <v>302</v>
      </c>
      <c r="P20" s="10">
        <v>294207.90000000002</v>
      </c>
      <c r="Q20" s="7" t="s">
        <v>304</v>
      </c>
      <c r="R20" s="6" t="s">
        <v>305</v>
      </c>
      <c r="S20" s="7" t="s">
        <v>306</v>
      </c>
      <c r="T20" s="11">
        <v>672000000</v>
      </c>
      <c r="U20" s="12">
        <v>44562</v>
      </c>
      <c r="V20" s="12">
        <v>44926</v>
      </c>
      <c r="W20" s="7" t="s">
        <v>30</v>
      </c>
      <c r="X20" s="7" t="s">
        <v>89</v>
      </c>
      <c r="Y20" s="7" t="s">
        <v>12</v>
      </c>
      <c r="Z20" s="86">
        <v>2927479.94</v>
      </c>
      <c r="AA20" s="21" t="s">
        <v>698</v>
      </c>
      <c r="AB20" s="21" t="s">
        <v>699</v>
      </c>
      <c r="AC20" s="35">
        <v>385039334</v>
      </c>
      <c r="AD20" s="35">
        <v>319011885.52000004</v>
      </c>
    </row>
    <row r="21" spans="1:31" ht="60" x14ac:dyDescent="0.25">
      <c r="A21" s="9">
        <v>21</v>
      </c>
      <c r="B21" s="21" t="s">
        <v>296</v>
      </c>
      <c r="C21" s="21" t="s">
        <v>36</v>
      </c>
      <c r="D21" s="21" t="s">
        <v>284</v>
      </c>
      <c r="E21" s="21" t="s">
        <v>297</v>
      </c>
      <c r="F21" s="21" t="s">
        <v>60</v>
      </c>
      <c r="G21" s="21" t="s">
        <v>298</v>
      </c>
      <c r="H21" s="21" t="s">
        <v>435</v>
      </c>
      <c r="I21" s="7" t="s">
        <v>27</v>
      </c>
      <c r="J21" s="21" t="s">
        <v>35</v>
      </c>
      <c r="K21" s="21" t="s">
        <v>24</v>
      </c>
      <c r="L21" s="21" t="s">
        <v>24</v>
      </c>
      <c r="M21" s="21" t="s">
        <v>24</v>
      </c>
      <c r="N21" s="21" t="s">
        <v>303</v>
      </c>
      <c r="O21" s="21" t="s">
        <v>436</v>
      </c>
      <c r="P21" s="22">
        <v>0.9</v>
      </c>
      <c r="Q21" s="21" t="s">
        <v>29</v>
      </c>
      <c r="R21" s="3" t="s">
        <v>437</v>
      </c>
      <c r="S21" s="21" t="s">
        <v>438</v>
      </c>
      <c r="T21" s="23">
        <v>672000000</v>
      </c>
      <c r="U21" s="24">
        <v>44562</v>
      </c>
      <c r="V21" s="24">
        <v>44926</v>
      </c>
      <c r="W21" s="21" t="s">
        <v>33</v>
      </c>
      <c r="X21" s="21" t="s">
        <v>439</v>
      </c>
      <c r="Y21" s="21" t="s">
        <v>32</v>
      </c>
      <c r="Z21" s="81">
        <v>0.52</v>
      </c>
      <c r="AA21" s="21" t="s">
        <v>700</v>
      </c>
      <c r="AB21" s="4" t="s">
        <v>555</v>
      </c>
      <c r="AC21" s="35">
        <v>385039334</v>
      </c>
      <c r="AD21" s="35">
        <v>319011885.52000004</v>
      </c>
    </row>
    <row r="22" spans="1:31" ht="90" x14ac:dyDescent="0.25">
      <c r="A22" s="9">
        <v>22</v>
      </c>
      <c r="B22" s="21" t="s">
        <v>296</v>
      </c>
      <c r="C22" s="21" t="s">
        <v>36</v>
      </c>
      <c r="D22" s="21" t="s">
        <v>284</v>
      </c>
      <c r="E22" s="21" t="s">
        <v>297</v>
      </c>
      <c r="F22" s="21" t="s">
        <v>60</v>
      </c>
      <c r="G22" s="21" t="s">
        <v>298</v>
      </c>
      <c r="H22" s="21" t="s">
        <v>440</v>
      </c>
      <c r="I22" s="7" t="s">
        <v>27</v>
      </c>
      <c r="J22" s="21" t="s">
        <v>35</v>
      </c>
      <c r="K22" s="21" t="s">
        <v>24</v>
      </c>
      <c r="L22" s="21" t="s">
        <v>24</v>
      </c>
      <c r="M22" s="21" t="s">
        <v>24</v>
      </c>
      <c r="N22" s="21" t="s">
        <v>300</v>
      </c>
      <c r="O22" s="21" t="s">
        <v>445</v>
      </c>
      <c r="P22" s="25">
        <v>85</v>
      </c>
      <c r="Q22" s="21" t="s">
        <v>441</v>
      </c>
      <c r="R22" s="3" t="s">
        <v>442</v>
      </c>
      <c r="S22" s="21" t="s">
        <v>443</v>
      </c>
      <c r="T22" s="23">
        <v>2463763833</v>
      </c>
      <c r="U22" s="24">
        <v>44562</v>
      </c>
      <c r="V22" s="24">
        <v>44926</v>
      </c>
      <c r="W22" s="21" t="s">
        <v>33</v>
      </c>
      <c r="X22" s="21" t="s">
        <v>444</v>
      </c>
      <c r="Y22" s="21" t="s">
        <v>32</v>
      </c>
      <c r="Z22" s="60" t="s">
        <v>701</v>
      </c>
      <c r="AA22" s="21" t="s">
        <v>702</v>
      </c>
      <c r="AB22" s="21" t="s">
        <v>590</v>
      </c>
      <c r="AC22" s="35">
        <v>457487817</v>
      </c>
      <c r="AD22" s="35">
        <v>380860754</v>
      </c>
    </row>
    <row r="23" spans="1:31" ht="225" x14ac:dyDescent="0.25">
      <c r="A23" s="9">
        <v>23</v>
      </c>
      <c r="B23" s="7" t="s">
        <v>308</v>
      </c>
      <c r="C23" s="7" t="s">
        <v>320</v>
      </c>
      <c r="D23" s="7" t="s">
        <v>284</v>
      </c>
      <c r="E23" s="7" t="s">
        <v>310</v>
      </c>
      <c r="F23" s="7" t="s">
        <v>60</v>
      </c>
      <c r="G23" s="7" t="s">
        <v>286</v>
      </c>
      <c r="H23" s="7" t="s">
        <v>333</v>
      </c>
      <c r="I23" s="7" t="s">
        <v>63</v>
      </c>
      <c r="J23" s="7" t="s">
        <v>35</v>
      </c>
      <c r="K23" s="7" t="s">
        <v>24</v>
      </c>
      <c r="L23" s="7" t="s">
        <v>24</v>
      </c>
      <c r="M23" s="7" t="s">
        <v>24</v>
      </c>
      <c r="N23" s="7" t="s">
        <v>286</v>
      </c>
      <c r="O23" s="7" t="s">
        <v>321</v>
      </c>
      <c r="P23" s="19">
        <v>1782</v>
      </c>
      <c r="Q23" s="18" t="s">
        <v>322</v>
      </c>
      <c r="R23" s="6" t="s">
        <v>323</v>
      </c>
      <c r="S23" s="7" t="s">
        <v>324</v>
      </c>
      <c r="T23" s="11">
        <v>0</v>
      </c>
      <c r="U23" s="12">
        <v>44563</v>
      </c>
      <c r="V23" s="84" t="s">
        <v>325</v>
      </c>
      <c r="W23" s="7" t="s">
        <v>33</v>
      </c>
      <c r="X23" s="7" t="s">
        <v>34</v>
      </c>
      <c r="Y23" s="7" t="s">
        <v>12</v>
      </c>
      <c r="Z23" s="82">
        <v>2039</v>
      </c>
      <c r="AA23" s="87" t="s">
        <v>706</v>
      </c>
      <c r="AB23" s="21" t="s">
        <v>707</v>
      </c>
      <c r="AC23" s="21"/>
      <c r="AD23" s="21"/>
    </row>
    <row r="24" spans="1:31" ht="225" x14ac:dyDescent="0.25">
      <c r="A24" s="9">
        <v>24</v>
      </c>
      <c r="B24" s="7" t="s">
        <v>308</v>
      </c>
      <c r="C24" s="7" t="s">
        <v>320</v>
      </c>
      <c r="D24" s="7" t="s">
        <v>284</v>
      </c>
      <c r="E24" s="7" t="s">
        <v>310</v>
      </c>
      <c r="F24" s="7" t="s">
        <v>60</v>
      </c>
      <c r="G24" s="7" t="s">
        <v>286</v>
      </c>
      <c r="H24" s="7" t="s">
        <v>333</v>
      </c>
      <c r="I24" s="7" t="s">
        <v>63</v>
      </c>
      <c r="J24" s="7" t="s">
        <v>35</v>
      </c>
      <c r="K24" s="7" t="s">
        <v>24</v>
      </c>
      <c r="L24" s="7" t="s">
        <v>24</v>
      </c>
      <c r="M24" s="7" t="s">
        <v>24</v>
      </c>
      <c r="N24" s="7" t="s">
        <v>286</v>
      </c>
      <c r="O24" s="7" t="s">
        <v>326</v>
      </c>
      <c r="P24" s="19">
        <v>5.7</v>
      </c>
      <c r="Q24" s="1" t="s">
        <v>327</v>
      </c>
      <c r="R24" s="6" t="s">
        <v>328</v>
      </c>
      <c r="S24" s="7" t="s">
        <v>329</v>
      </c>
      <c r="T24" s="11">
        <v>0</v>
      </c>
      <c r="U24" s="12">
        <v>44563</v>
      </c>
      <c r="V24" s="84" t="s">
        <v>325</v>
      </c>
      <c r="W24" s="7" t="s">
        <v>33</v>
      </c>
      <c r="X24" s="7" t="s">
        <v>34</v>
      </c>
      <c r="Y24" s="7" t="s">
        <v>12</v>
      </c>
      <c r="Z24" s="83">
        <v>7.6</v>
      </c>
      <c r="AA24" s="87" t="s">
        <v>706</v>
      </c>
      <c r="AB24" s="21" t="s">
        <v>708</v>
      </c>
      <c r="AC24" s="21"/>
      <c r="AD24" s="21"/>
    </row>
    <row r="25" spans="1:31" ht="225" x14ac:dyDescent="0.25">
      <c r="A25" s="9">
        <v>25</v>
      </c>
      <c r="B25" s="7" t="s">
        <v>308</v>
      </c>
      <c r="C25" s="7" t="s">
        <v>320</v>
      </c>
      <c r="D25" s="7" t="s">
        <v>284</v>
      </c>
      <c r="E25" s="7" t="s">
        <v>310</v>
      </c>
      <c r="F25" s="7" t="s">
        <v>60</v>
      </c>
      <c r="G25" s="7" t="s">
        <v>286</v>
      </c>
      <c r="H25" s="7" t="s">
        <v>333</v>
      </c>
      <c r="I25" s="7" t="s">
        <v>63</v>
      </c>
      <c r="J25" s="7" t="s">
        <v>35</v>
      </c>
      <c r="K25" s="7" t="s">
        <v>24</v>
      </c>
      <c r="L25" s="7" t="s">
        <v>24</v>
      </c>
      <c r="M25" s="7" t="s">
        <v>24</v>
      </c>
      <c r="N25" s="7" t="s">
        <v>286</v>
      </c>
      <c r="O25" s="7" t="s">
        <v>330</v>
      </c>
      <c r="P25" s="19">
        <v>3.8</v>
      </c>
      <c r="Q25" s="18" t="s">
        <v>331</v>
      </c>
      <c r="R25" s="6" t="s">
        <v>332</v>
      </c>
      <c r="S25" s="7" t="s">
        <v>403</v>
      </c>
      <c r="T25" s="11">
        <v>0</v>
      </c>
      <c r="U25" s="12">
        <v>44563</v>
      </c>
      <c r="V25" s="84" t="s">
        <v>325</v>
      </c>
      <c r="W25" s="7" t="s">
        <v>33</v>
      </c>
      <c r="X25" s="7" t="s">
        <v>34</v>
      </c>
      <c r="Y25" s="7" t="s">
        <v>12</v>
      </c>
      <c r="Z25" s="56">
        <v>3.1640000000000001</v>
      </c>
      <c r="AA25" s="87" t="s">
        <v>706</v>
      </c>
      <c r="AB25" s="21" t="s">
        <v>708</v>
      </c>
      <c r="AC25" s="21"/>
      <c r="AD25" s="21"/>
    </row>
    <row r="26" spans="1:31" ht="270" x14ac:dyDescent="0.25">
      <c r="A26" s="9">
        <v>26</v>
      </c>
      <c r="B26" s="7" t="s">
        <v>160</v>
      </c>
      <c r="C26" s="7" t="s">
        <v>56</v>
      </c>
      <c r="D26" s="7" t="s">
        <v>161</v>
      </c>
      <c r="E26" s="7" t="s">
        <v>162</v>
      </c>
      <c r="F26" s="7" t="s">
        <v>163</v>
      </c>
      <c r="G26" s="7" t="s">
        <v>164</v>
      </c>
      <c r="H26" s="7" t="s">
        <v>165</v>
      </c>
      <c r="I26" s="7" t="s">
        <v>63</v>
      </c>
      <c r="J26" s="7" t="s">
        <v>64</v>
      </c>
      <c r="K26" s="7" t="s">
        <v>166</v>
      </c>
      <c r="L26" s="7" t="s">
        <v>168</v>
      </c>
      <c r="M26" s="7" t="s">
        <v>169</v>
      </c>
      <c r="N26" s="7" t="s">
        <v>167</v>
      </c>
      <c r="O26" s="21" t="s">
        <v>471</v>
      </c>
      <c r="P26" s="2">
        <v>488</v>
      </c>
      <c r="Q26" s="7" t="s">
        <v>70</v>
      </c>
      <c r="R26" s="3" t="s">
        <v>459</v>
      </c>
      <c r="S26" s="21" t="s">
        <v>460</v>
      </c>
      <c r="T26" s="11">
        <v>10003000000</v>
      </c>
      <c r="U26" s="12">
        <v>44562</v>
      </c>
      <c r="V26" s="12">
        <v>44926</v>
      </c>
      <c r="W26" s="7" t="s">
        <v>33</v>
      </c>
      <c r="X26" s="7" t="s">
        <v>89</v>
      </c>
      <c r="Y26" s="7" t="s">
        <v>32</v>
      </c>
      <c r="Z26" s="49">
        <f>519+134+59+174+77+100+218</f>
        <v>1281</v>
      </c>
      <c r="AA26" s="37" t="s">
        <v>683</v>
      </c>
      <c r="AB26" s="21" t="s">
        <v>638</v>
      </c>
      <c r="AC26" s="23">
        <v>9869429389</v>
      </c>
      <c r="AD26" s="23">
        <v>9575000000</v>
      </c>
      <c r="AE26" s="65"/>
    </row>
    <row r="27" spans="1:31" ht="240" x14ac:dyDescent="0.25">
      <c r="A27" s="9">
        <v>27</v>
      </c>
      <c r="B27" s="7" t="s">
        <v>160</v>
      </c>
      <c r="C27" s="7" t="s">
        <v>56</v>
      </c>
      <c r="D27" s="7" t="s">
        <v>161</v>
      </c>
      <c r="E27" s="7" t="s">
        <v>162</v>
      </c>
      <c r="F27" s="7" t="s">
        <v>163</v>
      </c>
      <c r="G27" s="7" t="s">
        <v>164</v>
      </c>
      <c r="H27" s="7" t="s">
        <v>165</v>
      </c>
      <c r="I27" s="7" t="s">
        <v>63</v>
      </c>
      <c r="J27" s="7" t="s">
        <v>64</v>
      </c>
      <c r="K27" s="7" t="s">
        <v>166</v>
      </c>
      <c r="L27" s="7" t="s">
        <v>168</v>
      </c>
      <c r="M27" s="7" t="s">
        <v>170</v>
      </c>
      <c r="N27" s="7" t="s">
        <v>167</v>
      </c>
      <c r="O27" s="21" t="s">
        <v>471</v>
      </c>
      <c r="P27" s="2">
        <v>22</v>
      </c>
      <c r="Q27" s="7" t="s">
        <v>70</v>
      </c>
      <c r="R27" s="3" t="s">
        <v>461</v>
      </c>
      <c r="S27" s="21" t="s">
        <v>462</v>
      </c>
      <c r="T27" s="11">
        <v>456567300</v>
      </c>
      <c r="U27" s="12">
        <v>44562</v>
      </c>
      <c r="V27" s="12">
        <v>44926</v>
      </c>
      <c r="W27" s="7" t="s">
        <v>33</v>
      </c>
      <c r="X27" s="7" t="s">
        <v>89</v>
      </c>
      <c r="Y27" s="7" t="s">
        <v>32</v>
      </c>
      <c r="Z27" s="49">
        <f>15+12+9+131+176+7</f>
        <v>350</v>
      </c>
      <c r="AA27" s="37" t="s">
        <v>684</v>
      </c>
      <c r="AB27" s="21" t="s">
        <v>638</v>
      </c>
      <c r="AC27" s="23">
        <v>456587380</v>
      </c>
      <c r="AD27" s="23">
        <v>0</v>
      </c>
      <c r="AE27" s="65"/>
    </row>
    <row r="28" spans="1:31" ht="135" x14ac:dyDescent="0.25">
      <c r="A28" s="9">
        <v>28</v>
      </c>
      <c r="B28" s="7" t="s">
        <v>160</v>
      </c>
      <c r="C28" s="7" t="s">
        <v>56</v>
      </c>
      <c r="D28" s="7" t="s">
        <v>161</v>
      </c>
      <c r="E28" s="7" t="s">
        <v>162</v>
      </c>
      <c r="F28" s="7" t="s">
        <v>163</v>
      </c>
      <c r="G28" s="7" t="s">
        <v>164</v>
      </c>
      <c r="H28" s="7" t="s">
        <v>165</v>
      </c>
      <c r="I28" s="7" t="s">
        <v>63</v>
      </c>
      <c r="J28" s="7" t="s">
        <v>64</v>
      </c>
      <c r="K28" s="7" t="s">
        <v>166</v>
      </c>
      <c r="L28" s="7" t="s">
        <v>168</v>
      </c>
      <c r="M28" s="7" t="s">
        <v>171</v>
      </c>
      <c r="N28" s="7" t="s">
        <v>167</v>
      </c>
      <c r="O28" s="21" t="s">
        <v>471</v>
      </c>
      <c r="P28" s="2">
        <v>139</v>
      </c>
      <c r="Q28" s="7" t="s">
        <v>70</v>
      </c>
      <c r="R28" s="3" t="s">
        <v>459</v>
      </c>
      <c r="S28" s="21" t="s">
        <v>460</v>
      </c>
      <c r="T28" s="11">
        <v>2851432700</v>
      </c>
      <c r="U28" s="12">
        <v>44562</v>
      </c>
      <c r="V28" s="12">
        <v>44926</v>
      </c>
      <c r="W28" s="7" t="s">
        <v>33</v>
      </c>
      <c r="X28" s="7" t="s">
        <v>89</v>
      </c>
      <c r="Y28" s="7" t="s">
        <v>32</v>
      </c>
      <c r="Z28" s="49">
        <f>26+30</f>
        <v>56</v>
      </c>
      <c r="AA28" s="42" t="s">
        <v>685</v>
      </c>
      <c r="AB28" s="21" t="s">
        <v>612</v>
      </c>
      <c r="AC28" s="23">
        <v>1910956603</v>
      </c>
      <c r="AD28" s="23">
        <v>0</v>
      </c>
      <c r="AE28" s="65"/>
    </row>
    <row r="29" spans="1:31" ht="60" x14ac:dyDescent="0.25">
      <c r="A29" s="9">
        <v>29</v>
      </c>
      <c r="B29" s="7" t="s">
        <v>160</v>
      </c>
      <c r="C29" s="7" t="s">
        <v>56</v>
      </c>
      <c r="D29" s="7" t="s">
        <v>161</v>
      </c>
      <c r="E29" s="7" t="s">
        <v>162</v>
      </c>
      <c r="F29" s="7" t="s">
        <v>163</v>
      </c>
      <c r="G29" s="7" t="s">
        <v>164</v>
      </c>
      <c r="H29" s="7" t="s">
        <v>165</v>
      </c>
      <c r="I29" s="7" t="s">
        <v>63</v>
      </c>
      <c r="J29" s="7" t="s">
        <v>64</v>
      </c>
      <c r="K29" s="7" t="s">
        <v>166</v>
      </c>
      <c r="L29" s="7" t="s">
        <v>172</v>
      </c>
      <c r="M29" s="6" t="s">
        <v>174</v>
      </c>
      <c r="N29" s="7" t="s">
        <v>173</v>
      </c>
      <c r="O29" s="21" t="s">
        <v>575</v>
      </c>
      <c r="P29" s="10">
        <v>10</v>
      </c>
      <c r="Q29" s="7" t="s">
        <v>70</v>
      </c>
      <c r="R29" s="3" t="s">
        <v>473</v>
      </c>
      <c r="S29" s="21" t="s">
        <v>474</v>
      </c>
      <c r="T29" s="11">
        <v>3590000000</v>
      </c>
      <c r="U29" s="12">
        <v>44562</v>
      </c>
      <c r="V29" s="12">
        <v>44926</v>
      </c>
      <c r="W29" s="7" t="s">
        <v>30</v>
      </c>
      <c r="X29" s="7" t="s">
        <v>31</v>
      </c>
      <c r="Y29" s="7" t="s">
        <v>32</v>
      </c>
      <c r="Z29" s="49">
        <v>32</v>
      </c>
      <c r="AA29" s="37" t="s">
        <v>686</v>
      </c>
      <c r="AB29" s="21" t="s">
        <v>612</v>
      </c>
      <c r="AC29" s="23">
        <v>3569824000</v>
      </c>
      <c r="AD29" s="23">
        <v>1675000000</v>
      </c>
      <c r="AE29" s="65"/>
    </row>
    <row r="30" spans="1:31" ht="78.75" customHeight="1" x14ac:dyDescent="0.25">
      <c r="A30" s="9">
        <v>30</v>
      </c>
      <c r="B30" s="7" t="s">
        <v>160</v>
      </c>
      <c r="C30" s="7" t="s">
        <v>56</v>
      </c>
      <c r="D30" s="7" t="s">
        <v>161</v>
      </c>
      <c r="E30" s="7" t="s">
        <v>162</v>
      </c>
      <c r="F30" s="7" t="s">
        <v>163</v>
      </c>
      <c r="G30" s="7" t="s">
        <v>164</v>
      </c>
      <c r="H30" s="7" t="s">
        <v>165</v>
      </c>
      <c r="I30" s="7" t="s">
        <v>63</v>
      </c>
      <c r="J30" s="7" t="s">
        <v>64</v>
      </c>
      <c r="K30" s="7" t="s">
        <v>166</v>
      </c>
      <c r="L30" s="7" t="s">
        <v>172</v>
      </c>
      <c r="M30" s="6" t="s">
        <v>175</v>
      </c>
      <c r="N30" s="7" t="s">
        <v>173</v>
      </c>
      <c r="O30" s="21" t="s">
        <v>576</v>
      </c>
      <c r="P30" s="2">
        <v>10</v>
      </c>
      <c r="Q30" s="7" t="s">
        <v>70</v>
      </c>
      <c r="R30" s="3" t="s">
        <v>473</v>
      </c>
      <c r="S30" s="21" t="s">
        <v>475</v>
      </c>
      <c r="T30" s="5">
        <v>727000000</v>
      </c>
      <c r="U30" s="12">
        <v>44562</v>
      </c>
      <c r="V30" s="12">
        <v>44926</v>
      </c>
      <c r="W30" s="7" t="s">
        <v>30</v>
      </c>
      <c r="X30" s="7" t="s">
        <v>31</v>
      </c>
      <c r="Y30" s="7" t="s">
        <v>32</v>
      </c>
      <c r="Z30" s="49">
        <v>13</v>
      </c>
      <c r="AA30" s="21" t="s">
        <v>687</v>
      </c>
      <c r="AB30" s="21" t="s">
        <v>638</v>
      </c>
      <c r="AC30" s="23">
        <v>0</v>
      </c>
      <c r="AD30" s="23">
        <v>0</v>
      </c>
      <c r="AE30" s="65"/>
    </row>
    <row r="31" spans="1:31" ht="75" x14ac:dyDescent="0.25">
      <c r="A31" s="9">
        <v>31</v>
      </c>
      <c r="B31" s="7" t="s">
        <v>160</v>
      </c>
      <c r="C31" s="7" t="s">
        <v>56</v>
      </c>
      <c r="D31" s="7" t="s">
        <v>161</v>
      </c>
      <c r="E31" s="7" t="s">
        <v>162</v>
      </c>
      <c r="F31" s="7" t="s">
        <v>163</v>
      </c>
      <c r="G31" s="7" t="s">
        <v>164</v>
      </c>
      <c r="H31" s="7" t="s">
        <v>165</v>
      </c>
      <c r="I31" s="7" t="s">
        <v>63</v>
      </c>
      <c r="J31" s="7" t="s">
        <v>64</v>
      </c>
      <c r="K31" s="7" t="s">
        <v>166</v>
      </c>
      <c r="L31" s="7" t="s">
        <v>172</v>
      </c>
      <c r="M31" s="6" t="s">
        <v>175</v>
      </c>
      <c r="N31" s="7" t="s">
        <v>173</v>
      </c>
      <c r="O31" s="21" t="s">
        <v>576</v>
      </c>
      <c r="P31" s="2">
        <v>10</v>
      </c>
      <c r="Q31" s="7" t="s">
        <v>70</v>
      </c>
      <c r="R31" s="3" t="s">
        <v>473</v>
      </c>
      <c r="S31" s="21" t="s">
        <v>475</v>
      </c>
      <c r="T31" s="23">
        <v>1454000000</v>
      </c>
      <c r="U31" s="12">
        <v>44562</v>
      </c>
      <c r="V31" s="12">
        <v>44926</v>
      </c>
      <c r="W31" s="7" t="s">
        <v>30</v>
      </c>
      <c r="X31" s="7" t="s">
        <v>31</v>
      </c>
      <c r="Y31" s="7" t="s">
        <v>32</v>
      </c>
      <c r="Z31" s="50">
        <v>33</v>
      </c>
      <c r="AA31" s="21" t="s">
        <v>688</v>
      </c>
      <c r="AB31" s="21" t="s">
        <v>638</v>
      </c>
      <c r="AC31" s="23">
        <v>0</v>
      </c>
      <c r="AD31" s="23">
        <v>0</v>
      </c>
      <c r="AE31" s="65"/>
    </row>
    <row r="32" spans="1:31" ht="60" x14ac:dyDescent="0.25">
      <c r="A32" s="9">
        <v>32</v>
      </c>
      <c r="B32" s="7" t="s">
        <v>160</v>
      </c>
      <c r="C32" s="7" t="s">
        <v>56</v>
      </c>
      <c r="D32" s="7" t="s">
        <v>161</v>
      </c>
      <c r="E32" s="7" t="s">
        <v>162</v>
      </c>
      <c r="F32" s="7" t="s">
        <v>163</v>
      </c>
      <c r="G32" s="7" t="s">
        <v>164</v>
      </c>
      <c r="H32" s="7" t="s">
        <v>165</v>
      </c>
      <c r="I32" s="7" t="s">
        <v>63</v>
      </c>
      <c r="J32" s="7" t="s">
        <v>64</v>
      </c>
      <c r="K32" s="7" t="s">
        <v>166</v>
      </c>
      <c r="L32" s="7" t="s">
        <v>178</v>
      </c>
      <c r="M32" s="7" t="s">
        <v>176</v>
      </c>
      <c r="N32" s="21" t="s">
        <v>467</v>
      </c>
      <c r="O32" s="21" t="s">
        <v>577</v>
      </c>
      <c r="P32" s="2">
        <v>7</v>
      </c>
      <c r="Q32" s="7" t="s">
        <v>70</v>
      </c>
      <c r="R32" s="3" t="s">
        <v>468</v>
      </c>
      <c r="S32" s="21" t="s">
        <v>469</v>
      </c>
      <c r="T32" s="5">
        <v>4724000000</v>
      </c>
      <c r="U32" s="12">
        <v>44562</v>
      </c>
      <c r="V32" s="12">
        <v>44926</v>
      </c>
      <c r="W32" s="7" t="s">
        <v>30</v>
      </c>
      <c r="X32" s="7" t="s">
        <v>89</v>
      </c>
      <c r="Y32" s="7" t="s">
        <v>32</v>
      </c>
      <c r="Z32" s="49">
        <v>1</v>
      </c>
      <c r="AA32" s="21" t="s">
        <v>689</v>
      </c>
      <c r="AB32" s="21" t="s">
        <v>638</v>
      </c>
      <c r="AC32" s="23">
        <v>4723020080</v>
      </c>
      <c r="AD32" s="23">
        <f>333139846+333129846</f>
        <v>666269692</v>
      </c>
      <c r="AE32" s="65"/>
    </row>
    <row r="33" spans="1:31" ht="60" x14ac:dyDescent="0.25">
      <c r="A33" s="9">
        <v>33</v>
      </c>
      <c r="B33" s="7" t="s">
        <v>160</v>
      </c>
      <c r="C33" s="7" t="s">
        <v>56</v>
      </c>
      <c r="D33" s="7" t="s">
        <v>161</v>
      </c>
      <c r="E33" s="7" t="s">
        <v>162</v>
      </c>
      <c r="F33" s="7" t="s">
        <v>163</v>
      </c>
      <c r="G33" s="7" t="s">
        <v>164</v>
      </c>
      <c r="H33" s="7" t="s">
        <v>165</v>
      </c>
      <c r="I33" s="7" t="s">
        <v>63</v>
      </c>
      <c r="J33" s="7" t="s">
        <v>64</v>
      </c>
      <c r="K33" s="7" t="s">
        <v>166</v>
      </c>
      <c r="L33" s="7" t="s">
        <v>178</v>
      </c>
      <c r="M33" s="7" t="s">
        <v>177</v>
      </c>
      <c r="N33" s="21" t="s">
        <v>467</v>
      </c>
      <c r="O33" s="21" t="s">
        <v>578</v>
      </c>
      <c r="P33" s="2">
        <v>3</v>
      </c>
      <c r="Q33" s="7" t="s">
        <v>70</v>
      </c>
      <c r="R33" s="3" t="s">
        <v>468</v>
      </c>
      <c r="S33" s="21" t="s">
        <v>470</v>
      </c>
      <c r="T33" s="5">
        <v>3700000000</v>
      </c>
      <c r="U33" s="12">
        <v>44562</v>
      </c>
      <c r="V33" s="12">
        <v>44926</v>
      </c>
      <c r="W33" s="7" t="s">
        <v>30</v>
      </c>
      <c r="X33" s="7" t="s">
        <v>89</v>
      </c>
      <c r="Y33" s="7" t="s">
        <v>32</v>
      </c>
      <c r="Z33" s="49"/>
      <c r="AA33" s="21" t="s">
        <v>690</v>
      </c>
      <c r="AB33" s="21" t="s">
        <v>638</v>
      </c>
      <c r="AC33" s="23">
        <v>3700020080</v>
      </c>
      <c r="AD33" s="23">
        <f>571465047+952441745</f>
        <v>1523906792</v>
      </c>
      <c r="AE33" s="65"/>
    </row>
    <row r="34" spans="1:31" ht="60" x14ac:dyDescent="0.25">
      <c r="A34" s="9">
        <v>34</v>
      </c>
      <c r="B34" s="7" t="s">
        <v>160</v>
      </c>
      <c r="C34" s="7" t="s">
        <v>56</v>
      </c>
      <c r="D34" s="7" t="s">
        <v>161</v>
      </c>
      <c r="E34" s="7" t="s">
        <v>162</v>
      </c>
      <c r="F34" s="7" t="s">
        <v>163</v>
      </c>
      <c r="G34" s="7" t="s">
        <v>164</v>
      </c>
      <c r="H34" s="7" t="s">
        <v>165</v>
      </c>
      <c r="I34" s="7" t="s">
        <v>63</v>
      </c>
      <c r="J34" s="7" t="s">
        <v>64</v>
      </c>
      <c r="K34" s="7" t="s">
        <v>166</v>
      </c>
      <c r="L34" s="7" t="s">
        <v>86</v>
      </c>
      <c r="M34" s="7" t="s">
        <v>179</v>
      </c>
      <c r="N34" s="21" t="s">
        <v>463</v>
      </c>
      <c r="O34" s="21" t="s">
        <v>579</v>
      </c>
      <c r="P34" s="10">
        <v>2</v>
      </c>
      <c r="Q34" s="7" t="s">
        <v>70</v>
      </c>
      <c r="R34" s="3" t="s">
        <v>464</v>
      </c>
      <c r="S34" s="21" t="s">
        <v>466</v>
      </c>
      <c r="T34" s="5">
        <v>3575000000</v>
      </c>
      <c r="U34" s="12">
        <v>44562</v>
      </c>
      <c r="V34" s="12">
        <v>44926</v>
      </c>
      <c r="W34" s="7" t="s">
        <v>33</v>
      </c>
      <c r="X34" s="7" t="s">
        <v>89</v>
      </c>
      <c r="Y34" s="7" t="s">
        <v>32</v>
      </c>
      <c r="Z34" s="49">
        <v>2</v>
      </c>
      <c r="AA34" s="21" t="s">
        <v>691</v>
      </c>
      <c r="AB34" s="21" t="s">
        <v>638</v>
      </c>
      <c r="AC34" s="23">
        <v>2575000000</v>
      </c>
      <c r="AD34" s="23">
        <f>1160000000+1000000000</f>
        <v>2160000000</v>
      </c>
      <c r="AE34" s="65"/>
    </row>
    <row r="35" spans="1:31" ht="135" x14ac:dyDescent="0.25">
      <c r="A35" s="9">
        <v>35</v>
      </c>
      <c r="B35" s="7" t="s">
        <v>160</v>
      </c>
      <c r="C35" s="7" t="s">
        <v>56</v>
      </c>
      <c r="D35" s="7" t="s">
        <v>161</v>
      </c>
      <c r="E35" s="7" t="s">
        <v>162</v>
      </c>
      <c r="F35" s="7" t="s">
        <v>163</v>
      </c>
      <c r="G35" s="7" t="s">
        <v>164</v>
      </c>
      <c r="H35" s="7" t="s">
        <v>165</v>
      </c>
      <c r="I35" s="7" t="s">
        <v>63</v>
      </c>
      <c r="J35" s="7" t="s">
        <v>64</v>
      </c>
      <c r="K35" s="7" t="s">
        <v>166</v>
      </c>
      <c r="L35" s="7" t="s">
        <v>86</v>
      </c>
      <c r="M35" s="7" t="s">
        <v>180</v>
      </c>
      <c r="N35" s="21" t="s">
        <v>463</v>
      </c>
      <c r="O35" s="21" t="s">
        <v>580</v>
      </c>
      <c r="P35" s="10">
        <v>1</v>
      </c>
      <c r="Q35" s="7" t="s">
        <v>37</v>
      </c>
      <c r="R35" s="3" t="s">
        <v>464</v>
      </c>
      <c r="S35" s="21" t="s">
        <v>465</v>
      </c>
      <c r="T35" s="5">
        <v>1950000000</v>
      </c>
      <c r="U35" s="12">
        <v>44562</v>
      </c>
      <c r="V35" s="12">
        <v>44926</v>
      </c>
      <c r="W35" s="7" t="s">
        <v>30</v>
      </c>
      <c r="X35" s="7" t="s">
        <v>31</v>
      </c>
      <c r="Y35" s="7" t="s">
        <v>32</v>
      </c>
      <c r="Z35" s="50">
        <v>1</v>
      </c>
      <c r="AA35" s="21" t="s">
        <v>692</v>
      </c>
      <c r="AB35" s="21" t="s">
        <v>638</v>
      </c>
      <c r="AC35" s="5">
        <v>1275000000</v>
      </c>
      <c r="AD35" s="5">
        <v>1160000000</v>
      </c>
      <c r="AE35" s="65"/>
    </row>
    <row r="36" spans="1:31" ht="60" x14ac:dyDescent="0.25">
      <c r="A36" s="9">
        <v>36</v>
      </c>
      <c r="B36" s="7" t="s">
        <v>160</v>
      </c>
      <c r="C36" s="7" t="s">
        <v>56</v>
      </c>
      <c r="D36" s="7" t="s">
        <v>161</v>
      </c>
      <c r="E36" s="7" t="s">
        <v>162</v>
      </c>
      <c r="F36" s="7" t="s">
        <v>163</v>
      </c>
      <c r="G36" s="7" t="s">
        <v>164</v>
      </c>
      <c r="H36" s="7" t="s">
        <v>165</v>
      </c>
      <c r="I36" s="7" t="s">
        <v>63</v>
      </c>
      <c r="J36" s="7" t="s">
        <v>64</v>
      </c>
      <c r="K36" s="7" t="s">
        <v>166</v>
      </c>
      <c r="L36" s="7" t="s">
        <v>101</v>
      </c>
      <c r="M36" s="6" t="s">
        <v>182</v>
      </c>
      <c r="N36" s="7" t="s">
        <v>181</v>
      </c>
      <c r="O36" s="7" t="s">
        <v>184</v>
      </c>
      <c r="P36" s="10">
        <v>1</v>
      </c>
      <c r="Q36" s="7" t="s">
        <v>37</v>
      </c>
      <c r="R36" s="3" t="s">
        <v>471</v>
      </c>
      <c r="S36" s="7" t="s">
        <v>184</v>
      </c>
      <c r="T36" s="11">
        <v>700000000</v>
      </c>
      <c r="U36" s="12">
        <v>44562</v>
      </c>
      <c r="V36" s="12">
        <v>44926</v>
      </c>
      <c r="W36" s="7" t="s">
        <v>33</v>
      </c>
      <c r="X36" s="7" t="s">
        <v>31</v>
      </c>
      <c r="Y36" s="7" t="s">
        <v>32</v>
      </c>
      <c r="Z36" s="76"/>
      <c r="AA36" s="21" t="s">
        <v>693</v>
      </c>
      <c r="AB36" s="75" t="s">
        <v>638</v>
      </c>
      <c r="AC36" s="77">
        <v>3256000000</v>
      </c>
      <c r="AD36" s="77">
        <v>0</v>
      </c>
      <c r="AE36" s="65"/>
    </row>
    <row r="37" spans="1:31" ht="60" x14ac:dyDescent="0.25">
      <c r="A37" s="9">
        <v>37</v>
      </c>
      <c r="B37" s="7" t="s">
        <v>160</v>
      </c>
      <c r="C37" s="7" t="s">
        <v>56</v>
      </c>
      <c r="D37" s="7" t="s">
        <v>161</v>
      </c>
      <c r="E37" s="7" t="s">
        <v>162</v>
      </c>
      <c r="F37" s="7" t="s">
        <v>163</v>
      </c>
      <c r="G37" s="7" t="s">
        <v>164</v>
      </c>
      <c r="H37" s="7" t="s">
        <v>165</v>
      </c>
      <c r="I37" s="7" t="s">
        <v>63</v>
      </c>
      <c r="J37" s="7" t="s">
        <v>64</v>
      </c>
      <c r="K37" s="7" t="s">
        <v>166</v>
      </c>
      <c r="L37" s="7" t="s">
        <v>101</v>
      </c>
      <c r="M37" s="7" t="s">
        <v>183</v>
      </c>
      <c r="N37" s="7" t="s">
        <v>181</v>
      </c>
      <c r="O37" s="7" t="s">
        <v>184</v>
      </c>
      <c r="P37" s="10">
        <v>1</v>
      </c>
      <c r="Q37" s="7" t="s">
        <v>37</v>
      </c>
      <c r="R37" s="3" t="s">
        <v>471</v>
      </c>
      <c r="S37" s="21" t="s">
        <v>472</v>
      </c>
      <c r="T37" s="11">
        <v>192000000</v>
      </c>
      <c r="U37" s="12">
        <v>44562</v>
      </c>
      <c r="V37" s="12">
        <v>44926</v>
      </c>
      <c r="W37" s="7" t="s">
        <v>33</v>
      </c>
      <c r="X37" s="7" t="s">
        <v>31</v>
      </c>
      <c r="Y37" s="7" t="s">
        <v>32</v>
      </c>
      <c r="Z37" s="78"/>
      <c r="AA37" s="21" t="s">
        <v>694</v>
      </c>
      <c r="AB37" s="75" t="s">
        <v>638</v>
      </c>
      <c r="AC37" s="77">
        <v>168960000</v>
      </c>
      <c r="AD37" s="77">
        <v>0</v>
      </c>
      <c r="AE37" s="65"/>
    </row>
    <row r="38" spans="1:31" ht="135" customHeight="1" x14ac:dyDescent="0.25">
      <c r="A38" s="9">
        <v>38</v>
      </c>
      <c r="B38" s="7" t="s">
        <v>160</v>
      </c>
      <c r="C38" s="7"/>
      <c r="D38" s="7" t="s">
        <v>161</v>
      </c>
      <c r="E38" s="7" t="s">
        <v>162</v>
      </c>
      <c r="F38" s="7" t="s">
        <v>163</v>
      </c>
      <c r="G38" s="7" t="s">
        <v>164</v>
      </c>
      <c r="H38" s="7" t="s">
        <v>165</v>
      </c>
      <c r="I38" s="7" t="s">
        <v>63</v>
      </c>
      <c r="J38" s="7" t="s">
        <v>64</v>
      </c>
      <c r="K38" s="7" t="s">
        <v>166</v>
      </c>
      <c r="L38" s="7" t="s">
        <v>86</v>
      </c>
      <c r="M38" s="7" t="s">
        <v>185</v>
      </c>
      <c r="N38" s="21" t="s">
        <v>463</v>
      </c>
      <c r="O38" s="21" t="s">
        <v>579</v>
      </c>
      <c r="P38" s="2">
        <v>1</v>
      </c>
      <c r="Q38" s="7" t="s">
        <v>37</v>
      </c>
      <c r="R38" s="3" t="s">
        <v>464</v>
      </c>
      <c r="S38" s="21" t="s">
        <v>465</v>
      </c>
      <c r="T38" s="23">
        <v>1804000000</v>
      </c>
      <c r="U38" s="12">
        <v>44562</v>
      </c>
      <c r="V38" s="12">
        <v>44926</v>
      </c>
      <c r="W38" s="7" t="s">
        <v>33</v>
      </c>
      <c r="X38" s="7" t="s">
        <v>89</v>
      </c>
      <c r="Y38" s="7" t="s">
        <v>32</v>
      </c>
      <c r="Z38" s="76"/>
      <c r="AA38" s="21" t="s">
        <v>695</v>
      </c>
      <c r="AB38" s="75" t="s">
        <v>638</v>
      </c>
      <c r="AC38" s="52">
        <v>1804020080</v>
      </c>
      <c r="AD38" s="77">
        <v>0</v>
      </c>
      <c r="AE38" s="65"/>
    </row>
    <row r="39" spans="1:31" ht="195" x14ac:dyDescent="0.25">
      <c r="A39" s="9">
        <v>39</v>
      </c>
      <c r="B39" s="7" t="s">
        <v>160</v>
      </c>
      <c r="C39" s="7" t="s">
        <v>56</v>
      </c>
      <c r="D39" s="7" t="s">
        <v>161</v>
      </c>
      <c r="E39" s="7" t="s">
        <v>162</v>
      </c>
      <c r="F39" s="7" t="s">
        <v>163</v>
      </c>
      <c r="G39" s="7" t="s">
        <v>164</v>
      </c>
      <c r="H39" s="7" t="s">
        <v>24</v>
      </c>
      <c r="I39" s="7" t="s">
        <v>27</v>
      </c>
      <c r="J39" s="7" t="s">
        <v>35</v>
      </c>
      <c r="K39" s="7" t="s">
        <v>24</v>
      </c>
      <c r="L39" s="7" t="s">
        <v>24</v>
      </c>
      <c r="M39" s="7" t="s">
        <v>24</v>
      </c>
      <c r="N39" s="7" t="s">
        <v>186</v>
      </c>
      <c r="O39" s="21" t="s">
        <v>187</v>
      </c>
      <c r="P39" s="10">
        <v>90</v>
      </c>
      <c r="Q39" s="7" t="s">
        <v>29</v>
      </c>
      <c r="R39" s="3" t="s">
        <v>189</v>
      </c>
      <c r="S39" s="21" t="s">
        <v>191</v>
      </c>
      <c r="T39" s="11">
        <v>1451000000</v>
      </c>
      <c r="U39" s="12">
        <v>44562</v>
      </c>
      <c r="V39" s="12">
        <v>44926</v>
      </c>
      <c r="W39" s="7" t="s">
        <v>30</v>
      </c>
      <c r="X39" s="7" t="s">
        <v>96</v>
      </c>
      <c r="Y39" s="7" t="s">
        <v>32</v>
      </c>
      <c r="Z39" s="50">
        <v>95</v>
      </c>
      <c r="AA39" s="37" t="s">
        <v>671</v>
      </c>
      <c r="AB39" s="21" t="s">
        <v>505</v>
      </c>
      <c r="AC39" s="5">
        <v>505222308.24000007</v>
      </c>
      <c r="AD39" s="5">
        <v>368769990.13999999</v>
      </c>
      <c r="AE39" s="64"/>
    </row>
    <row r="40" spans="1:31" ht="213.75" customHeight="1" x14ac:dyDescent="0.25">
      <c r="A40" s="9">
        <v>40</v>
      </c>
      <c r="B40" s="7" t="s">
        <v>160</v>
      </c>
      <c r="C40" s="7" t="s">
        <v>56</v>
      </c>
      <c r="D40" s="7" t="s">
        <v>161</v>
      </c>
      <c r="E40" s="7" t="s">
        <v>162</v>
      </c>
      <c r="F40" s="7" t="s">
        <v>163</v>
      </c>
      <c r="G40" s="7" t="s">
        <v>164</v>
      </c>
      <c r="H40" s="7" t="s">
        <v>24</v>
      </c>
      <c r="I40" s="7" t="s">
        <v>27</v>
      </c>
      <c r="J40" s="7" t="s">
        <v>35</v>
      </c>
      <c r="K40" s="7" t="s">
        <v>24</v>
      </c>
      <c r="L40" s="7" t="s">
        <v>24</v>
      </c>
      <c r="M40" s="7" t="s">
        <v>24</v>
      </c>
      <c r="N40" s="7" t="s">
        <v>186</v>
      </c>
      <c r="O40" s="21" t="s">
        <v>188</v>
      </c>
      <c r="P40" s="26">
        <v>5</v>
      </c>
      <c r="Q40" s="18" t="s">
        <v>70</v>
      </c>
      <c r="R40" s="3" t="s">
        <v>190</v>
      </c>
      <c r="S40" s="21" t="s">
        <v>404</v>
      </c>
      <c r="T40" s="11">
        <v>907000000</v>
      </c>
      <c r="U40" s="12">
        <v>44562</v>
      </c>
      <c r="V40" s="12">
        <v>44926</v>
      </c>
      <c r="W40" s="7" t="s">
        <v>30</v>
      </c>
      <c r="X40" s="7" t="s">
        <v>192</v>
      </c>
      <c r="Y40" s="7" t="s">
        <v>12</v>
      </c>
      <c r="Z40" s="43">
        <v>7</v>
      </c>
      <c r="AA40" s="37" t="s">
        <v>637</v>
      </c>
      <c r="AB40" s="21" t="s">
        <v>506</v>
      </c>
      <c r="AC40" s="5">
        <v>378916731.18000001</v>
      </c>
      <c r="AD40" s="5">
        <v>276577492.60499996</v>
      </c>
      <c r="AE40" s="64"/>
    </row>
    <row r="41" spans="1:31" ht="153" customHeight="1" x14ac:dyDescent="0.25">
      <c r="A41" s="9">
        <v>41</v>
      </c>
      <c r="B41" s="7" t="s">
        <v>160</v>
      </c>
      <c r="C41" s="7" t="s">
        <v>56</v>
      </c>
      <c r="D41" s="7" t="s">
        <v>161</v>
      </c>
      <c r="E41" s="7" t="s">
        <v>162</v>
      </c>
      <c r="F41" s="7" t="s">
        <v>163</v>
      </c>
      <c r="G41" s="7" t="s">
        <v>164</v>
      </c>
      <c r="H41" s="7" t="s">
        <v>24</v>
      </c>
      <c r="I41" s="7" t="s">
        <v>27</v>
      </c>
      <c r="J41" s="7" t="s">
        <v>35</v>
      </c>
      <c r="K41" s="7" t="s">
        <v>24</v>
      </c>
      <c r="L41" s="7" t="s">
        <v>24</v>
      </c>
      <c r="M41" s="7" t="s">
        <v>24</v>
      </c>
      <c r="N41" s="7" t="s">
        <v>186</v>
      </c>
      <c r="O41" s="27" t="s">
        <v>456</v>
      </c>
      <c r="P41" s="26">
        <v>90</v>
      </c>
      <c r="Q41" s="7" t="s">
        <v>29</v>
      </c>
      <c r="R41" s="28" t="s">
        <v>457</v>
      </c>
      <c r="S41" s="27" t="s">
        <v>458</v>
      </c>
      <c r="T41" s="11">
        <v>726000000</v>
      </c>
      <c r="U41" s="12">
        <v>44562</v>
      </c>
      <c r="V41" s="12">
        <v>44926</v>
      </c>
      <c r="W41" s="7" t="s">
        <v>30</v>
      </c>
      <c r="X41" s="18" t="s">
        <v>89</v>
      </c>
      <c r="Y41" s="7" t="s">
        <v>32</v>
      </c>
      <c r="Z41" s="43">
        <v>87.8</v>
      </c>
      <c r="AA41" s="37" t="s">
        <v>672</v>
      </c>
      <c r="AB41" s="21" t="s">
        <v>505</v>
      </c>
      <c r="AC41" s="5">
        <v>378916731.18000001</v>
      </c>
      <c r="AD41" s="5">
        <v>276577492.60499996</v>
      </c>
      <c r="AE41" s="64"/>
    </row>
    <row r="42" spans="1:31" ht="66.75" customHeight="1" x14ac:dyDescent="0.25">
      <c r="A42" s="9">
        <v>42</v>
      </c>
      <c r="B42" s="7" t="s">
        <v>194</v>
      </c>
      <c r="C42" s="7" t="s">
        <v>56</v>
      </c>
      <c r="D42" s="7" t="s">
        <v>161</v>
      </c>
      <c r="E42" s="7" t="s">
        <v>195</v>
      </c>
      <c r="F42" s="7" t="s">
        <v>60</v>
      </c>
      <c r="G42" s="7" t="s">
        <v>196</v>
      </c>
      <c r="H42" s="7" t="s">
        <v>197</v>
      </c>
      <c r="I42" s="7" t="s">
        <v>63</v>
      </c>
      <c r="J42" s="7" t="s">
        <v>35</v>
      </c>
      <c r="K42" s="7" t="s">
        <v>24</v>
      </c>
      <c r="L42" s="7" t="s">
        <v>24</v>
      </c>
      <c r="M42" s="7" t="s">
        <v>24</v>
      </c>
      <c r="N42" s="7" t="s">
        <v>193</v>
      </c>
      <c r="O42" s="7" t="s">
        <v>198</v>
      </c>
      <c r="P42" s="1">
        <v>286</v>
      </c>
      <c r="Q42" s="1" t="s">
        <v>199</v>
      </c>
      <c r="R42" s="6" t="s">
        <v>200</v>
      </c>
      <c r="S42" s="7" t="s">
        <v>201</v>
      </c>
      <c r="T42" s="11">
        <v>0</v>
      </c>
      <c r="U42" s="12">
        <v>44562</v>
      </c>
      <c r="V42" s="12">
        <v>44926</v>
      </c>
      <c r="W42" s="7" t="s">
        <v>30</v>
      </c>
      <c r="X42" s="7" t="s">
        <v>96</v>
      </c>
      <c r="Y42" s="7" t="s">
        <v>12</v>
      </c>
      <c r="Z42" s="74">
        <v>413.39</v>
      </c>
      <c r="AA42" s="21" t="s">
        <v>673</v>
      </c>
      <c r="AB42" s="21"/>
      <c r="AC42" s="5">
        <f>+[1]Hoja2!E56</f>
        <v>0</v>
      </c>
      <c r="AD42" s="5">
        <f>+[1]Hoja2!F56</f>
        <v>0</v>
      </c>
      <c r="AE42" s="64"/>
    </row>
    <row r="43" spans="1:31" ht="270" x14ac:dyDescent="0.25">
      <c r="A43" s="9">
        <v>43</v>
      </c>
      <c r="B43" s="7" t="s">
        <v>194</v>
      </c>
      <c r="C43" s="7" t="s">
        <v>56</v>
      </c>
      <c r="D43" s="7" t="s">
        <v>161</v>
      </c>
      <c r="E43" s="7" t="s">
        <v>195</v>
      </c>
      <c r="F43" s="7" t="s">
        <v>60</v>
      </c>
      <c r="G43" s="7" t="s">
        <v>196</v>
      </c>
      <c r="H43" s="7" t="s">
        <v>90</v>
      </c>
      <c r="I43" s="7" t="s">
        <v>27</v>
      </c>
      <c r="J43" s="7" t="s">
        <v>35</v>
      </c>
      <c r="K43" s="7" t="s">
        <v>24</v>
      </c>
      <c r="L43" s="7" t="s">
        <v>24</v>
      </c>
      <c r="M43" s="7" t="s">
        <v>24</v>
      </c>
      <c r="N43" s="7" t="s">
        <v>193</v>
      </c>
      <c r="O43" s="7" t="s">
        <v>449</v>
      </c>
      <c r="P43" s="10">
        <v>90</v>
      </c>
      <c r="Q43" s="7" t="s">
        <v>29</v>
      </c>
      <c r="R43" s="6" t="s">
        <v>450</v>
      </c>
      <c r="S43" s="7" t="s">
        <v>451</v>
      </c>
      <c r="T43" s="5">
        <v>1940413474</v>
      </c>
      <c r="U43" s="12">
        <v>44562</v>
      </c>
      <c r="V43" s="12">
        <v>44926</v>
      </c>
      <c r="W43" s="7" t="s">
        <v>30</v>
      </c>
      <c r="X43" s="7" t="s">
        <v>96</v>
      </c>
      <c r="Y43" s="7" t="s">
        <v>32</v>
      </c>
      <c r="Z43" s="43">
        <v>100</v>
      </c>
      <c r="AA43" s="37" t="s">
        <v>674</v>
      </c>
      <c r="AB43" s="21" t="s">
        <v>507</v>
      </c>
      <c r="AC43" s="5">
        <v>1341244216</v>
      </c>
      <c r="AD43" s="5">
        <v>775725205.25999999</v>
      </c>
      <c r="AE43" s="64"/>
    </row>
    <row r="44" spans="1:31" ht="93.75" customHeight="1" x14ac:dyDescent="0.25">
      <c r="A44" s="9">
        <v>44</v>
      </c>
      <c r="B44" s="7" t="s">
        <v>202</v>
      </c>
      <c r="C44" s="7" t="s">
        <v>56</v>
      </c>
      <c r="D44" s="7" t="s">
        <v>161</v>
      </c>
      <c r="E44" s="7" t="s">
        <v>203</v>
      </c>
      <c r="F44" s="7" t="s">
        <v>60</v>
      </c>
      <c r="G44" s="7" t="s">
        <v>196</v>
      </c>
      <c r="H44" s="7" t="s">
        <v>24</v>
      </c>
      <c r="I44" s="7" t="s">
        <v>27</v>
      </c>
      <c r="J44" s="7" t="s">
        <v>35</v>
      </c>
      <c r="K44" s="7" t="s">
        <v>24</v>
      </c>
      <c r="L44" s="7" t="s">
        <v>24</v>
      </c>
      <c r="M44" s="7" t="s">
        <v>24</v>
      </c>
      <c r="N44" s="7" t="s">
        <v>193</v>
      </c>
      <c r="O44" s="7" t="s">
        <v>452</v>
      </c>
      <c r="P44" s="10">
        <v>90</v>
      </c>
      <c r="Q44" s="7" t="s">
        <v>29</v>
      </c>
      <c r="R44" s="6" t="s">
        <v>453</v>
      </c>
      <c r="S44" s="7" t="s">
        <v>454</v>
      </c>
      <c r="T44" s="11">
        <v>990000000</v>
      </c>
      <c r="U44" s="12">
        <v>44562</v>
      </c>
      <c r="V44" s="12">
        <v>44926</v>
      </c>
      <c r="W44" s="7" t="s">
        <v>30</v>
      </c>
      <c r="X44" s="7" t="s">
        <v>96</v>
      </c>
      <c r="Y44" s="7" t="s">
        <v>32</v>
      </c>
      <c r="Z44" s="49">
        <v>79.599999999999994</v>
      </c>
      <c r="AA44" s="37" t="s">
        <v>675</v>
      </c>
      <c r="AB44" s="21" t="s">
        <v>676</v>
      </c>
      <c r="AC44" s="23">
        <v>623036054</v>
      </c>
      <c r="AD44" s="23">
        <v>464501136</v>
      </c>
      <c r="AE44" s="64"/>
    </row>
    <row r="45" spans="1:31" ht="80.25" customHeight="1" x14ac:dyDescent="0.25">
      <c r="A45" s="9">
        <v>45</v>
      </c>
      <c r="B45" s="7" t="s">
        <v>202</v>
      </c>
      <c r="C45" s="7" t="s">
        <v>56</v>
      </c>
      <c r="D45" s="7" t="s">
        <v>161</v>
      </c>
      <c r="E45" s="7" t="s">
        <v>203</v>
      </c>
      <c r="F45" s="7" t="s">
        <v>60</v>
      </c>
      <c r="G45" s="7" t="s">
        <v>196</v>
      </c>
      <c r="H45" s="7" t="s">
        <v>24</v>
      </c>
      <c r="I45" s="7" t="s">
        <v>27</v>
      </c>
      <c r="J45" s="7" t="s">
        <v>35</v>
      </c>
      <c r="K45" s="7" t="s">
        <v>24</v>
      </c>
      <c r="L45" s="7" t="s">
        <v>24</v>
      </c>
      <c r="M45" s="7" t="s">
        <v>24</v>
      </c>
      <c r="N45" s="7" t="s">
        <v>193</v>
      </c>
      <c r="O45" s="7" t="s">
        <v>204</v>
      </c>
      <c r="P45" s="10">
        <v>13</v>
      </c>
      <c r="Q45" s="7" t="s">
        <v>205</v>
      </c>
      <c r="R45" s="6" t="s">
        <v>206</v>
      </c>
      <c r="S45" s="7" t="s">
        <v>446</v>
      </c>
      <c r="T45" s="11">
        <v>694000000</v>
      </c>
      <c r="U45" s="12">
        <v>44562</v>
      </c>
      <c r="V45" s="12">
        <v>44926</v>
      </c>
      <c r="W45" s="7" t="s">
        <v>30</v>
      </c>
      <c r="X45" s="7" t="s">
        <v>89</v>
      </c>
      <c r="Y45" s="7" t="s">
        <v>32</v>
      </c>
      <c r="Z45" s="49">
        <v>11.6</v>
      </c>
      <c r="AA45" s="37" t="s">
        <v>677</v>
      </c>
      <c r="AB45" s="21" t="s">
        <v>678</v>
      </c>
      <c r="AC45" s="23">
        <v>415357369</v>
      </c>
      <c r="AD45" s="23">
        <v>309667424</v>
      </c>
      <c r="AE45" s="64"/>
    </row>
    <row r="46" spans="1:31" ht="90" x14ac:dyDescent="0.25">
      <c r="A46" s="9">
        <v>46</v>
      </c>
      <c r="B46" s="7" t="s">
        <v>202</v>
      </c>
      <c r="C46" s="7" t="s">
        <v>56</v>
      </c>
      <c r="D46" s="7" t="s">
        <v>161</v>
      </c>
      <c r="E46" s="7" t="s">
        <v>203</v>
      </c>
      <c r="F46" s="7" t="s">
        <v>60</v>
      </c>
      <c r="G46" s="7" t="s">
        <v>196</v>
      </c>
      <c r="H46" s="7" t="s">
        <v>24</v>
      </c>
      <c r="I46" s="7" t="s">
        <v>27</v>
      </c>
      <c r="J46" s="7" t="s">
        <v>35</v>
      </c>
      <c r="K46" s="7" t="s">
        <v>24</v>
      </c>
      <c r="L46" s="7" t="s">
        <v>24</v>
      </c>
      <c r="M46" s="7" t="s">
        <v>24</v>
      </c>
      <c r="N46" s="7" t="s">
        <v>193</v>
      </c>
      <c r="O46" s="7" t="s">
        <v>447</v>
      </c>
      <c r="P46" s="10">
        <v>100</v>
      </c>
      <c r="Q46" s="7" t="s">
        <v>29</v>
      </c>
      <c r="R46" s="6" t="s">
        <v>455</v>
      </c>
      <c r="S46" s="7" t="s">
        <v>448</v>
      </c>
      <c r="T46" s="11">
        <v>0</v>
      </c>
      <c r="U46" s="12">
        <v>44562</v>
      </c>
      <c r="V46" s="12">
        <v>44926</v>
      </c>
      <c r="W46" s="7" t="s">
        <v>30</v>
      </c>
      <c r="X46" s="7" t="s">
        <v>89</v>
      </c>
      <c r="Y46" s="7" t="s">
        <v>32</v>
      </c>
      <c r="Z46" s="51">
        <v>100</v>
      </c>
      <c r="AA46" s="37" t="s">
        <v>679</v>
      </c>
      <c r="AB46" s="21" t="s">
        <v>680</v>
      </c>
      <c r="AC46" s="23">
        <v>195530001</v>
      </c>
      <c r="AD46" s="23">
        <v>174967755</v>
      </c>
      <c r="AE46" s="64"/>
    </row>
    <row r="47" spans="1:31" ht="409.5" x14ac:dyDescent="0.25">
      <c r="A47" s="9">
        <v>47</v>
      </c>
      <c r="B47" s="1" t="s">
        <v>194</v>
      </c>
      <c r="C47" s="1" t="s">
        <v>56</v>
      </c>
      <c r="D47" s="1" t="s">
        <v>161</v>
      </c>
      <c r="E47" s="1" t="s">
        <v>195</v>
      </c>
      <c r="F47" s="1" t="s">
        <v>60</v>
      </c>
      <c r="G47" s="1" t="s">
        <v>196</v>
      </c>
      <c r="H47" s="1" t="s">
        <v>380</v>
      </c>
      <c r="I47" s="1" t="s">
        <v>63</v>
      </c>
      <c r="J47" s="1" t="s">
        <v>35</v>
      </c>
      <c r="K47" s="1" t="s">
        <v>24</v>
      </c>
      <c r="L47" s="1" t="s">
        <v>24</v>
      </c>
      <c r="M47" s="1" t="s">
        <v>24</v>
      </c>
      <c r="N47" s="1" t="s">
        <v>193</v>
      </c>
      <c r="O47" s="1" t="s">
        <v>380</v>
      </c>
      <c r="P47" s="19">
        <v>60</v>
      </c>
      <c r="Q47" s="1" t="s">
        <v>70</v>
      </c>
      <c r="R47" s="1" t="s">
        <v>381</v>
      </c>
      <c r="S47" s="1" t="s">
        <v>382</v>
      </c>
      <c r="T47" s="1">
        <v>0</v>
      </c>
      <c r="U47" s="12">
        <v>44562</v>
      </c>
      <c r="V47" s="12">
        <v>44926</v>
      </c>
      <c r="W47" s="1" t="s">
        <v>30</v>
      </c>
      <c r="X47" s="1" t="s">
        <v>96</v>
      </c>
      <c r="Y47" s="7" t="s">
        <v>12</v>
      </c>
      <c r="Z47" s="51">
        <v>43</v>
      </c>
      <c r="AA47" s="37" t="s">
        <v>681</v>
      </c>
      <c r="AB47" s="63" t="s">
        <v>572</v>
      </c>
      <c r="AC47" s="23">
        <f>+[1]Hoja2!E61</f>
        <v>0</v>
      </c>
      <c r="AD47" s="23">
        <f>+[1]Hoja2!F61</f>
        <v>0</v>
      </c>
      <c r="AE47" s="64"/>
    </row>
    <row r="48" spans="1:31" ht="409.5" x14ac:dyDescent="0.25">
      <c r="A48" s="9">
        <v>48</v>
      </c>
      <c r="B48" s="7" t="s">
        <v>194</v>
      </c>
      <c r="C48" s="7" t="s">
        <v>56</v>
      </c>
      <c r="D48" s="7" t="s">
        <v>161</v>
      </c>
      <c r="E48" s="7" t="s">
        <v>195</v>
      </c>
      <c r="F48" s="7" t="s">
        <v>60</v>
      </c>
      <c r="G48" s="7" t="s">
        <v>196</v>
      </c>
      <c r="H48" s="7" t="s">
        <v>383</v>
      </c>
      <c r="I48" s="7" t="s">
        <v>63</v>
      </c>
      <c r="J48" s="7" t="s">
        <v>35</v>
      </c>
      <c r="K48" s="7" t="s">
        <v>24</v>
      </c>
      <c r="L48" s="7" t="s">
        <v>24</v>
      </c>
      <c r="M48" s="7" t="s">
        <v>24</v>
      </c>
      <c r="N48" s="7" t="s">
        <v>193</v>
      </c>
      <c r="O48" s="7" t="s">
        <v>384</v>
      </c>
      <c r="P48" s="19">
        <v>1200</v>
      </c>
      <c r="Q48" s="7" t="s">
        <v>385</v>
      </c>
      <c r="R48" s="6" t="s">
        <v>387</v>
      </c>
      <c r="S48" s="7" t="s">
        <v>386</v>
      </c>
      <c r="T48" s="11">
        <v>0</v>
      </c>
      <c r="U48" s="12">
        <v>44562</v>
      </c>
      <c r="V48" s="12">
        <v>44926</v>
      </c>
      <c r="W48" s="7" t="s">
        <v>30</v>
      </c>
      <c r="X48" s="7" t="s">
        <v>96</v>
      </c>
      <c r="Y48" s="7" t="s">
        <v>12</v>
      </c>
      <c r="Z48" s="51">
        <v>1871.53</v>
      </c>
      <c r="AA48" s="37" t="s">
        <v>682</v>
      </c>
      <c r="AB48" s="63" t="s">
        <v>573</v>
      </c>
      <c r="AC48" s="23">
        <f>+[1]Hoja2!E62</f>
        <v>0</v>
      </c>
      <c r="AD48" s="23">
        <f>+[1]Hoja2!F62</f>
        <v>0</v>
      </c>
      <c r="AE48" s="64"/>
    </row>
    <row r="49" spans="1:30" ht="60" x14ac:dyDescent="0.25">
      <c r="A49" s="9">
        <v>49</v>
      </c>
      <c r="B49" s="7" t="s">
        <v>341</v>
      </c>
      <c r="C49" s="7" t="s">
        <v>36</v>
      </c>
      <c r="D49" s="7" t="s">
        <v>38</v>
      </c>
      <c r="E49" s="7" t="s">
        <v>39</v>
      </c>
      <c r="F49" s="7" t="s">
        <v>25</v>
      </c>
      <c r="G49" s="7" t="s">
        <v>26</v>
      </c>
      <c r="H49" s="7" t="s">
        <v>28</v>
      </c>
      <c r="I49" s="7" t="s">
        <v>27</v>
      </c>
      <c r="J49" s="7" t="s">
        <v>150</v>
      </c>
      <c r="K49" s="7" t="s">
        <v>24</v>
      </c>
      <c r="L49" s="7" t="s">
        <v>24</v>
      </c>
      <c r="M49" s="7" t="s">
        <v>24</v>
      </c>
      <c r="N49" s="7" t="s">
        <v>342</v>
      </c>
      <c r="O49" s="7" t="s">
        <v>343</v>
      </c>
      <c r="P49" s="10">
        <v>95</v>
      </c>
      <c r="Q49" s="18" t="s">
        <v>29</v>
      </c>
      <c r="R49" s="6" t="s">
        <v>344</v>
      </c>
      <c r="S49" s="7" t="s">
        <v>345</v>
      </c>
      <c r="T49" s="11">
        <v>0</v>
      </c>
      <c r="U49" s="12">
        <v>44562</v>
      </c>
      <c r="V49" s="12">
        <v>44926</v>
      </c>
      <c r="W49" s="7" t="s">
        <v>33</v>
      </c>
      <c r="X49" s="7" t="s">
        <v>96</v>
      </c>
      <c r="Y49" s="7" t="s">
        <v>32</v>
      </c>
      <c r="Z49" s="85">
        <f>'[2]INDICADOR SOLICITUDES'!D17</f>
        <v>0.99978572959074352</v>
      </c>
      <c r="AA49" s="21" t="s">
        <v>657</v>
      </c>
      <c r="AB49" s="21" t="s">
        <v>658</v>
      </c>
      <c r="AC49" s="38">
        <v>0</v>
      </c>
      <c r="AD49" s="38">
        <v>0</v>
      </c>
    </row>
    <row r="50" spans="1:30" ht="105" x14ac:dyDescent="0.25">
      <c r="A50" s="9">
        <v>50</v>
      </c>
      <c r="B50" s="7" t="s">
        <v>341</v>
      </c>
      <c r="C50" s="7" t="s">
        <v>36</v>
      </c>
      <c r="D50" s="7" t="s">
        <v>38</v>
      </c>
      <c r="E50" s="7" t="s">
        <v>39</v>
      </c>
      <c r="F50" s="7" t="s">
        <v>25</v>
      </c>
      <c r="G50" s="7" t="s">
        <v>26</v>
      </c>
      <c r="H50" s="7" t="s">
        <v>28</v>
      </c>
      <c r="I50" s="7" t="s">
        <v>27</v>
      </c>
      <c r="J50" s="7" t="s">
        <v>150</v>
      </c>
      <c r="K50" s="7" t="s">
        <v>24</v>
      </c>
      <c r="L50" s="7" t="s">
        <v>24</v>
      </c>
      <c r="M50" s="7" t="s">
        <v>24</v>
      </c>
      <c r="N50" s="7" t="s">
        <v>342</v>
      </c>
      <c r="O50" s="7" t="s">
        <v>346</v>
      </c>
      <c r="P50" s="10">
        <v>100</v>
      </c>
      <c r="Q50" s="18" t="s">
        <v>29</v>
      </c>
      <c r="R50" s="6" t="s">
        <v>347</v>
      </c>
      <c r="S50" s="7" t="s">
        <v>348</v>
      </c>
      <c r="T50" s="11"/>
      <c r="U50" s="12">
        <v>44562</v>
      </c>
      <c r="V50" s="12">
        <v>44926</v>
      </c>
      <c r="W50" s="7" t="s">
        <v>33</v>
      </c>
      <c r="X50" s="7" t="s">
        <v>31</v>
      </c>
      <c r="Y50" s="7" t="s">
        <v>32</v>
      </c>
      <c r="Z50" s="85">
        <f>'[2]INDICADOR INFORMES'!D18</f>
        <v>0.96296296296296291</v>
      </c>
      <c r="AA50" s="21" t="s">
        <v>659</v>
      </c>
      <c r="AB50" s="21" t="s">
        <v>660</v>
      </c>
      <c r="AC50" s="38">
        <v>0</v>
      </c>
      <c r="AD50" s="38">
        <v>0</v>
      </c>
    </row>
    <row r="51" spans="1:30" ht="60" x14ac:dyDescent="0.25">
      <c r="A51" s="9">
        <v>51</v>
      </c>
      <c r="B51" s="7" t="s">
        <v>349</v>
      </c>
      <c r="C51" s="7" t="s">
        <v>36</v>
      </c>
      <c r="D51" s="7" t="s">
        <v>38</v>
      </c>
      <c r="E51" s="7" t="s">
        <v>149</v>
      </c>
      <c r="F51" s="7" t="s">
        <v>25</v>
      </c>
      <c r="G51" s="7" t="s">
        <v>26</v>
      </c>
      <c r="H51" s="7" t="s">
        <v>28</v>
      </c>
      <c r="I51" s="7" t="s">
        <v>63</v>
      </c>
      <c r="J51" s="7" t="s">
        <v>35</v>
      </c>
      <c r="K51" s="7" t="s">
        <v>24</v>
      </c>
      <c r="L51" s="7" t="s">
        <v>24</v>
      </c>
      <c r="M51" s="7" t="s">
        <v>24</v>
      </c>
      <c r="N51" s="7" t="s">
        <v>350</v>
      </c>
      <c r="O51" s="7" t="s">
        <v>351</v>
      </c>
      <c r="P51" s="10">
        <v>1</v>
      </c>
      <c r="Q51" s="18" t="s">
        <v>70</v>
      </c>
      <c r="R51" s="6" t="s">
        <v>352</v>
      </c>
      <c r="S51" s="7" t="s">
        <v>353</v>
      </c>
      <c r="T51" s="11">
        <f>ROUND(41313156/9,0)</f>
        <v>4590351</v>
      </c>
      <c r="U51" s="12">
        <v>44682</v>
      </c>
      <c r="V51" s="12">
        <v>44895</v>
      </c>
      <c r="W51" s="7" t="s">
        <v>30</v>
      </c>
      <c r="X51" s="7" t="s">
        <v>34</v>
      </c>
      <c r="Y51" s="7" t="s">
        <v>32</v>
      </c>
      <c r="Z51" s="36" t="s">
        <v>508</v>
      </c>
      <c r="AA51" s="21" t="s">
        <v>633</v>
      </c>
      <c r="AB51" s="21" t="s">
        <v>635</v>
      </c>
      <c r="AC51" s="11">
        <v>4590351</v>
      </c>
      <c r="AD51" s="11">
        <v>4590351</v>
      </c>
    </row>
    <row r="52" spans="1:30" ht="75" x14ac:dyDescent="0.25">
      <c r="A52" s="9">
        <v>52</v>
      </c>
      <c r="B52" s="18" t="s">
        <v>349</v>
      </c>
      <c r="C52" s="18" t="s">
        <v>36</v>
      </c>
      <c r="D52" s="18" t="s">
        <v>38</v>
      </c>
      <c r="E52" s="18" t="s">
        <v>149</v>
      </c>
      <c r="F52" s="18" t="s">
        <v>25</v>
      </c>
      <c r="G52" s="18" t="s">
        <v>26</v>
      </c>
      <c r="H52" s="18" t="s">
        <v>28</v>
      </c>
      <c r="I52" s="18" t="s">
        <v>63</v>
      </c>
      <c r="J52" s="18" t="s">
        <v>35</v>
      </c>
      <c r="K52" s="18" t="s">
        <v>24</v>
      </c>
      <c r="L52" s="18" t="s">
        <v>24</v>
      </c>
      <c r="M52" s="18" t="s">
        <v>24</v>
      </c>
      <c r="N52" s="18" t="s">
        <v>350</v>
      </c>
      <c r="O52" s="18" t="s">
        <v>354</v>
      </c>
      <c r="P52" s="19">
        <v>100</v>
      </c>
      <c r="Q52" s="18" t="s">
        <v>29</v>
      </c>
      <c r="R52" s="33" t="s">
        <v>405</v>
      </c>
      <c r="S52" s="18" t="s">
        <v>406</v>
      </c>
      <c r="T52" s="31">
        <f>ROUND(41313156/9,0)</f>
        <v>4590351</v>
      </c>
      <c r="U52" s="34">
        <v>44713</v>
      </c>
      <c r="V52" s="34">
        <v>44926</v>
      </c>
      <c r="W52" s="18" t="s">
        <v>33</v>
      </c>
      <c r="X52" s="18" t="s">
        <v>34</v>
      </c>
      <c r="Y52" s="18" t="s">
        <v>32</v>
      </c>
      <c r="Z52" s="27"/>
      <c r="AA52" s="27"/>
      <c r="AB52" s="27"/>
      <c r="AC52" s="27"/>
      <c r="AD52" s="27"/>
    </row>
    <row r="53" spans="1:30" ht="60" x14ac:dyDescent="0.25">
      <c r="A53" s="9">
        <v>53</v>
      </c>
      <c r="B53" s="7" t="s">
        <v>349</v>
      </c>
      <c r="C53" s="7" t="s">
        <v>36</v>
      </c>
      <c r="D53" s="7" t="s">
        <v>38</v>
      </c>
      <c r="E53" s="7" t="s">
        <v>149</v>
      </c>
      <c r="F53" s="7" t="s">
        <v>25</v>
      </c>
      <c r="G53" s="7" t="s">
        <v>26</v>
      </c>
      <c r="H53" s="7" t="s">
        <v>28</v>
      </c>
      <c r="I53" s="7" t="s">
        <v>63</v>
      </c>
      <c r="J53" s="7" t="s">
        <v>35</v>
      </c>
      <c r="K53" s="7" t="s">
        <v>24</v>
      </c>
      <c r="L53" s="7" t="s">
        <v>24</v>
      </c>
      <c r="M53" s="7" t="s">
        <v>24</v>
      </c>
      <c r="N53" s="7" t="s">
        <v>407</v>
      </c>
      <c r="O53" s="7" t="s">
        <v>355</v>
      </c>
      <c r="P53" s="10">
        <v>1</v>
      </c>
      <c r="Q53" s="7" t="s">
        <v>37</v>
      </c>
      <c r="R53" s="6" t="s">
        <v>408</v>
      </c>
      <c r="S53" s="7" t="s">
        <v>433</v>
      </c>
      <c r="T53" s="11">
        <v>4590350</v>
      </c>
      <c r="U53" s="12">
        <v>44652</v>
      </c>
      <c r="V53" s="12">
        <v>44926</v>
      </c>
      <c r="W53" s="7" t="s">
        <v>33</v>
      </c>
      <c r="X53" s="7" t="s">
        <v>34</v>
      </c>
      <c r="Y53" s="7" t="s">
        <v>32</v>
      </c>
      <c r="Z53" s="21"/>
      <c r="AA53" s="21"/>
      <c r="AB53" s="21"/>
      <c r="AC53" s="21"/>
      <c r="AD53" s="21"/>
    </row>
    <row r="54" spans="1:30" ht="75" x14ac:dyDescent="0.25">
      <c r="A54" s="9">
        <v>54</v>
      </c>
      <c r="B54" s="7" t="s">
        <v>349</v>
      </c>
      <c r="C54" s="7" t="s">
        <v>157</v>
      </c>
      <c r="D54" s="7" t="s">
        <v>38</v>
      </c>
      <c r="E54" s="7" t="s">
        <v>149</v>
      </c>
      <c r="F54" s="7" t="s">
        <v>25</v>
      </c>
      <c r="G54" s="7" t="s">
        <v>26</v>
      </c>
      <c r="H54" s="7" t="s">
        <v>28</v>
      </c>
      <c r="I54" s="7" t="s">
        <v>106</v>
      </c>
      <c r="J54" s="7" t="s">
        <v>35</v>
      </c>
      <c r="K54" s="7" t="s">
        <v>24</v>
      </c>
      <c r="L54" s="7" t="s">
        <v>24</v>
      </c>
      <c r="M54" s="7" t="s">
        <v>24</v>
      </c>
      <c r="N54" s="7" t="s">
        <v>356</v>
      </c>
      <c r="O54" s="7" t="s">
        <v>357</v>
      </c>
      <c r="P54" s="10">
        <v>3</v>
      </c>
      <c r="Q54" s="18" t="s">
        <v>70</v>
      </c>
      <c r="R54" s="6" t="s">
        <v>358</v>
      </c>
      <c r="S54" s="7" t="s">
        <v>409</v>
      </c>
      <c r="T54" s="11">
        <f>ROUND(41313156/9,0)</f>
        <v>4590351</v>
      </c>
      <c r="U54" s="12">
        <v>44562</v>
      </c>
      <c r="V54" s="12">
        <v>44926</v>
      </c>
      <c r="W54" s="7" t="s">
        <v>30</v>
      </c>
      <c r="X54" s="7" t="s">
        <v>109</v>
      </c>
      <c r="Y54" s="7" t="s">
        <v>32</v>
      </c>
      <c r="Z54" s="43">
        <v>2</v>
      </c>
      <c r="AA54" s="4" t="s">
        <v>632</v>
      </c>
      <c r="AB54" s="21" t="s">
        <v>634</v>
      </c>
      <c r="AC54" s="11">
        <v>4590351</v>
      </c>
      <c r="AD54" s="11">
        <v>3060234</v>
      </c>
    </row>
    <row r="55" spans="1:30" ht="105" x14ac:dyDescent="0.25">
      <c r="A55" s="9">
        <v>55</v>
      </c>
      <c r="B55" s="7" t="s">
        <v>349</v>
      </c>
      <c r="C55" s="7" t="s">
        <v>36</v>
      </c>
      <c r="D55" s="7" t="s">
        <v>38</v>
      </c>
      <c r="E55" s="7" t="s">
        <v>149</v>
      </c>
      <c r="F55" s="7" t="s">
        <v>25</v>
      </c>
      <c r="G55" s="7" t="s">
        <v>26</v>
      </c>
      <c r="H55" s="7" t="s">
        <v>28</v>
      </c>
      <c r="I55" s="7" t="s">
        <v>106</v>
      </c>
      <c r="J55" s="7" t="s">
        <v>35</v>
      </c>
      <c r="K55" s="7" t="s">
        <v>24</v>
      </c>
      <c r="L55" s="7" t="s">
        <v>24</v>
      </c>
      <c r="M55" s="7" t="s">
        <v>24</v>
      </c>
      <c r="N55" s="7" t="s">
        <v>359</v>
      </c>
      <c r="O55" s="7" t="s">
        <v>360</v>
      </c>
      <c r="P55" s="10">
        <v>3</v>
      </c>
      <c r="Q55" s="18" t="s">
        <v>70</v>
      </c>
      <c r="R55" s="6" t="s">
        <v>361</v>
      </c>
      <c r="S55" s="7" t="s">
        <v>362</v>
      </c>
      <c r="T55" s="11">
        <f>ROUND(41313156/9,0)</f>
        <v>4590351</v>
      </c>
      <c r="U55" s="12">
        <v>44562</v>
      </c>
      <c r="V55" s="12">
        <v>44926</v>
      </c>
      <c r="W55" s="7" t="s">
        <v>30</v>
      </c>
      <c r="X55" s="7" t="s">
        <v>109</v>
      </c>
      <c r="Y55" s="7" t="s">
        <v>32</v>
      </c>
      <c r="Z55" s="43">
        <v>2</v>
      </c>
      <c r="AA55" s="4" t="s">
        <v>632</v>
      </c>
      <c r="AB55" s="21" t="s">
        <v>634</v>
      </c>
      <c r="AC55" s="11">
        <v>4590351</v>
      </c>
      <c r="AD55" s="11">
        <v>3060234</v>
      </c>
    </row>
    <row r="56" spans="1:30" ht="75" x14ac:dyDescent="0.25">
      <c r="A56" s="9">
        <v>56</v>
      </c>
      <c r="B56" s="7" t="s">
        <v>349</v>
      </c>
      <c r="C56" s="7" t="s">
        <v>36</v>
      </c>
      <c r="D56" s="7" t="s">
        <v>38</v>
      </c>
      <c r="E56" s="7" t="s">
        <v>149</v>
      </c>
      <c r="F56" s="7" t="s">
        <v>25</v>
      </c>
      <c r="G56" s="7" t="s">
        <v>26</v>
      </c>
      <c r="H56" s="7" t="s">
        <v>28</v>
      </c>
      <c r="I56" s="7" t="s">
        <v>106</v>
      </c>
      <c r="J56" s="7" t="s">
        <v>35</v>
      </c>
      <c r="K56" s="7" t="s">
        <v>24</v>
      </c>
      <c r="L56" s="7" t="s">
        <v>24</v>
      </c>
      <c r="M56" s="7" t="s">
        <v>24</v>
      </c>
      <c r="N56" s="7" t="s">
        <v>363</v>
      </c>
      <c r="O56" s="7" t="s">
        <v>364</v>
      </c>
      <c r="P56" s="10">
        <v>3</v>
      </c>
      <c r="Q56" s="18" t="s">
        <v>70</v>
      </c>
      <c r="R56" s="6" t="s">
        <v>365</v>
      </c>
      <c r="S56" s="7" t="s">
        <v>366</v>
      </c>
      <c r="T56" s="11">
        <f>ROUND(41313156/9,0)</f>
        <v>4590351</v>
      </c>
      <c r="U56" s="12">
        <v>44562</v>
      </c>
      <c r="V56" s="12">
        <v>44926</v>
      </c>
      <c r="W56" s="7" t="s">
        <v>30</v>
      </c>
      <c r="X56" s="7" t="s">
        <v>109</v>
      </c>
      <c r="Y56" s="7" t="s">
        <v>32</v>
      </c>
      <c r="Z56" s="43">
        <v>2</v>
      </c>
      <c r="AA56" s="4" t="s">
        <v>632</v>
      </c>
      <c r="AB56" s="21" t="s">
        <v>634</v>
      </c>
      <c r="AC56" s="11">
        <v>4590351</v>
      </c>
      <c r="AD56" s="11">
        <v>3060234</v>
      </c>
    </row>
    <row r="57" spans="1:30" ht="75" x14ac:dyDescent="0.25">
      <c r="A57" s="9">
        <v>57</v>
      </c>
      <c r="B57" s="7" t="s">
        <v>349</v>
      </c>
      <c r="C57" s="7" t="s">
        <v>36</v>
      </c>
      <c r="D57" s="7" t="s">
        <v>38</v>
      </c>
      <c r="E57" s="7" t="s">
        <v>149</v>
      </c>
      <c r="F57" s="7" t="s">
        <v>25</v>
      </c>
      <c r="G57" s="7" t="s">
        <v>26</v>
      </c>
      <c r="H57" s="7" t="s">
        <v>28</v>
      </c>
      <c r="I57" s="7" t="s">
        <v>106</v>
      </c>
      <c r="J57" s="7" t="s">
        <v>35</v>
      </c>
      <c r="K57" s="7" t="s">
        <v>24</v>
      </c>
      <c r="L57" s="7" t="s">
        <v>24</v>
      </c>
      <c r="M57" s="7" t="s">
        <v>24</v>
      </c>
      <c r="N57" s="7" t="s">
        <v>367</v>
      </c>
      <c r="O57" s="7" t="s">
        <v>368</v>
      </c>
      <c r="P57" s="10">
        <v>3</v>
      </c>
      <c r="Q57" s="18" t="s">
        <v>70</v>
      </c>
      <c r="R57" s="6" t="s">
        <v>369</v>
      </c>
      <c r="S57" s="7" t="s">
        <v>370</v>
      </c>
      <c r="T57" s="11">
        <f>ROUND(41313156/9,0)</f>
        <v>4590351</v>
      </c>
      <c r="U57" s="12">
        <v>44562</v>
      </c>
      <c r="V57" s="12">
        <v>44926</v>
      </c>
      <c r="W57" s="7" t="s">
        <v>30</v>
      </c>
      <c r="X57" s="7" t="s">
        <v>109</v>
      </c>
      <c r="Y57" s="7" t="s">
        <v>32</v>
      </c>
      <c r="Z57" s="43">
        <v>2</v>
      </c>
      <c r="AA57" s="4" t="s">
        <v>632</v>
      </c>
      <c r="AB57" s="21" t="s">
        <v>634</v>
      </c>
      <c r="AC57" s="11">
        <v>4590351</v>
      </c>
      <c r="AD57" s="11">
        <v>3060234</v>
      </c>
    </row>
    <row r="58" spans="1:30" ht="60" x14ac:dyDescent="0.25">
      <c r="A58" s="9">
        <v>58</v>
      </c>
      <c r="B58" s="7" t="s">
        <v>349</v>
      </c>
      <c r="C58" s="7" t="s">
        <v>36</v>
      </c>
      <c r="D58" s="7" t="s">
        <v>38</v>
      </c>
      <c r="E58" s="7" t="s">
        <v>149</v>
      </c>
      <c r="F58" s="7" t="s">
        <v>25</v>
      </c>
      <c r="G58" s="7" t="s">
        <v>26</v>
      </c>
      <c r="H58" s="7" t="s">
        <v>28</v>
      </c>
      <c r="I58" s="7" t="s">
        <v>63</v>
      </c>
      <c r="J58" s="7" t="s">
        <v>35</v>
      </c>
      <c r="K58" s="7" t="s">
        <v>24</v>
      </c>
      <c r="L58" s="7" t="s">
        <v>24</v>
      </c>
      <c r="M58" s="7" t="s">
        <v>24</v>
      </c>
      <c r="N58" s="7" t="s">
        <v>410</v>
      </c>
      <c r="O58" s="7" t="s">
        <v>371</v>
      </c>
      <c r="P58" s="10">
        <v>1</v>
      </c>
      <c r="Q58" s="7" t="s">
        <v>37</v>
      </c>
      <c r="R58" s="6" t="s">
        <v>372</v>
      </c>
      <c r="S58" s="7" t="s">
        <v>371</v>
      </c>
      <c r="T58" s="11">
        <v>4590350</v>
      </c>
      <c r="U58" s="12">
        <v>44562</v>
      </c>
      <c r="V58" s="12">
        <v>44926</v>
      </c>
      <c r="W58" s="7" t="s">
        <v>33</v>
      </c>
      <c r="X58" s="7" t="s">
        <v>34</v>
      </c>
      <c r="Y58" s="7" t="s">
        <v>32</v>
      </c>
      <c r="Z58" s="21"/>
      <c r="AA58" s="21"/>
      <c r="AB58" s="21"/>
      <c r="AC58" s="21"/>
      <c r="AD58" s="21"/>
    </row>
    <row r="59" spans="1:30" ht="60" x14ac:dyDescent="0.25">
      <c r="A59" s="9">
        <v>59</v>
      </c>
      <c r="B59" s="7" t="s">
        <v>349</v>
      </c>
      <c r="C59" s="7" t="s">
        <v>56</v>
      </c>
      <c r="D59" s="7" t="s">
        <v>38</v>
      </c>
      <c r="E59" s="7" t="s">
        <v>149</v>
      </c>
      <c r="F59" s="7" t="s">
        <v>25</v>
      </c>
      <c r="G59" s="7" t="s">
        <v>26</v>
      </c>
      <c r="H59" s="7" t="s">
        <v>28</v>
      </c>
      <c r="I59" s="7" t="s">
        <v>63</v>
      </c>
      <c r="J59" s="7" t="s">
        <v>150</v>
      </c>
      <c r="K59" s="7" t="s">
        <v>24</v>
      </c>
      <c r="L59" s="7" t="s">
        <v>24</v>
      </c>
      <c r="M59" s="7" t="s">
        <v>24</v>
      </c>
      <c r="N59" s="7" t="s">
        <v>411</v>
      </c>
      <c r="O59" s="7" t="s">
        <v>28</v>
      </c>
      <c r="P59" s="10">
        <v>90</v>
      </c>
      <c r="Q59" s="1" t="s">
        <v>29</v>
      </c>
      <c r="R59" s="6" t="s">
        <v>412</v>
      </c>
      <c r="S59" s="7" t="s">
        <v>373</v>
      </c>
      <c r="T59" s="11">
        <v>4590350</v>
      </c>
      <c r="U59" s="12">
        <v>44562</v>
      </c>
      <c r="V59" s="12">
        <v>44926</v>
      </c>
      <c r="W59" s="7" t="s">
        <v>30</v>
      </c>
      <c r="X59" s="7" t="s">
        <v>34</v>
      </c>
      <c r="Y59" s="7" t="s">
        <v>12</v>
      </c>
      <c r="Z59" s="36" t="s">
        <v>569</v>
      </c>
      <c r="AA59" s="21" t="s">
        <v>570</v>
      </c>
      <c r="AB59" s="63" t="s">
        <v>571</v>
      </c>
      <c r="AC59" s="11">
        <v>4590350</v>
      </c>
      <c r="AD59" s="11">
        <v>4590350</v>
      </c>
    </row>
    <row r="60" spans="1:30" ht="105" x14ac:dyDescent="0.25">
      <c r="A60" s="9">
        <v>60</v>
      </c>
      <c r="B60" s="7" t="s">
        <v>104</v>
      </c>
      <c r="C60" s="7" t="s">
        <v>45</v>
      </c>
      <c r="D60" s="7" t="s">
        <v>38</v>
      </c>
      <c r="E60" s="7" t="s">
        <v>105</v>
      </c>
      <c r="F60" s="7" t="s">
        <v>25</v>
      </c>
      <c r="G60" s="7" t="s">
        <v>26</v>
      </c>
      <c r="H60" s="7" t="s">
        <v>105</v>
      </c>
      <c r="I60" s="7" t="s">
        <v>106</v>
      </c>
      <c r="J60" s="7" t="s">
        <v>35</v>
      </c>
      <c r="K60" s="7" t="s">
        <v>24</v>
      </c>
      <c r="L60" s="7" t="s">
        <v>24</v>
      </c>
      <c r="M60" s="7" t="s">
        <v>24</v>
      </c>
      <c r="N60" s="7" t="s">
        <v>413</v>
      </c>
      <c r="O60" s="7" t="s">
        <v>107</v>
      </c>
      <c r="P60" s="10">
        <v>100</v>
      </c>
      <c r="Q60" s="7" t="s">
        <v>29</v>
      </c>
      <c r="R60" s="6" t="s">
        <v>108</v>
      </c>
      <c r="S60" s="7" t="s">
        <v>414</v>
      </c>
      <c r="T60" s="11">
        <v>0</v>
      </c>
      <c r="U60" s="12">
        <v>44562</v>
      </c>
      <c r="V60" s="12">
        <v>44926</v>
      </c>
      <c r="W60" s="7" t="s">
        <v>33</v>
      </c>
      <c r="X60" s="7" t="s">
        <v>109</v>
      </c>
      <c r="Y60" s="7" t="s">
        <v>32</v>
      </c>
      <c r="Z60" s="43">
        <v>100</v>
      </c>
      <c r="AA60" s="42" t="s">
        <v>661</v>
      </c>
      <c r="AB60" s="44" t="s">
        <v>563</v>
      </c>
      <c r="AC60" s="5">
        <v>0</v>
      </c>
      <c r="AD60" s="5">
        <v>0</v>
      </c>
    </row>
    <row r="61" spans="1:30" ht="75" x14ac:dyDescent="0.25">
      <c r="A61" s="9">
        <v>61</v>
      </c>
      <c r="B61" s="7" t="s">
        <v>104</v>
      </c>
      <c r="C61" s="7" t="s">
        <v>45</v>
      </c>
      <c r="D61" s="7" t="s">
        <v>38</v>
      </c>
      <c r="E61" s="7" t="s">
        <v>105</v>
      </c>
      <c r="F61" s="7" t="s">
        <v>25</v>
      </c>
      <c r="G61" s="7" t="s">
        <v>26</v>
      </c>
      <c r="H61" s="7" t="s">
        <v>105</v>
      </c>
      <c r="I61" s="7" t="s">
        <v>106</v>
      </c>
      <c r="J61" s="7" t="s">
        <v>35</v>
      </c>
      <c r="K61" s="7" t="s">
        <v>24</v>
      </c>
      <c r="L61" s="7" t="s">
        <v>24</v>
      </c>
      <c r="M61" s="7" t="s">
        <v>24</v>
      </c>
      <c r="N61" s="7" t="s">
        <v>110</v>
      </c>
      <c r="O61" s="7" t="s">
        <v>111</v>
      </c>
      <c r="P61" s="10">
        <v>1</v>
      </c>
      <c r="Q61" s="7" t="s">
        <v>37</v>
      </c>
      <c r="R61" s="6" t="s">
        <v>112</v>
      </c>
      <c r="S61" s="7" t="s">
        <v>113</v>
      </c>
      <c r="T61" s="11">
        <v>0</v>
      </c>
      <c r="U61" s="12">
        <v>44562</v>
      </c>
      <c r="V61" s="12">
        <v>44926</v>
      </c>
      <c r="W61" s="7" t="s">
        <v>33</v>
      </c>
      <c r="X61" s="7" t="s">
        <v>34</v>
      </c>
      <c r="Y61" s="7" t="s">
        <v>32</v>
      </c>
      <c r="Z61" s="43">
        <v>1</v>
      </c>
      <c r="AA61" s="42" t="s">
        <v>631</v>
      </c>
      <c r="AB61" s="44" t="s">
        <v>564</v>
      </c>
      <c r="AC61" s="5">
        <v>0</v>
      </c>
      <c r="AD61" s="5">
        <v>0</v>
      </c>
    </row>
    <row r="62" spans="1:30" ht="75" x14ac:dyDescent="0.25">
      <c r="A62" s="9">
        <v>62</v>
      </c>
      <c r="B62" s="7" t="s">
        <v>104</v>
      </c>
      <c r="C62" s="7" t="s">
        <v>45</v>
      </c>
      <c r="D62" s="7" t="s">
        <v>38</v>
      </c>
      <c r="E62" s="7" t="s">
        <v>105</v>
      </c>
      <c r="F62" s="7" t="s">
        <v>25</v>
      </c>
      <c r="G62" s="7" t="s">
        <v>26</v>
      </c>
      <c r="H62" s="7" t="s">
        <v>105</v>
      </c>
      <c r="I62" s="7" t="s">
        <v>106</v>
      </c>
      <c r="J62" s="7" t="s">
        <v>35</v>
      </c>
      <c r="K62" s="7" t="s">
        <v>24</v>
      </c>
      <c r="L62" s="7" t="s">
        <v>24</v>
      </c>
      <c r="M62" s="7" t="s">
        <v>24</v>
      </c>
      <c r="N62" s="7" t="s">
        <v>415</v>
      </c>
      <c r="O62" s="7" t="s">
        <v>114</v>
      </c>
      <c r="P62" s="10">
        <v>1</v>
      </c>
      <c r="Q62" s="7" t="s">
        <v>37</v>
      </c>
      <c r="R62" s="6" t="s">
        <v>115</v>
      </c>
      <c r="S62" s="7" t="s">
        <v>416</v>
      </c>
      <c r="T62" s="11">
        <v>0</v>
      </c>
      <c r="U62" s="12">
        <v>44562</v>
      </c>
      <c r="V62" s="12">
        <v>44926</v>
      </c>
      <c r="W62" s="7" t="s">
        <v>33</v>
      </c>
      <c r="X62" s="7" t="s">
        <v>34</v>
      </c>
      <c r="Y62" s="7" t="s">
        <v>32</v>
      </c>
      <c r="Z62" s="43">
        <v>1</v>
      </c>
      <c r="AA62" s="42" t="s">
        <v>589</v>
      </c>
      <c r="AB62" s="44" t="s">
        <v>565</v>
      </c>
      <c r="AC62" s="5">
        <v>0</v>
      </c>
      <c r="AD62" s="5">
        <v>0</v>
      </c>
    </row>
    <row r="63" spans="1:30" ht="165" x14ac:dyDescent="0.25">
      <c r="A63" s="9">
        <v>63</v>
      </c>
      <c r="B63" s="7" t="s">
        <v>148</v>
      </c>
      <c r="C63" s="7" t="s">
        <v>56</v>
      </c>
      <c r="D63" s="7" t="s">
        <v>38</v>
      </c>
      <c r="E63" s="7" t="s">
        <v>149</v>
      </c>
      <c r="F63" s="7" t="s">
        <v>25</v>
      </c>
      <c r="G63" s="7" t="s">
        <v>26</v>
      </c>
      <c r="H63" s="7" t="s">
        <v>28</v>
      </c>
      <c r="I63" s="7" t="s">
        <v>63</v>
      </c>
      <c r="J63" s="7" t="s">
        <v>150</v>
      </c>
      <c r="K63" s="7" t="s">
        <v>24</v>
      </c>
      <c r="L63" s="7" t="s">
        <v>24</v>
      </c>
      <c r="M63" s="7" t="s">
        <v>24</v>
      </c>
      <c r="N63" s="7" t="s">
        <v>151</v>
      </c>
      <c r="O63" s="7" t="s">
        <v>152</v>
      </c>
      <c r="P63" s="10">
        <v>100</v>
      </c>
      <c r="Q63" s="7" t="s">
        <v>29</v>
      </c>
      <c r="R63" s="6" t="s">
        <v>417</v>
      </c>
      <c r="S63" s="7" t="s">
        <v>418</v>
      </c>
      <c r="T63" s="11"/>
      <c r="U63" s="12">
        <v>44562</v>
      </c>
      <c r="V63" s="12">
        <v>44926</v>
      </c>
      <c r="W63" s="7" t="s">
        <v>33</v>
      </c>
      <c r="X63" s="7" t="s">
        <v>89</v>
      </c>
      <c r="Y63" s="7" t="s">
        <v>32</v>
      </c>
      <c r="Z63" s="36" t="s">
        <v>493</v>
      </c>
      <c r="AA63" s="3" t="s">
        <v>662</v>
      </c>
      <c r="AB63" s="21" t="s">
        <v>566</v>
      </c>
      <c r="AC63" s="21"/>
      <c r="AD63" s="21"/>
    </row>
    <row r="64" spans="1:30" ht="105" x14ac:dyDescent="0.25">
      <c r="A64" s="9">
        <v>64</v>
      </c>
      <c r="B64" s="7" t="s">
        <v>148</v>
      </c>
      <c r="C64" s="7" t="s">
        <v>56</v>
      </c>
      <c r="D64" s="7" t="s">
        <v>38</v>
      </c>
      <c r="E64" s="7" t="s">
        <v>149</v>
      </c>
      <c r="F64" s="7" t="s">
        <v>25</v>
      </c>
      <c r="G64" s="7" t="s">
        <v>26</v>
      </c>
      <c r="H64" s="7" t="s">
        <v>28</v>
      </c>
      <c r="I64" s="7" t="s">
        <v>63</v>
      </c>
      <c r="J64" s="7" t="s">
        <v>150</v>
      </c>
      <c r="K64" s="7" t="s">
        <v>24</v>
      </c>
      <c r="L64" s="7" t="s">
        <v>24</v>
      </c>
      <c r="M64" s="7" t="s">
        <v>24</v>
      </c>
      <c r="N64" s="7" t="s">
        <v>151</v>
      </c>
      <c r="O64" s="7" t="s">
        <v>153</v>
      </c>
      <c r="P64" s="10">
        <v>4</v>
      </c>
      <c r="Q64" s="7" t="s">
        <v>70</v>
      </c>
      <c r="R64" s="6" t="s">
        <v>419</v>
      </c>
      <c r="S64" s="6" t="s">
        <v>154</v>
      </c>
      <c r="T64" s="11"/>
      <c r="U64" s="12">
        <v>44562</v>
      </c>
      <c r="V64" s="12">
        <v>44926</v>
      </c>
      <c r="W64" s="7" t="s">
        <v>30</v>
      </c>
      <c r="X64" s="7" t="s">
        <v>89</v>
      </c>
      <c r="Y64" s="7" t="s">
        <v>32</v>
      </c>
      <c r="Z64" s="36" t="s">
        <v>605</v>
      </c>
      <c r="AA64" s="21" t="s">
        <v>663</v>
      </c>
      <c r="AB64" s="21" t="s">
        <v>664</v>
      </c>
      <c r="AC64" s="21"/>
      <c r="AD64" s="21"/>
    </row>
    <row r="65" spans="1:30" ht="180" x14ac:dyDescent="0.25">
      <c r="A65" s="9">
        <v>65</v>
      </c>
      <c r="B65" s="7" t="s">
        <v>148</v>
      </c>
      <c r="C65" s="7" t="s">
        <v>56</v>
      </c>
      <c r="D65" s="7" t="s">
        <v>38</v>
      </c>
      <c r="E65" s="7" t="s">
        <v>149</v>
      </c>
      <c r="F65" s="7" t="s">
        <v>25</v>
      </c>
      <c r="G65" s="7" t="s">
        <v>26</v>
      </c>
      <c r="H65" s="7" t="s">
        <v>28</v>
      </c>
      <c r="I65" s="7" t="s">
        <v>63</v>
      </c>
      <c r="J65" s="7" t="s">
        <v>150</v>
      </c>
      <c r="K65" s="7" t="s">
        <v>24</v>
      </c>
      <c r="L65" s="7" t="s">
        <v>24</v>
      </c>
      <c r="M65" s="7" t="s">
        <v>24</v>
      </c>
      <c r="N65" s="7" t="s">
        <v>151</v>
      </c>
      <c r="O65" s="7" t="s">
        <v>155</v>
      </c>
      <c r="P65" s="10">
        <v>5</v>
      </c>
      <c r="Q65" s="7" t="s">
        <v>70</v>
      </c>
      <c r="R65" s="6" t="s">
        <v>420</v>
      </c>
      <c r="S65" s="7" t="s">
        <v>156</v>
      </c>
      <c r="T65" s="11"/>
      <c r="U65" s="12">
        <v>44562</v>
      </c>
      <c r="V65" s="12">
        <v>44926</v>
      </c>
      <c r="W65" s="7" t="s">
        <v>33</v>
      </c>
      <c r="X65" s="7" t="s">
        <v>96</v>
      </c>
      <c r="Y65" s="7" t="s">
        <v>32</v>
      </c>
      <c r="Z65" s="36" t="s">
        <v>554</v>
      </c>
      <c r="AA65" s="3" t="s">
        <v>665</v>
      </c>
      <c r="AB65" s="1" t="s">
        <v>604</v>
      </c>
      <c r="AC65" s="21"/>
      <c r="AD65" s="21"/>
    </row>
    <row r="66" spans="1:30" ht="210" x14ac:dyDescent="0.25">
      <c r="A66" s="9">
        <v>66</v>
      </c>
      <c r="B66" s="7" t="s">
        <v>148</v>
      </c>
      <c r="C66" s="7" t="s">
        <v>157</v>
      </c>
      <c r="D66" s="7" t="s">
        <v>38</v>
      </c>
      <c r="E66" s="7" t="s">
        <v>149</v>
      </c>
      <c r="F66" s="7" t="s">
        <v>25</v>
      </c>
      <c r="G66" s="7" t="s">
        <v>26</v>
      </c>
      <c r="H66" s="7" t="s">
        <v>28</v>
      </c>
      <c r="I66" s="7" t="s">
        <v>63</v>
      </c>
      <c r="J66" s="7" t="s">
        <v>150</v>
      </c>
      <c r="K66" s="7" t="s">
        <v>24</v>
      </c>
      <c r="L66" s="7" t="s">
        <v>24</v>
      </c>
      <c r="M66" s="7" t="s">
        <v>24</v>
      </c>
      <c r="N66" s="7" t="s">
        <v>151</v>
      </c>
      <c r="O66" s="7" t="s">
        <v>158</v>
      </c>
      <c r="P66" s="10">
        <v>1</v>
      </c>
      <c r="Q66" s="7" t="s">
        <v>37</v>
      </c>
      <c r="R66" s="6" t="s">
        <v>159</v>
      </c>
      <c r="S66" s="7" t="s">
        <v>158</v>
      </c>
      <c r="T66" s="11"/>
      <c r="U66" s="12">
        <v>44593</v>
      </c>
      <c r="V66" s="12">
        <v>44712</v>
      </c>
      <c r="W66" s="7" t="s">
        <v>33</v>
      </c>
      <c r="X66" s="7" t="s">
        <v>34</v>
      </c>
      <c r="Y66" s="7" t="s">
        <v>32</v>
      </c>
      <c r="Z66" s="36" t="s">
        <v>508</v>
      </c>
      <c r="AA66" s="21" t="s">
        <v>567</v>
      </c>
      <c r="AB66" s="21" t="s">
        <v>568</v>
      </c>
      <c r="AC66" s="21"/>
      <c r="AD66" s="21"/>
    </row>
    <row r="67" spans="1:30" ht="60" x14ac:dyDescent="0.25">
      <c r="A67" s="9">
        <v>67</v>
      </c>
      <c r="B67" s="7" t="s">
        <v>40</v>
      </c>
      <c r="C67" s="7" t="s">
        <v>36</v>
      </c>
      <c r="D67" s="7" t="s">
        <v>38</v>
      </c>
      <c r="E67" s="7" t="s">
        <v>39</v>
      </c>
      <c r="F67" s="7" t="s">
        <v>25</v>
      </c>
      <c r="G67" s="7" t="s">
        <v>26</v>
      </c>
      <c r="H67" s="7" t="s">
        <v>28</v>
      </c>
      <c r="I67" s="7" t="s">
        <v>27</v>
      </c>
      <c r="J67" s="7" t="s">
        <v>35</v>
      </c>
      <c r="K67" s="7" t="s">
        <v>24</v>
      </c>
      <c r="L67" s="7" t="s">
        <v>24</v>
      </c>
      <c r="M67" s="7" t="s">
        <v>24</v>
      </c>
      <c r="N67" s="7" t="s">
        <v>52</v>
      </c>
      <c r="O67" s="7" t="s">
        <v>53</v>
      </c>
      <c r="P67" s="10">
        <v>100</v>
      </c>
      <c r="Q67" s="7" t="s">
        <v>29</v>
      </c>
      <c r="R67" s="6" t="s">
        <v>421</v>
      </c>
      <c r="S67" s="7" t="s">
        <v>41</v>
      </c>
      <c r="T67" s="11">
        <v>1200000000</v>
      </c>
      <c r="U67" s="12">
        <v>44562</v>
      </c>
      <c r="V67" s="12">
        <v>44926</v>
      </c>
      <c r="W67" s="7" t="s">
        <v>30</v>
      </c>
      <c r="X67" s="7" t="s">
        <v>31</v>
      </c>
      <c r="Y67" s="7" t="s">
        <v>32</v>
      </c>
      <c r="Z67" s="36" t="s">
        <v>629</v>
      </c>
      <c r="AA67" s="21" t="s">
        <v>599</v>
      </c>
      <c r="AB67" s="21" t="s">
        <v>600</v>
      </c>
      <c r="AC67" s="38">
        <v>0</v>
      </c>
      <c r="AD67" s="38">
        <v>0</v>
      </c>
    </row>
    <row r="68" spans="1:30" ht="75" x14ac:dyDescent="0.25">
      <c r="A68" s="9">
        <v>68</v>
      </c>
      <c r="B68" s="7" t="s">
        <v>40</v>
      </c>
      <c r="C68" s="7" t="s">
        <v>36</v>
      </c>
      <c r="D68" s="7" t="s">
        <v>38</v>
      </c>
      <c r="E68" s="7" t="s">
        <v>39</v>
      </c>
      <c r="F68" s="7" t="s">
        <v>25</v>
      </c>
      <c r="G68" s="7" t="s">
        <v>26</v>
      </c>
      <c r="H68" s="7" t="s">
        <v>28</v>
      </c>
      <c r="I68" s="7" t="s">
        <v>27</v>
      </c>
      <c r="J68" s="7" t="s">
        <v>35</v>
      </c>
      <c r="K68" s="7" t="s">
        <v>24</v>
      </c>
      <c r="L68" s="7" t="s">
        <v>24</v>
      </c>
      <c r="M68" s="7" t="s">
        <v>24</v>
      </c>
      <c r="N68" s="7" t="s">
        <v>55</v>
      </c>
      <c r="O68" s="7" t="s">
        <v>54</v>
      </c>
      <c r="P68" s="10">
        <v>100</v>
      </c>
      <c r="Q68" s="7" t="s">
        <v>29</v>
      </c>
      <c r="R68" s="6" t="s">
        <v>422</v>
      </c>
      <c r="S68" s="7" t="s">
        <v>41</v>
      </c>
      <c r="T68" s="11">
        <v>1224110675</v>
      </c>
      <c r="U68" s="12">
        <v>44621</v>
      </c>
      <c r="V68" s="12">
        <v>44926</v>
      </c>
      <c r="W68" s="7" t="s">
        <v>30</v>
      </c>
      <c r="X68" s="7" t="s">
        <v>31</v>
      </c>
      <c r="Y68" s="7" t="s">
        <v>32</v>
      </c>
      <c r="Z68" s="36">
        <v>76</v>
      </c>
      <c r="AA68" s="21" t="s">
        <v>630</v>
      </c>
      <c r="AB68" s="21" t="s">
        <v>556</v>
      </c>
      <c r="AC68" s="38">
        <v>3587362491</v>
      </c>
      <c r="AD68" s="38">
        <v>2046091764</v>
      </c>
    </row>
    <row r="69" spans="1:30" ht="120" x14ac:dyDescent="0.25">
      <c r="A69" s="9">
        <v>70</v>
      </c>
      <c r="B69" s="7" t="s">
        <v>44</v>
      </c>
      <c r="C69" s="7" t="s">
        <v>45</v>
      </c>
      <c r="D69" s="7" t="s">
        <v>38</v>
      </c>
      <c r="E69" s="7" t="s">
        <v>39</v>
      </c>
      <c r="F69" s="7" t="s">
        <v>42</v>
      </c>
      <c r="G69" s="7" t="s">
        <v>43</v>
      </c>
      <c r="H69" s="7" t="s">
        <v>46</v>
      </c>
      <c r="I69" s="7" t="s">
        <v>47</v>
      </c>
      <c r="J69" s="7" t="s">
        <v>35</v>
      </c>
      <c r="K69" s="7" t="s">
        <v>24</v>
      </c>
      <c r="L69" s="7" t="s">
        <v>24</v>
      </c>
      <c r="M69" s="7" t="s">
        <v>24</v>
      </c>
      <c r="N69" s="7" t="s">
        <v>50</v>
      </c>
      <c r="O69" s="7" t="s">
        <v>48</v>
      </c>
      <c r="P69" s="10">
        <v>1</v>
      </c>
      <c r="Q69" s="7" t="s">
        <v>37</v>
      </c>
      <c r="R69" s="6" t="s">
        <v>51</v>
      </c>
      <c r="S69" s="7" t="s">
        <v>49</v>
      </c>
      <c r="T69" s="11">
        <v>1000000000</v>
      </c>
      <c r="U69" s="12">
        <v>44713</v>
      </c>
      <c r="V69" s="12">
        <v>44926</v>
      </c>
      <c r="W69" s="7" t="s">
        <v>33</v>
      </c>
      <c r="X69" s="7" t="s">
        <v>34</v>
      </c>
      <c r="Y69" s="7" t="s">
        <v>32</v>
      </c>
      <c r="Z69" s="36" t="s">
        <v>513</v>
      </c>
      <c r="AA69" s="21" t="s">
        <v>602</v>
      </c>
      <c r="AB69" s="21" t="s">
        <v>557</v>
      </c>
      <c r="AC69" s="35">
        <v>950148224</v>
      </c>
      <c r="AD69" s="35">
        <v>417348645</v>
      </c>
    </row>
    <row r="70" spans="1:30" ht="105" x14ac:dyDescent="0.25">
      <c r="A70" s="9">
        <v>71</v>
      </c>
      <c r="B70" s="7" t="s">
        <v>259</v>
      </c>
      <c r="C70" s="7" t="s">
        <v>260</v>
      </c>
      <c r="D70" s="7" t="s">
        <v>38</v>
      </c>
      <c r="E70" s="7" t="s">
        <v>260</v>
      </c>
      <c r="F70" s="7" t="s">
        <v>25</v>
      </c>
      <c r="G70" s="7" t="s">
        <v>261</v>
      </c>
      <c r="H70" s="7" t="s">
        <v>262</v>
      </c>
      <c r="I70" s="7" t="s">
        <v>263</v>
      </c>
      <c r="J70" s="7" t="s">
        <v>150</v>
      </c>
      <c r="K70" s="7" t="s">
        <v>24</v>
      </c>
      <c r="L70" s="7" t="s">
        <v>24</v>
      </c>
      <c r="M70" s="7" t="s">
        <v>24</v>
      </c>
      <c r="N70" s="7" t="s">
        <v>423</v>
      </c>
      <c r="O70" s="7" t="s">
        <v>264</v>
      </c>
      <c r="P70" s="10">
        <v>4</v>
      </c>
      <c r="Q70" s="7" t="s">
        <v>70</v>
      </c>
      <c r="R70" s="6" t="s">
        <v>424</v>
      </c>
      <c r="S70" s="7" t="s">
        <v>265</v>
      </c>
      <c r="T70" s="11">
        <v>0</v>
      </c>
      <c r="U70" s="12">
        <v>44562</v>
      </c>
      <c r="V70" s="12">
        <v>44926</v>
      </c>
      <c r="W70" s="7" t="s">
        <v>30</v>
      </c>
      <c r="X70" s="7" t="s">
        <v>31</v>
      </c>
      <c r="Y70" s="7" t="s">
        <v>12</v>
      </c>
      <c r="Z70" s="36"/>
      <c r="AA70" s="21" t="s">
        <v>601</v>
      </c>
      <c r="AB70" s="37" t="s">
        <v>496</v>
      </c>
      <c r="AC70" s="38">
        <v>0</v>
      </c>
      <c r="AD70" s="38">
        <v>0</v>
      </c>
    </row>
    <row r="71" spans="1:30" ht="90" x14ac:dyDescent="0.25">
      <c r="A71" s="9">
        <v>72</v>
      </c>
      <c r="B71" s="7" t="s">
        <v>259</v>
      </c>
      <c r="C71" s="7" t="s">
        <v>260</v>
      </c>
      <c r="D71" s="7" t="s">
        <v>38</v>
      </c>
      <c r="E71" s="7" t="s">
        <v>260</v>
      </c>
      <c r="F71" s="7" t="s">
        <v>25</v>
      </c>
      <c r="G71" s="7" t="s">
        <v>261</v>
      </c>
      <c r="H71" s="7" t="s">
        <v>266</v>
      </c>
      <c r="I71" s="7" t="s">
        <v>263</v>
      </c>
      <c r="J71" s="7" t="s">
        <v>150</v>
      </c>
      <c r="K71" s="7" t="s">
        <v>24</v>
      </c>
      <c r="L71" s="7" t="s">
        <v>24</v>
      </c>
      <c r="M71" s="7" t="s">
        <v>24</v>
      </c>
      <c r="N71" s="7" t="s">
        <v>267</v>
      </c>
      <c r="O71" s="7" t="s">
        <v>268</v>
      </c>
      <c r="P71" s="10">
        <v>98</v>
      </c>
      <c r="Q71" s="7" t="s">
        <v>29</v>
      </c>
      <c r="R71" s="6" t="s">
        <v>269</v>
      </c>
      <c r="S71" s="7" t="s">
        <v>270</v>
      </c>
      <c r="T71" s="11">
        <v>30215027700</v>
      </c>
      <c r="U71" s="12">
        <v>44562</v>
      </c>
      <c r="V71" s="12">
        <v>44926</v>
      </c>
      <c r="W71" s="7" t="s">
        <v>30</v>
      </c>
      <c r="X71" s="7" t="s">
        <v>89</v>
      </c>
      <c r="Y71" s="7" t="s">
        <v>12</v>
      </c>
      <c r="Z71" s="36" t="s">
        <v>620</v>
      </c>
      <c r="AA71" s="21" t="s">
        <v>621</v>
      </c>
      <c r="AB71" s="21" t="s">
        <v>497</v>
      </c>
      <c r="AC71" s="39">
        <v>29038751339</v>
      </c>
      <c r="AD71" s="39">
        <v>20296774729</v>
      </c>
    </row>
    <row r="72" spans="1:30" ht="60" x14ac:dyDescent="0.25">
      <c r="A72" s="9">
        <v>73</v>
      </c>
      <c r="B72" s="7" t="s">
        <v>259</v>
      </c>
      <c r="C72" s="7" t="s">
        <v>260</v>
      </c>
      <c r="D72" s="7" t="s">
        <v>38</v>
      </c>
      <c r="E72" s="7" t="s">
        <v>260</v>
      </c>
      <c r="F72" s="7" t="s">
        <v>25</v>
      </c>
      <c r="G72" s="7" t="s">
        <v>261</v>
      </c>
      <c r="H72" s="7" t="s">
        <v>266</v>
      </c>
      <c r="I72" s="7" t="s">
        <v>263</v>
      </c>
      <c r="J72" s="7" t="s">
        <v>150</v>
      </c>
      <c r="K72" s="7" t="s">
        <v>24</v>
      </c>
      <c r="L72" s="7" t="s">
        <v>24</v>
      </c>
      <c r="M72" s="7" t="s">
        <v>24</v>
      </c>
      <c r="N72" s="7" t="s">
        <v>271</v>
      </c>
      <c r="O72" s="7" t="s">
        <v>272</v>
      </c>
      <c r="P72" s="10">
        <v>98</v>
      </c>
      <c r="Q72" s="7" t="s">
        <v>29</v>
      </c>
      <c r="R72" s="6" t="s">
        <v>273</v>
      </c>
      <c r="S72" s="7" t="s">
        <v>282</v>
      </c>
      <c r="T72" s="11">
        <v>0</v>
      </c>
      <c r="U72" s="12">
        <v>44562</v>
      </c>
      <c r="V72" s="12">
        <v>44926</v>
      </c>
      <c r="W72" s="7" t="s">
        <v>30</v>
      </c>
      <c r="X72" s="7" t="s">
        <v>89</v>
      </c>
      <c r="Y72" s="7" t="s">
        <v>32</v>
      </c>
      <c r="Z72" s="36" t="s">
        <v>622</v>
      </c>
      <c r="AA72" s="21" t="s">
        <v>623</v>
      </c>
      <c r="AB72" s="21" t="s">
        <v>496</v>
      </c>
      <c r="AC72" s="38">
        <v>0</v>
      </c>
      <c r="AD72" s="38">
        <v>0</v>
      </c>
    </row>
    <row r="73" spans="1:30" ht="180" x14ac:dyDescent="0.25">
      <c r="A73" s="9">
        <v>74</v>
      </c>
      <c r="B73" s="7" t="s">
        <v>259</v>
      </c>
      <c r="C73" s="7" t="s">
        <v>260</v>
      </c>
      <c r="D73" s="7" t="s">
        <v>38</v>
      </c>
      <c r="E73" s="7" t="s">
        <v>260</v>
      </c>
      <c r="F73" s="7" t="s">
        <v>25</v>
      </c>
      <c r="G73" s="7" t="s">
        <v>261</v>
      </c>
      <c r="H73" s="7" t="s">
        <v>266</v>
      </c>
      <c r="I73" s="7" t="s">
        <v>263</v>
      </c>
      <c r="J73" s="7" t="s">
        <v>150</v>
      </c>
      <c r="K73" s="7" t="s">
        <v>24</v>
      </c>
      <c r="L73" s="7" t="s">
        <v>24</v>
      </c>
      <c r="M73" s="7" t="s">
        <v>24</v>
      </c>
      <c r="N73" s="7" t="s">
        <v>274</v>
      </c>
      <c r="O73" s="7" t="s">
        <v>275</v>
      </c>
      <c r="P73" s="10">
        <v>98</v>
      </c>
      <c r="Q73" s="7" t="s">
        <v>29</v>
      </c>
      <c r="R73" s="6" t="s">
        <v>276</v>
      </c>
      <c r="S73" s="7" t="s">
        <v>282</v>
      </c>
      <c r="T73" s="11">
        <v>435514000</v>
      </c>
      <c r="U73" s="12">
        <v>44562</v>
      </c>
      <c r="V73" s="12">
        <v>44926</v>
      </c>
      <c r="W73" s="7" t="s">
        <v>30</v>
      </c>
      <c r="X73" s="7" t="s">
        <v>89</v>
      </c>
      <c r="Y73" s="7" t="s">
        <v>32</v>
      </c>
      <c r="Z73" s="36" t="s">
        <v>624</v>
      </c>
      <c r="AA73" s="21" t="s">
        <v>625</v>
      </c>
      <c r="AB73" s="21" t="s">
        <v>497</v>
      </c>
      <c r="AC73" s="38">
        <v>448643000</v>
      </c>
      <c r="AD73" s="38">
        <v>336410000</v>
      </c>
    </row>
    <row r="74" spans="1:30" ht="98.25" customHeight="1" x14ac:dyDescent="0.25">
      <c r="A74" s="9">
        <v>75</v>
      </c>
      <c r="B74" s="7" t="s">
        <v>259</v>
      </c>
      <c r="C74" s="7" t="s">
        <v>260</v>
      </c>
      <c r="D74" s="7" t="s">
        <v>38</v>
      </c>
      <c r="E74" s="7" t="s">
        <v>260</v>
      </c>
      <c r="F74" s="7" t="s">
        <v>25</v>
      </c>
      <c r="G74" s="7" t="s">
        <v>261</v>
      </c>
      <c r="H74" s="7" t="s">
        <v>266</v>
      </c>
      <c r="I74" s="7" t="s">
        <v>263</v>
      </c>
      <c r="J74" s="7" t="s">
        <v>150</v>
      </c>
      <c r="K74" s="7" t="s">
        <v>24</v>
      </c>
      <c r="L74" s="7" t="s">
        <v>24</v>
      </c>
      <c r="M74" s="7" t="s">
        <v>24</v>
      </c>
      <c r="N74" s="7" t="s">
        <v>277</v>
      </c>
      <c r="O74" s="7" t="s">
        <v>278</v>
      </c>
      <c r="P74" s="10">
        <v>98</v>
      </c>
      <c r="Q74" s="7" t="s">
        <v>29</v>
      </c>
      <c r="R74" s="6" t="s">
        <v>279</v>
      </c>
      <c r="S74" s="7" t="s">
        <v>282</v>
      </c>
      <c r="T74" s="11">
        <v>370000000</v>
      </c>
      <c r="U74" s="12">
        <v>44593</v>
      </c>
      <c r="V74" s="12">
        <v>44926</v>
      </c>
      <c r="W74" s="7" t="s">
        <v>30</v>
      </c>
      <c r="X74" s="7" t="s">
        <v>89</v>
      </c>
      <c r="Y74" s="7" t="s">
        <v>32</v>
      </c>
      <c r="Z74" s="36" t="s">
        <v>626</v>
      </c>
      <c r="AA74" s="21" t="s">
        <v>627</v>
      </c>
      <c r="AB74" s="21" t="s">
        <v>496</v>
      </c>
      <c r="AC74" s="38">
        <v>0</v>
      </c>
      <c r="AD74" s="38">
        <v>0</v>
      </c>
    </row>
    <row r="75" spans="1:30" ht="60" x14ac:dyDescent="0.25">
      <c r="A75" s="9">
        <v>76</v>
      </c>
      <c r="B75" s="7" t="s">
        <v>259</v>
      </c>
      <c r="C75" s="7" t="s">
        <v>260</v>
      </c>
      <c r="D75" s="7" t="s">
        <v>38</v>
      </c>
      <c r="E75" s="7" t="s">
        <v>260</v>
      </c>
      <c r="F75" s="7" t="s">
        <v>25</v>
      </c>
      <c r="G75" s="7" t="s">
        <v>261</v>
      </c>
      <c r="H75" s="7" t="s">
        <v>266</v>
      </c>
      <c r="I75" s="7" t="s">
        <v>263</v>
      </c>
      <c r="J75" s="7" t="s">
        <v>150</v>
      </c>
      <c r="K75" s="7" t="s">
        <v>24</v>
      </c>
      <c r="L75" s="7" t="s">
        <v>24</v>
      </c>
      <c r="M75" s="7" t="s">
        <v>24</v>
      </c>
      <c r="N75" s="7" t="s">
        <v>280</v>
      </c>
      <c r="O75" s="7" t="s">
        <v>425</v>
      </c>
      <c r="P75" s="10">
        <v>98</v>
      </c>
      <c r="Q75" s="7" t="s">
        <v>29</v>
      </c>
      <c r="R75" s="6" t="s">
        <v>281</v>
      </c>
      <c r="S75" s="7" t="s">
        <v>282</v>
      </c>
      <c r="T75" s="11">
        <v>27126252000</v>
      </c>
      <c r="U75" s="12">
        <v>44576</v>
      </c>
      <c r="V75" s="12">
        <v>44926</v>
      </c>
      <c r="W75" s="7" t="s">
        <v>30</v>
      </c>
      <c r="X75" s="7" t="s">
        <v>89</v>
      </c>
      <c r="Y75" s="7" t="s">
        <v>32</v>
      </c>
      <c r="Z75" s="36" t="s">
        <v>628</v>
      </c>
      <c r="AA75" s="21" t="s">
        <v>656</v>
      </c>
      <c r="AB75" s="40" t="s">
        <v>497</v>
      </c>
      <c r="AC75" s="38">
        <v>26928495441</v>
      </c>
      <c r="AD75" s="38">
        <v>19369205776</v>
      </c>
    </row>
    <row r="76" spans="1:30" ht="45" x14ac:dyDescent="0.25">
      <c r="A76" s="9">
        <v>77</v>
      </c>
      <c r="B76" s="4" t="s">
        <v>296</v>
      </c>
      <c r="C76" s="4" t="s">
        <v>36</v>
      </c>
      <c r="D76" s="4" t="s">
        <v>38</v>
      </c>
      <c r="E76" s="4" t="s">
        <v>39</v>
      </c>
      <c r="F76" s="4" t="s">
        <v>60</v>
      </c>
      <c r="G76" s="4" t="s">
        <v>298</v>
      </c>
      <c r="H76" s="4" t="s">
        <v>388</v>
      </c>
      <c r="I76" s="4" t="s">
        <v>63</v>
      </c>
      <c r="J76" s="4" t="s">
        <v>389</v>
      </c>
      <c r="K76" s="4" t="s">
        <v>24</v>
      </c>
      <c r="L76" s="4" t="s">
        <v>24</v>
      </c>
      <c r="M76" s="4" t="s">
        <v>24</v>
      </c>
      <c r="N76" s="21" t="s">
        <v>390</v>
      </c>
      <c r="O76" s="21" t="s">
        <v>391</v>
      </c>
      <c r="P76" s="2">
        <v>63334</v>
      </c>
      <c r="Q76" s="4" t="s">
        <v>304</v>
      </c>
      <c r="R76" s="3" t="s">
        <v>426</v>
      </c>
      <c r="S76" s="21" t="s">
        <v>392</v>
      </c>
      <c r="T76" s="5">
        <v>0</v>
      </c>
      <c r="U76" s="12">
        <v>44562</v>
      </c>
      <c r="V76" s="12">
        <v>44926</v>
      </c>
      <c r="W76" s="4" t="s">
        <v>33</v>
      </c>
      <c r="X76" s="4" t="s">
        <v>34</v>
      </c>
      <c r="Y76" s="4" t="s">
        <v>12</v>
      </c>
      <c r="Z76" s="41">
        <v>497273.73599999998</v>
      </c>
      <c r="AA76" s="42" t="s">
        <v>603</v>
      </c>
      <c r="AB76" s="4" t="s">
        <v>498</v>
      </c>
      <c r="AC76" s="41">
        <v>497273.73599999998</v>
      </c>
      <c r="AD76" s="41">
        <v>497273.73599999998</v>
      </c>
    </row>
    <row r="77" spans="1:30" ht="60" x14ac:dyDescent="0.25">
      <c r="A77" s="9">
        <v>78</v>
      </c>
      <c r="B77" s="1" t="s">
        <v>259</v>
      </c>
      <c r="C77" s="1" t="s">
        <v>260</v>
      </c>
      <c r="D77" s="1" t="s">
        <v>38</v>
      </c>
      <c r="E77" s="1" t="s">
        <v>260</v>
      </c>
      <c r="F77" s="1" t="s">
        <v>25</v>
      </c>
      <c r="G77" s="1" t="s">
        <v>261</v>
      </c>
      <c r="H77" s="1" t="s">
        <v>393</v>
      </c>
      <c r="I77" s="1" t="s">
        <v>263</v>
      </c>
      <c r="J77" s="1" t="s">
        <v>35</v>
      </c>
      <c r="K77" s="1" t="s">
        <v>24</v>
      </c>
      <c r="L77" s="1" t="s">
        <v>24</v>
      </c>
      <c r="M77" s="1" t="s">
        <v>24</v>
      </c>
      <c r="N77" s="1" t="s">
        <v>394</v>
      </c>
      <c r="O77" s="1" t="s">
        <v>395</v>
      </c>
      <c r="P77" s="1">
        <v>98</v>
      </c>
      <c r="Q77" s="1" t="s">
        <v>29</v>
      </c>
      <c r="R77" s="1" t="s">
        <v>396</v>
      </c>
      <c r="S77" s="1" t="s">
        <v>397</v>
      </c>
      <c r="U77" s="12">
        <v>44562</v>
      </c>
      <c r="V77" s="12">
        <v>44926</v>
      </c>
      <c r="W77" s="1" t="s">
        <v>30</v>
      </c>
      <c r="X77" s="1" t="s">
        <v>31</v>
      </c>
      <c r="Y77" s="1" t="s">
        <v>12</v>
      </c>
      <c r="Z77" s="36" t="s">
        <v>620</v>
      </c>
      <c r="AA77" s="21" t="s">
        <v>621</v>
      </c>
      <c r="AB77" s="37" t="s">
        <v>496</v>
      </c>
      <c r="AC77" s="38">
        <v>0</v>
      </c>
      <c r="AD77" s="38">
        <v>0</v>
      </c>
    </row>
    <row r="78" spans="1:30" ht="135" x14ac:dyDescent="0.25">
      <c r="A78" s="9">
        <v>79</v>
      </c>
      <c r="B78" s="7" t="s">
        <v>126</v>
      </c>
      <c r="C78" s="7" t="s">
        <v>36</v>
      </c>
      <c r="D78" s="7" t="s">
        <v>127</v>
      </c>
      <c r="E78" s="7" t="s">
        <v>24</v>
      </c>
      <c r="F78" s="7" t="s">
        <v>25</v>
      </c>
      <c r="G78" s="7" t="s">
        <v>26</v>
      </c>
      <c r="H78" s="7" t="s">
        <v>28</v>
      </c>
      <c r="I78" s="7" t="s">
        <v>27</v>
      </c>
      <c r="J78" s="7" t="s">
        <v>35</v>
      </c>
      <c r="K78" s="7" t="s">
        <v>24</v>
      </c>
      <c r="L78" s="7" t="s">
        <v>24</v>
      </c>
      <c r="M78" s="7" t="s">
        <v>24</v>
      </c>
      <c r="N78" s="7" t="s">
        <v>116</v>
      </c>
      <c r="O78" s="18" t="s">
        <v>125</v>
      </c>
      <c r="P78" s="10">
        <v>90</v>
      </c>
      <c r="Q78" s="7" t="s">
        <v>29</v>
      </c>
      <c r="R78" s="6" t="s">
        <v>128</v>
      </c>
      <c r="S78" s="7" t="s">
        <v>129</v>
      </c>
      <c r="T78" s="11">
        <v>563310000</v>
      </c>
      <c r="U78" s="12">
        <v>44562</v>
      </c>
      <c r="V78" s="12">
        <v>44926</v>
      </c>
      <c r="W78" s="7" t="s">
        <v>33</v>
      </c>
      <c r="X78" s="7" t="s">
        <v>31</v>
      </c>
      <c r="Y78" s="7" t="s">
        <v>32</v>
      </c>
      <c r="Z78" s="36" t="s">
        <v>584</v>
      </c>
      <c r="AA78" s="21" t="s">
        <v>585</v>
      </c>
      <c r="AB78" s="71" t="s">
        <v>586</v>
      </c>
      <c r="AC78" s="35">
        <v>216868665</v>
      </c>
      <c r="AD78" s="35">
        <v>216868665</v>
      </c>
    </row>
    <row r="79" spans="1:30" ht="60" x14ac:dyDescent="0.25">
      <c r="A79" s="9">
        <v>80</v>
      </c>
      <c r="B79" s="7" t="s">
        <v>126</v>
      </c>
      <c r="C79" s="7" t="s">
        <v>36</v>
      </c>
      <c r="D79" s="7" t="s">
        <v>127</v>
      </c>
      <c r="E79" s="7" t="s">
        <v>24</v>
      </c>
      <c r="F79" s="7" t="s">
        <v>25</v>
      </c>
      <c r="G79" s="7" t="s">
        <v>26</v>
      </c>
      <c r="H79" s="7" t="s">
        <v>28</v>
      </c>
      <c r="I79" s="7" t="s">
        <v>27</v>
      </c>
      <c r="J79" s="7" t="s">
        <v>35</v>
      </c>
      <c r="K79" s="7" t="s">
        <v>24</v>
      </c>
      <c r="L79" s="7" t="s">
        <v>24</v>
      </c>
      <c r="M79" s="7" t="s">
        <v>24</v>
      </c>
      <c r="N79" s="7" t="s">
        <v>117</v>
      </c>
      <c r="O79" s="7" t="s">
        <v>121</v>
      </c>
      <c r="P79" s="10">
        <v>95</v>
      </c>
      <c r="Q79" s="7" t="s">
        <v>29</v>
      </c>
      <c r="R79" s="6" t="s">
        <v>130</v>
      </c>
      <c r="S79" s="7" t="s">
        <v>131</v>
      </c>
      <c r="T79" s="11">
        <v>66000000</v>
      </c>
      <c r="U79" s="12">
        <v>44562</v>
      </c>
      <c r="V79" s="12">
        <v>44926</v>
      </c>
      <c r="W79" s="7" t="s">
        <v>33</v>
      </c>
      <c r="X79" s="7" t="s">
        <v>96</v>
      </c>
      <c r="Y79" s="7" t="s">
        <v>32</v>
      </c>
      <c r="Z79" s="36" t="s">
        <v>493</v>
      </c>
      <c r="AA79" s="21" t="s">
        <v>653</v>
      </c>
      <c r="AB79" s="21" t="s">
        <v>587</v>
      </c>
      <c r="AC79" s="35">
        <v>60133333</v>
      </c>
      <c r="AD79" s="35">
        <v>60133333</v>
      </c>
    </row>
    <row r="80" spans="1:30" ht="105" x14ac:dyDescent="0.25">
      <c r="A80" s="9">
        <v>81</v>
      </c>
      <c r="B80" s="7" t="s">
        <v>126</v>
      </c>
      <c r="C80" s="7" t="s">
        <v>36</v>
      </c>
      <c r="D80" s="7" t="s">
        <v>127</v>
      </c>
      <c r="E80" s="7" t="s">
        <v>24</v>
      </c>
      <c r="F80" s="7" t="s">
        <v>25</v>
      </c>
      <c r="G80" s="7" t="s">
        <v>26</v>
      </c>
      <c r="H80" s="7" t="s">
        <v>28</v>
      </c>
      <c r="I80" s="7" t="s">
        <v>27</v>
      </c>
      <c r="J80" s="7" t="s">
        <v>35</v>
      </c>
      <c r="K80" s="7" t="s">
        <v>24</v>
      </c>
      <c r="L80" s="7" t="s">
        <v>24</v>
      </c>
      <c r="M80" s="7" t="s">
        <v>24</v>
      </c>
      <c r="N80" s="7" t="s">
        <v>118</v>
      </c>
      <c r="O80" s="7" t="s">
        <v>122</v>
      </c>
      <c r="P80" s="10">
        <v>90</v>
      </c>
      <c r="Q80" s="7" t="s">
        <v>29</v>
      </c>
      <c r="R80" s="6" t="s">
        <v>132</v>
      </c>
      <c r="S80" s="7" t="s">
        <v>133</v>
      </c>
      <c r="T80" s="11">
        <v>289080000</v>
      </c>
      <c r="U80" s="12">
        <v>44562</v>
      </c>
      <c r="V80" s="12">
        <v>44926</v>
      </c>
      <c r="W80" s="7" t="s">
        <v>33</v>
      </c>
      <c r="X80" s="7" t="s">
        <v>34</v>
      </c>
      <c r="Y80" s="7" t="s">
        <v>32</v>
      </c>
      <c r="Z80" s="36"/>
      <c r="AA80" s="21"/>
      <c r="AB80" s="21"/>
      <c r="AC80" s="21"/>
      <c r="AD80" s="21"/>
    </row>
    <row r="81" spans="1:30" ht="409.5" x14ac:dyDescent="0.25">
      <c r="A81" s="9">
        <v>82</v>
      </c>
      <c r="B81" s="7" t="s">
        <v>126</v>
      </c>
      <c r="C81" s="7" t="s">
        <v>36</v>
      </c>
      <c r="D81" s="7" t="s">
        <v>127</v>
      </c>
      <c r="E81" s="7" t="s">
        <v>24</v>
      </c>
      <c r="F81" s="7" t="s">
        <v>25</v>
      </c>
      <c r="G81" s="7" t="s">
        <v>26</v>
      </c>
      <c r="H81" s="7" t="s">
        <v>28</v>
      </c>
      <c r="I81" s="7" t="s">
        <v>27</v>
      </c>
      <c r="J81" s="7" t="s">
        <v>35</v>
      </c>
      <c r="K81" s="7" t="s">
        <v>24</v>
      </c>
      <c r="L81" s="7" t="s">
        <v>24</v>
      </c>
      <c r="M81" s="7" t="s">
        <v>24</v>
      </c>
      <c r="N81" s="7" t="s">
        <v>119</v>
      </c>
      <c r="O81" s="7" t="s">
        <v>123</v>
      </c>
      <c r="P81" s="10">
        <v>95</v>
      </c>
      <c r="Q81" s="7" t="s">
        <v>29</v>
      </c>
      <c r="R81" s="33" t="s">
        <v>558</v>
      </c>
      <c r="S81" s="7" t="s">
        <v>559</v>
      </c>
      <c r="T81" s="11">
        <v>198000000</v>
      </c>
      <c r="U81" s="12">
        <v>44562</v>
      </c>
      <c r="V81" s="12">
        <v>44926</v>
      </c>
      <c r="W81" s="7" t="s">
        <v>33</v>
      </c>
      <c r="X81" s="7" t="s">
        <v>89</v>
      </c>
      <c r="Y81" s="7" t="s">
        <v>32</v>
      </c>
      <c r="Z81" s="36" t="s">
        <v>493</v>
      </c>
      <c r="AA81" s="21" t="s">
        <v>654</v>
      </c>
      <c r="AB81" s="21" t="s">
        <v>655</v>
      </c>
      <c r="AC81" s="35">
        <v>104133333</v>
      </c>
      <c r="AD81" s="35">
        <v>104133333</v>
      </c>
    </row>
    <row r="82" spans="1:30" ht="60" x14ac:dyDescent="0.25">
      <c r="A82" s="9">
        <v>83</v>
      </c>
      <c r="B82" s="7" t="s">
        <v>126</v>
      </c>
      <c r="C82" s="7" t="s">
        <v>36</v>
      </c>
      <c r="D82" s="7" t="s">
        <v>127</v>
      </c>
      <c r="E82" s="7" t="s">
        <v>24</v>
      </c>
      <c r="F82" s="7" t="s">
        <v>25</v>
      </c>
      <c r="G82" s="7" t="s">
        <v>26</v>
      </c>
      <c r="H82" s="7" t="s">
        <v>28</v>
      </c>
      <c r="I82" s="7" t="s">
        <v>27</v>
      </c>
      <c r="J82" s="7" t="s">
        <v>35</v>
      </c>
      <c r="K82" s="7" t="s">
        <v>24</v>
      </c>
      <c r="L82" s="7" t="s">
        <v>24</v>
      </c>
      <c r="M82" s="7" t="s">
        <v>24</v>
      </c>
      <c r="N82" s="7" t="s">
        <v>120</v>
      </c>
      <c r="O82" s="7" t="s">
        <v>124</v>
      </c>
      <c r="P82" s="10">
        <v>95</v>
      </c>
      <c r="Q82" s="7" t="s">
        <v>29</v>
      </c>
      <c r="R82" s="33" t="s">
        <v>560</v>
      </c>
      <c r="S82" s="7" t="s">
        <v>561</v>
      </c>
      <c r="T82" s="11">
        <v>198000000</v>
      </c>
      <c r="U82" s="12">
        <v>44562</v>
      </c>
      <c r="V82" s="12">
        <v>44926</v>
      </c>
      <c r="W82" s="7" t="s">
        <v>33</v>
      </c>
      <c r="X82" s="7" t="s">
        <v>192</v>
      </c>
      <c r="Y82" s="7" t="s">
        <v>32</v>
      </c>
      <c r="Z82" s="36" t="s">
        <v>493</v>
      </c>
      <c r="AA82" s="21" t="s">
        <v>651</v>
      </c>
      <c r="AB82" s="72" t="s">
        <v>588</v>
      </c>
      <c r="AC82" s="35">
        <v>68952378</v>
      </c>
      <c r="AD82" s="35">
        <v>68952378</v>
      </c>
    </row>
    <row r="83" spans="1:30" ht="60" x14ac:dyDescent="0.25">
      <c r="A83" s="9">
        <v>84</v>
      </c>
      <c r="B83" s="7" t="s">
        <v>207</v>
      </c>
      <c r="C83" s="7" t="s">
        <v>36</v>
      </c>
      <c r="D83" s="7" t="s">
        <v>208</v>
      </c>
      <c r="E83" s="7" t="s">
        <v>24</v>
      </c>
      <c r="F83" s="7" t="s">
        <v>42</v>
      </c>
      <c r="G83" s="7" t="s">
        <v>43</v>
      </c>
      <c r="H83" s="7" t="s">
        <v>24</v>
      </c>
      <c r="I83" s="7" t="s">
        <v>209</v>
      </c>
      <c r="J83" s="7" t="s">
        <v>64</v>
      </c>
      <c r="K83" s="7" t="s">
        <v>210</v>
      </c>
      <c r="L83" s="17" t="s">
        <v>212</v>
      </c>
      <c r="M83" s="7" t="s">
        <v>211</v>
      </c>
      <c r="N83" s="7" t="s">
        <v>212</v>
      </c>
      <c r="O83" s="21" t="s">
        <v>214</v>
      </c>
      <c r="P83" s="25">
        <v>1</v>
      </c>
      <c r="Q83" s="21" t="s">
        <v>37</v>
      </c>
      <c r="R83" s="3" t="s">
        <v>213</v>
      </c>
      <c r="S83" s="21" t="s">
        <v>215</v>
      </c>
      <c r="T83" s="23">
        <v>600000000</v>
      </c>
      <c r="U83" s="24">
        <v>44562</v>
      </c>
      <c r="V83" s="24">
        <v>44926</v>
      </c>
      <c r="W83" s="21" t="s">
        <v>33</v>
      </c>
      <c r="X83" s="21" t="s">
        <v>96</v>
      </c>
      <c r="Y83" s="21" t="s">
        <v>32</v>
      </c>
      <c r="Z83" s="56" t="s">
        <v>495</v>
      </c>
      <c r="AA83" s="21" t="s">
        <v>711</v>
      </c>
      <c r="AB83" s="21" t="s">
        <v>639</v>
      </c>
      <c r="AC83" s="57">
        <v>600000000</v>
      </c>
      <c r="AD83" s="57">
        <v>0</v>
      </c>
    </row>
    <row r="84" spans="1:30" ht="120" x14ac:dyDescent="0.25">
      <c r="A84" s="9">
        <v>85</v>
      </c>
      <c r="B84" s="7" t="s">
        <v>207</v>
      </c>
      <c r="C84" s="7" t="s">
        <v>36</v>
      </c>
      <c r="D84" s="7" t="s">
        <v>208</v>
      </c>
      <c r="E84" s="7" t="s">
        <v>24</v>
      </c>
      <c r="F84" s="7" t="s">
        <v>42</v>
      </c>
      <c r="G84" s="7" t="s">
        <v>43</v>
      </c>
      <c r="H84" s="7" t="s">
        <v>24</v>
      </c>
      <c r="I84" s="7" t="s">
        <v>209</v>
      </c>
      <c r="J84" s="7" t="s">
        <v>64</v>
      </c>
      <c r="K84" s="7" t="s">
        <v>210</v>
      </c>
      <c r="L84" s="17" t="s">
        <v>217</v>
      </c>
      <c r="M84" s="17" t="s">
        <v>218</v>
      </c>
      <c r="N84" s="7" t="s">
        <v>216</v>
      </c>
      <c r="O84" s="21" t="s">
        <v>220</v>
      </c>
      <c r="P84" s="25">
        <v>1</v>
      </c>
      <c r="Q84" s="21" t="s">
        <v>37</v>
      </c>
      <c r="R84" s="3" t="s">
        <v>517</v>
      </c>
      <c r="S84" s="3" t="s">
        <v>518</v>
      </c>
      <c r="T84" s="23">
        <v>600000000</v>
      </c>
      <c r="U84" s="24">
        <v>44562</v>
      </c>
      <c r="V84" s="24">
        <v>44926</v>
      </c>
      <c r="W84" s="21" t="s">
        <v>33</v>
      </c>
      <c r="X84" s="21" t="s">
        <v>96</v>
      </c>
      <c r="Y84" s="21" t="s">
        <v>32</v>
      </c>
      <c r="Z84" s="56" t="s">
        <v>495</v>
      </c>
      <c r="AA84" s="21" t="s">
        <v>613</v>
      </c>
      <c r="AB84" s="21" t="s">
        <v>614</v>
      </c>
      <c r="AC84" s="57">
        <v>92616666.670000002</v>
      </c>
      <c r="AD84" s="57">
        <v>21566666.609999999</v>
      </c>
    </row>
    <row r="85" spans="1:30" ht="85.5" x14ac:dyDescent="0.25">
      <c r="A85" s="9">
        <v>86</v>
      </c>
      <c r="B85" s="7" t="s">
        <v>207</v>
      </c>
      <c r="C85" s="7" t="s">
        <v>36</v>
      </c>
      <c r="D85" s="7" t="s">
        <v>208</v>
      </c>
      <c r="E85" s="7" t="s">
        <v>24</v>
      </c>
      <c r="F85" s="7" t="s">
        <v>42</v>
      </c>
      <c r="G85" s="7" t="s">
        <v>43</v>
      </c>
      <c r="H85" s="7" t="s">
        <v>24</v>
      </c>
      <c r="I85" s="7" t="s">
        <v>209</v>
      </c>
      <c r="J85" s="7" t="s">
        <v>64</v>
      </c>
      <c r="K85" s="7" t="s">
        <v>210</v>
      </c>
      <c r="L85" s="17" t="s">
        <v>217</v>
      </c>
      <c r="M85" s="17" t="s">
        <v>219</v>
      </c>
      <c r="N85" s="7" t="s">
        <v>216</v>
      </c>
      <c r="O85" s="21" t="s">
        <v>221</v>
      </c>
      <c r="P85" s="25">
        <v>1</v>
      </c>
      <c r="Q85" s="21" t="s">
        <v>37</v>
      </c>
      <c r="R85" s="3" t="s">
        <v>519</v>
      </c>
      <c r="S85" s="3" t="s">
        <v>518</v>
      </c>
      <c r="T85" s="23">
        <v>500000000</v>
      </c>
      <c r="U85" s="24">
        <v>44562</v>
      </c>
      <c r="V85" s="24">
        <v>44926</v>
      </c>
      <c r="W85" s="21" t="s">
        <v>33</v>
      </c>
      <c r="X85" s="21" t="s">
        <v>96</v>
      </c>
      <c r="Y85" s="21" t="s">
        <v>32</v>
      </c>
      <c r="Z85" s="56" t="s">
        <v>495</v>
      </c>
      <c r="AA85" s="21" t="s">
        <v>640</v>
      </c>
      <c r="AB85" s="21" t="s">
        <v>540</v>
      </c>
      <c r="AC85" s="57">
        <v>41700000</v>
      </c>
      <c r="AD85" s="57">
        <v>6900000</v>
      </c>
    </row>
    <row r="86" spans="1:30" ht="85.5" x14ac:dyDescent="0.25">
      <c r="A86" s="9">
        <v>87</v>
      </c>
      <c r="B86" s="7" t="s">
        <v>207</v>
      </c>
      <c r="C86" s="7" t="s">
        <v>36</v>
      </c>
      <c r="D86" s="7" t="s">
        <v>208</v>
      </c>
      <c r="E86" s="7" t="s">
        <v>24</v>
      </c>
      <c r="F86" s="7" t="s">
        <v>42</v>
      </c>
      <c r="G86" s="7" t="s">
        <v>43</v>
      </c>
      <c r="H86" s="7" t="s">
        <v>24</v>
      </c>
      <c r="I86" s="7" t="s">
        <v>209</v>
      </c>
      <c r="J86" s="7" t="s">
        <v>64</v>
      </c>
      <c r="K86" s="7" t="s">
        <v>210</v>
      </c>
      <c r="L86" s="17" t="s">
        <v>217</v>
      </c>
      <c r="M86" s="17" t="s">
        <v>219</v>
      </c>
      <c r="N86" s="7" t="s">
        <v>216</v>
      </c>
      <c r="O86" s="21" t="s">
        <v>222</v>
      </c>
      <c r="P86" s="25">
        <v>1</v>
      </c>
      <c r="Q86" s="21" t="s">
        <v>37</v>
      </c>
      <c r="R86" s="3" t="s">
        <v>520</v>
      </c>
      <c r="S86" s="3" t="s">
        <v>518</v>
      </c>
      <c r="T86" s="23">
        <v>600000000</v>
      </c>
      <c r="U86" s="24">
        <v>44562</v>
      </c>
      <c r="V86" s="24">
        <v>44926</v>
      </c>
      <c r="W86" s="21" t="s">
        <v>33</v>
      </c>
      <c r="X86" s="21" t="s">
        <v>96</v>
      </c>
      <c r="Y86" s="21" t="s">
        <v>32</v>
      </c>
      <c r="Z86" s="56" t="s">
        <v>495</v>
      </c>
      <c r="AA86" s="21" t="s">
        <v>615</v>
      </c>
      <c r="AB86" s="21" t="s">
        <v>616</v>
      </c>
      <c r="AC86" s="58">
        <v>58865000</v>
      </c>
      <c r="AD86" s="58">
        <v>12476900</v>
      </c>
    </row>
    <row r="87" spans="1:30" ht="85.5" x14ac:dyDescent="0.25">
      <c r="A87" s="9">
        <v>88</v>
      </c>
      <c r="B87" s="7" t="s">
        <v>207</v>
      </c>
      <c r="C87" s="7" t="s">
        <v>36</v>
      </c>
      <c r="D87" s="7" t="s">
        <v>208</v>
      </c>
      <c r="E87" s="7" t="s">
        <v>24</v>
      </c>
      <c r="F87" s="7" t="s">
        <v>42</v>
      </c>
      <c r="G87" s="7" t="s">
        <v>43</v>
      </c>
      <c r="H87" s="7" t="s">
        <v>24</v>
      </c>
      <c r="I87" s="7" t="s">
        <v>209</v>
      </c>
      <c r="J87" s="7" t="s">
        <v>64</v>
      </c>
      <c r="K87" s="7" t="s">
        <v>210</v>
      </c>
      <c r="L87" s="17" t="s">
        <v>217</v>
      </c>
      <c r="M87" s="17" t="s">
        <v>219</v>
      </c>
      <c r="N87" s="7" t="s">
        <v>216</v>
      </c>
      <c r="O87" s="21" t="s">
        <v>223</v>
      </c>
      <c r="P87" s="25">
        <v>1</v>
      </c>
      <c r="Q87" s="21" t="s">
        <v>37</v>
      </c>
      <c r="R87" s="3" t="s">
        <v>521</v>
      </c>
      <c r="S87" s="3" t="s">
        <v>518</v>
      </c>
      <c r="T87" s="23">
        <v>800000000</v>
      </c>
      <c r="U87" s="24">
        <v>44562</v>
      </c>
      <c r="V87" s="24">
        <v>44926</v>
      </c>
      <c r="W87" s="21" t="s">
        <v>33</v>
      </c>
      <c r="X87" s="21" t="s">
        <v>96</v>
      </c>
      <c r="Y87" s="21" t="s">
        <v>32</v>
      </c>
      <c r="Z87" s="56" t="s">
        <v>495</v>
      </c>
      <c r="AA87" s="21" t="s">
        <v>641</v>
      </c>
      <c r="AB87" s="21" t="s">
        <v>614</v>
      </c>
      <c r="AC87" s="58">
        <v>175850000.66999999</v>
      </c>
      <c r="AD87" s="58">
        <v>36933332</v>
      </c>
    </row>
    <row r="88" spans="1:30" ht="105" x14ac:dyDescent="0.25">
      <c r="A88" s="9">
        <v>89</v>
      </c>
      <c r="B88" s="7" t="s">
        <v>207</v>
      </c>
      <c r="C88" s="7" t="s">
        <v>36</v>
      </c>
      <c r="D88" s="7" t="s">
        <v>208</v>
      </c>
      <c r="E88" s="7" t="s">
        <v>24</v>
      </c>
      <c r="F88" s="7" t="s">
        <v>42</v>
      </c>
      <c r="G88" s="7" t="s">
        <v>43</v>
      </c>
      <c r="H88" s="7" t="s">
        <v>24</v>
      </c>
      <c r="I88" s="7" t="s">
        <v>209</v>
      </c>
      <c r="J88" s="7" t="s">
        <v>64</v>
      </c>
      <c r="K88" s="7" t="s">
        <v>210</v>
      </c>
      <c r="L88" s="17" t="s">
        <v>217</v>
      </c>
      <c r="M88" s="17" t="s">
        <v>219</v>
      </c>
      <c r="N88" s="7" t="s">
        <v>216</v>
      </c>
      <c r="O88" s="21" t="s">
        <v>224</v>
      </c>
      <c r="P88" s="25">
        <v>1</v>
      </c>
      <c r="Q88" s="21" t="s">
        <v>37</v>
      </c>
      <c r="R88" s="3" t="s">
        <v>522</v>
      </c>
      <c r="S88" s="3" t="s">
        <v>518</v>
      </c>
      <c r="T88" s="23">
        <v>806372913</v>
      </c>
      <c r="U88" s="24">
        <v>44562</v>
      </c>
      <c r="V88" s="24">
        <v>44926</v>
      </c>
      <c r="W88" s="21" t="s">
        <v>33</v>
      </c>
      <c r="X88" s="21" t="s">
        <v>96</v>
      </c>
      <c r="Y88" s="21" t="s">
        <v>32</v>
      </c>
      <c r="Z88" s="56" t="s">
        <v>495</v>
      </c>
      <c r="AA88" s="21" t="s">
        <v>642</v>
      </c>
      <c r="AB88" s="21" t="s">
        <v>540</v>
      </c>
      <c r="AC88" s="58">
        <v>81156000</v>
      </c>
      <c r="AD88" s="58">
        <v>0</v>
      </c>
    </row>
    <row r="89" spans="1:30" ht="60" x14ac:dyDescent="0.25">
      <c r="A89" s="9">
        <v>90</v>
      </c>
      <c r="B89" s="7" t="s">
        <v>207</v>
      </c>
      <c r="C89" s="7" t="s">
        <v>36</v>
      </c>
      <c r="D89" s="7" t="s">
        <v>208</v>
      </c>
      <c r="E89" s="7" t="s">
        <v>24</v>
      </c>
      <c r="F89" s="7" t="s">
        <v>42</v>
      </c>
      <c r="G89" s="7" t="s">
        <v>43</v>
      </c>
      <c r="H89" s="7" t="s">
        <v>24</v>
      </c>
      <c r="I89" s="7" t="s">
        <v>209</v>
      </c>
      <c r="J89" s="7" t="s">
        <v>64</v>
      </c>
      <c r="K89" s="7" t="s">
        <v>210</v>
      </c>
      <c r="L89" s="17" t="s">
        <v>228</v>
      </c>
      <c r="M89" s="17" t="s">
        <v>226</v>
      </c>
      <c r="N89" s="7" t="s">
        <v>225</v>
      </c>
      <c r="O89" s="21" t="s">
        <v>229</v>
      </c>
      <c r="P89" s="25">
        <v>1</v>
      </c>
      <c r="Q89" s="21" t="s">
        <v>37</v>
      </c>
      <c r="R89" s="3" t="s">
        <v>523</v>
      </c>
      <c r="S89" s="3" t="s">
        <v>518</v>
      </c>
      <c r="T89" s="23">
        <v>1849000000</v>
      </c>
      <c r="U89" s="24">
        <v>44562</v>
      </c>
      <c r="V89" s="24">
        <v>44926</v>
      </c>
      <c r="W89" s="21" t="s">
        <v>33</v>
      </c>
      <c r="X89" s="21" t="s">
        <v>96</v>
      </c>
      <c r="Y89" s="21" t="s">
        <v>32</v>
      </c>
      <c r="Z89" s="56" t="s">
        <v>495</v>
      </c>
      <c r="AA89" s="21" t="s">
        <v>592</v>
      </c>
      <c r="AB89" s="21" t="s">
        <v>593</v>
      </c>
      <c r="AC89" s="58">
        <v>1849000000</v>
      </c>
      <c r="AD89" s="58">
        <v>8007015</v>
      </c>
    </row>
    <row r="90" spans="1:30" ht="57" x14ac:dyDescent="0.25">
      <c r="A90" s="9">
        <v>91</v>
      </c>
      <c r="B90" s="7" t="s">
        <v>207</v>
      </c>
      <c r="C90" s="7" t="s">
        <v>36</v>
      </c>
      <c r="D90" s="7" t="s">
        <v>208</v>
      </c>
      <c r="E90" s="7" t="s">
        <v>24</v>
      </c>
      <c r="F90" s="7" t="s">
        <v>42</v>
      </c>
      <c r="G90" s="7" t="s">
        <v>43</v>
      </c>
      <c r="H90" s="7" t="s">
        <v>24</v>
      </c>
      <c r="I90" s="7" t="s">
        <v>209</v>
      </c>
      <c r="J90" s="7" t="s">
        <v>64</v>
      </c>
      <c r="K90" s="7" t="s">
        <v>210</v>
      </c>
      <c r="L90" s="17" t="s">
        <v>228</v>
      </c>
      <c r="M90" s="17" t="s">
        <v>226</v>
      </c>
      <c r="N90" s="7" t="s">
        <v>225</v>
      </c>
      <c r="O90" s="21" t="s">
        <v>427</v>
      </c>
      <c r="P90" s="25">
        <v>1</v>
      </c>
      <c r="Q90" s="21" t="s">
        <v>37</v>
      </c>
      <c r="R90" s="3" t="s">
        <v>524</v>
      </c>
      <c r="S90" s="3" t="s">
        <v>518</v>
      </c>
      <c r="T90" s="23">
        <v>1470264460</v>
      </c>
      <c r="U90" s="24">
        <v>44562</v>
      </c>
      <c r="V90" s="24">
        <v>44926</v>
      </c>
      <c r="W90" s="21" t="s">
        <v>33</v>
      </c>
      <c r="X90" s="21" t="s">
        <v>96</v>
      </c>
      <c r="Y90" s="21" t="s">
        <v>32</v>
      </c>
      <c r="Z90" s="56" t="s">
        <v>495</v>
      </c>
      <c r="AA90" s="21" t="s">
        <v>592</v>
      </c>
      <c r="AB90" s="21" t="s">
        <v>593</v>
      </c>
      <c r="AC90" s="58">
        <v>1470264460</v>
      </c>
      <c r="AD90" s="58">
        <v>0</v>
      </c>
    </row>
    <row r="91" spans="1:30" ht="60" x14ac:dyDescent="0.25">
      <c r="A91" s="9">
        <v>92</v>
      </c>
      <c r="B91" s="7" t="s">
        <v>207</v>
      </c>
      <c r="C91" s="7" t="s">
        <v>36</v>
      </c>
      <c r="D91" s="7" t="s">
        <v>208</v>
      </c>
      <c r="E91" s="7" t="s">
        <v>24</v>
      </c>
      <c r="F91" s="7" t="s">
        <v>42</v>
      </c>
      <c r="G91" s="7" t="s">
        <v>43</v>
      </c>
      <c r="H91" s="7" t="s">
        <v>24</v>
      </c>
      <c r="I91" s="7" t="s">
        <v>209</v>
      </c>
      <c r="J91" s="7" t="s">
        <v>64</v>
      </c>
      <c r="K91" s="7" t="s">
        <v>210</v>
      </c>
      <c r="L91" s="17" t="s">
        <v>228</v>
      </c>
      <c r="M91" s="17" t="s">
        <v>226</v>
      </c>
      <c r="N91" s="7" t="s">
        <v>225</v>
      </c>
      <c r="O91" s="21" t="s">
        <v>230</v>
      </c>
      <c r="P91" s="25">
        <v>1</v>
      </c>
      <c r="Q91" s="21" t="s">
        <v>37</v>
      </c>
      <c r="R91" s="3" t="s">
        <v>525</v>
      </c>
      <c r="S91" s="3" t="s">
        <v>518</v>
      </c>
      <c r="T91" s="23">
        <v>430000000</v>
      </c>
      <c r="U91" s="24">
        <v>44562</v>
      </c>
      <c r="V91" s="24">
        <v>44926</v>
      </c>
      <c r="W91" s="21" t="s">
        <v>33</v>
      </c>
      <c r="X91" s="21" t="s">
        <v>96</v>
      </c>
      <c r="Y91" s="21" t="s">
        <v>32</v>
      </c>
      <c r="Z91" s="56" t="s">
        <v>495</v>
      </c>
      <c r="AA91" s="21" t="s">
        <v>594</v>
      </c>
      <c r="AB91" s="21" t="s">
        <v>591</v>
      </c>
      <c r="AC91" s="58">
        <v>127245561</v>
      </c>
      <c r="AD91" s="58">
        <v>127245561</v>
      </c>
    </row>
    <row r="92" spans="1:30" ht="45" x14ac:dyDescent="0.25">
      <c r="A92" s="9">
        <v>93</v>
      </c>
      <c r="B92" s="7" t="s">
        <v>207</v>
      </c>
      <c r="C92" s="7" t="s">
        <v>36</v>
      </c>
      <c r="D92" s="7" t="s">
        <v>208</v>
      </c>
      <c r="E92" s="7" t="s">
        <v>24</v>
      </c>
      <c r="F92" s="7" t="s">
        <v>42</v>
      </c>
      <c r="G92" s="7" t="s">
        <v>43</v>
      </c>
      <c r="H92" s="7" t="s">
        <v>24</v>
      </c>
      <c r="I92" s="7" t="s">
        <v>209</v>
      </c>
      <c r="J92" s="7" t="s">
        <v>64</v>
      </c>
      <c r="K92" s="7" t="s">
        <v>210</v>
      </c>
      <c r="L92" s="17" t="s">
        <v>228</v>
      </c>
      <c r="M92" s="17" t="s">
        <v>227</v>
      </c>
      <c r="N92" s="7" t="s">
        <v>225</v>
      </c>
      <c r="O92" s="21" t="s">
        <v>231</v>
      </c>
      <c r="P92" s="25">
        <v>1</v>
      </c>
      <c r="Q92" s="21" t="s">
        <v>37</v>
      </c>
      <c r="R92" s="3" t="s">
        <v>526</v>
      </c>
      <c r="S92" s="3" t="s">
        <v>518</v>
      </c>
      <c r="T92" s="23">
        <v>1095491365</v>
      </c>
      <c r="U92" s="24">
        <v>44562</v>
      </c>
      <c r="V92" s="24">
        <v>44926</v>
      </c>
      <c r="W92" s="21" t="s">
        <v>33</v>
      </c>
      <c r="X92" s="21" t="s">
        <v>96</v>
      </c>
      <c r="Y92" s="21" t="s">
        <v>32</v>
      </c>
      <c r="Z92" s="56" t="s">
        <v>495</v>
      </c>
      <c r="AA92" s="21" t="s">
        <v>592</v>
      </c>
      <c r="AB92" s="21" t="s">
        <v>593</v>
      </c>
      <c r="AC92" s="58">
        <v>278808332.85000002</v>
      </c>
      <c r="AD92" s="58">
        <v>0</v>
      </c>
    </row>
    <row r="93" spans="1:30" ht="75" x14ac:dyDescent="0.25">
      <c r="A93" s="9">
        <v>94</v>
      </c>
      <c r="B93" s="7" t="s">
        <v>207</v>
      </c>
      <c r="C93" s="7" t="s">
        <v>36</v>
      </c>
      <c r="D93" s="7" t="s">
        <v>208</v>
      </c>
      <c r="E93" s="7" t="s">
        <v>24</v>
      </c>
      <c r="F93" s="7" t="s">
        <v>42</v>
      </c>
      <c r="G93" s="7" t="s">
        <v>43</v>
      </c>
      <c r="H93" s="7" t="s">
        <v>24</v>
      </c>
      <c r="I93" s="7" t="s">
        <v>209</v>
      </c>
      <c r="J93" s="7" t="s">
        <v>64</v>
      </c>
      <c r="K93" s="7" t="s">
        <v>210</v>
      </c>
      <c r="L93" s="17" t="s">
        <v>228</v>
      </c>
      <c r="M93" s="17" t="s">
        <v>227</v>
      </c>
      <c r="N93" s="7" t="s">
        <v>225</v>
      </c>
      <c r="O93" s="21" t="s">
        <v>232</v>
      </c>
      <c r="P93" s="25">
        <v>1</v>
      </c>
      <c r="Q93" s="21" t="s">
        <v>37</v>
      </c>
      <c r="R93" s="3" t="s">
        <v>527</v>
      </c>
      <c r="S93" s="3" t="s">
        <v>518</v>
      </c>
      <c r="T93" s="23">
        <v>1650000000</v>
      </c>
      <c r="U93" s="24">
        <v>44562</v>
      </c>
      <c r="V93" s="24">
        <v>44926</v>
      </c>
      <c r="W93" s="21" t="s">
        <v>33</v>
      </c>
      <c r="X93" s="21" t="s">
        <v>96</v>
      </c>
      <c r="Y93" s="21" t="s">
        <v>32</v>
      </c>
      <c r="Z93" s="56" t="s">
        <v>495</v>
      </c>
      <c r="AA93" s="21" t="s">
        <v>712</v>
      </c>
      <c r="AB93" s="21" t="s">
        <v>713</v>
      </c>
      <c r="AC93" s="58">
        <v>0</v>
      </c>
      <c r="AD93" s="58">
        <v>0</v>
      </c>
    </row>
    <row r="94" spans="1:30" ht="45" x14ac:dyDescent="0.25">
      <c r="A94" s="9">
        <v>95</v>
      </c>
      <c r="B94" s="7" t="s">
        <v>207</v>
      </c>
      <c r="C94" s="7" t="s">
        <v>36</v>
      </c>
      <c r="D94" s="7" t="s">
        <v>208</v>
      </c>
      <c r="E94" s="7" t="s">
        <v>24</v>
      </c>
      <c r="F94" s="7" t="s">
        <v>42</v>
      </c>
      <c r="G94" s="7" t="s">
        <v>43</v>
      </c>
      <c r="H94" s="7" t="s">
        <v>24</v>
      </c>
      <c r="I94" s="7" t="s">
        <v>209</v>
      </c>
      <c r="J94" s="7" t="s">
        <v>64</v>
      </c>
      <c r="K94" s="7" t="s">
        <v>210</v>
      </c>
      <c r="L94" s="17" t="s">
        <v>228</v>
      </c>
      <c r="M94" s="17" t="s">
        <v>227</v>
      </c>
      <c r="N94" s="7" t="s">
        <v>225</v>
      </c>
      <c r="O94" s="21" t="s">
        <v>233</v>
      </c>
      <c r="P94" s="25">
        <v>1</v>
      </c>
      <c r="Q94" s="21" t="s">
        <v>37</v>
      </c>
      <c r="R94" s="3" t="s">
        <v>528</v>
      </c>
      <c r="S94" s="3" t="s">
        <v>518</v>
      </c>
      <c r="T94" s="23">
        <v>500000000</v>
      </c>
      <c r="U94" s="24">
        <v>44562</v>
      </c>
      <c r="V94" s="24">
        <v>44926</v>
      </c>
      <c r="W94" s="21" t="s">
        <v>33</v>
      </c>
      <c r="X94" s="21" t="s">
        <v>96</v>
      </c>
      <c r="Y94" s="21" t="s">
        <v>32</v>
      </c>
      <c r="Z94" s="56" t="s">
        <v>495</v>
      </c>
      <c r="AA94" s="21" t="s">
        <v>643</v>
      </c>
      <c r="AB94" s="21" t="s">
        <v>714</v>
      </c>
      <c r="AC94" s="58">
        <v>0</v>
      </c>
      <c r="AD94" s="58">
        <v>0</v>
      </c>
    </row>
    <row r="95" spans="1:30" ht="83.25" customHeight="1" x14ac:dyDescent="0.25">
      <c r="A95" s="9">
        <v>96</v>
      </c>
      <c r="B95" s="7" t="s">
        <v>207</v>
      </c>
      <c r="C95" s="7" t="s">
        <v>56</v>
      </c>
      <c r="D95" s="7" t="s">
        <v>208</v>
      </c>
      <c r="E95" s="7" t="s">
        <v>24</v>
      </c>
      <c r="F95" s="7" t="s">
        <v>42</v>
      </c>
      <c r="G95" s="7" t="s">
        <v>43</v>
      </c>
      <c r="H95" s="7" t="s">
        <v>24</v>
      </c>
      <c r="I95" s="7" t="s">
        <v>63</v>
      </c>
      <c r="J95" s="7" t="s">
        <v>64</v>
      </c>
      <c r="K95" s="7" t="s">
        <v>24</v>
      </c>
      <c r="L95" s="7" t="s">
        <v>24</v>
      </c>
      <c r="M95" s="7" t="s">
        <v>24</v>
      </c>
      <c r="N95" s="7" t="s">
        <v>234</v>
      </c>
      <c r="O95" s="21" t="s">
        <v>46</v>
      </c>
      <c r="P95" s="25">
        <v>90</v>
      </c>
      <c r="Q95" s="21" t="s">
        <v>29</v>
      </c>
      <c r="R95" s="3" t="s">
        <v>235</v>
      </c>
      <c r="S95" s="21" t="s">
        <v>235</v>
      </c>
      <c r="T95" s="59">
        <v>0</v>
      </c>
      <c r="U95" s="24">
        <v>44562</v>
      </c>
      <c r="V95" s="24">
        <v>44926</v>
      </c>
      <c r="W95" s="21" t="s">
        <v>30</v>
      </c>
      <c r="X95" s="21" t="s">
        <v>89</v>
      </c>
      <c r="Y95" s="21" t="s">
        <v>12</v>
      </c>
      <c r="Z95" s="56">
        <v>0</v>
      </c>
      <c r="AA95" s="21" t="s">
        <v>644</v>
      </c>
      <c r="AB95" s="63" t="s">
        <v>617</v>
      </c>
      <c r="AC95" s="57">
        <v>0</v>
      </c>
      <c r="AD95" s="57">
        <v>0</v>
      </c>
    </row>
    <row r="96" spans="1:30" ht="75" x14ac:dyDescent="0.25">
      <c r="A96" s="9">
        <v>97</v>
      </c>
      <c r="B96" s="7" t="s">
        <v>207</v>
      </c>
      <c r="C96" s="7" t="s">
        <v>36</v>
      </c>
      <c r="D96" s="7" t="s">
        <v>208</v>
      </c>
      <c r="E96" s="7" t="s">
        <v>24</v>
      </c>
      <c r="F96" s="7" t="s">
        <v>42</v>
      </c>
      <c r="G96" s="7" t="s">
        <v>43</v>
      </c>
      <c r="H96" s="7" t="s">
        <v>24</v>
      </c>
      <c r="I96" s="7" t="s">
        <v>63</v>
      </c>
      <c r="J96" s="7" t="s">
        <v>35</v>
      </c>
      <c r="K96" s="7" t="s">
        <v>24</v>
      </c>
      <c r="L96" s="7" t="s">
        <v>24</v>
      </c>
      <c r="M96" s="7" t="s">
        <v>24</v>
      </c>
      <c r="N96" s="7" t="s">
        <v>236</v>
      </c>
      <c r="O96" s="21" t="s">
        <v>428</v>
      </c>
      <c r="P96" s="25">
        <v>100</v>
      </c>
      <c r="Q96" s="21" t="s">
        <v>29</v>
      </c>
      <c r="R96" s="3" t="s">
        <v>237</v>
      </c>
      <c r="S96" s="21" t="s">
        <v>238</v>
      </c>
      <c r="T96" s="59">
        <v>0</v>
      </c>
      <c r="U96" s="24">
        <v>44562</v>
      </c>
      <c r="V96" s="24">
        <v>44926</v>
      </c>
      <c r="W96" s="21" t="s">
        <v>30</v>
      </c>
      <c r="X96" s="21" t="s">
        <v>89</v>
      </c>
      <c r="Y96" s="21" t="s">
        <v>12</v>
      </c>
      <c r="Z96" s="60">
        <v>84.6</v>
      </c>
      <c r="AA96" s="21" t="s">
        <v>645</v>
      </c>
      <c r="AB96" s="21" t="s">
        <v>529</v>
      </c>
      <c r="AC96" s="57">
        <v>0</v>
      </c>
      <c r="AD96" s="57">
        <v>0</v>
      </c>
    </row>
    <row r="97" spans="1:30" ht="75" x14ac:dyDescent="0.25">
      <c r="A97" s="9">
        <v>98</v>
      </c>
      <c r="B97" s="7" t="s">
        <v>207</v>
      </c>
      <c r="C97" s="7" t="s">
        <v>36</v>
      </c>
      <c r="D97" s="7" t="s">
        <v>208</v>
      </c>
      <c r="E97" s="7" t="s">
        <v>24</v>
      </c>
      <c r="F97" s="7" t="s">
        <v>42</v>
      </c>
      <c r="G97" s="7" t="s">
        <v>43</v>
      </c>
      <c r="H97" s="7" t="s">
        <v>24</v>
      </c>
      <c r="I97" s="7" t="s">
        <v>209</v>
      </c>
      <c r="J97" s="7" t="s">
        <v>35</v>
      </c>
      <c r="K97" s="7" t="s">
        <v>24</v>
      </c>
      <c r="L97" s="7" t="s">
        <v>24</v>
      </c>
      <c r="M97" s="7" t="s">
        <v>24</v>
      </c>
      <c r="N97" s="7" t="s">
        <v>239</v>
      </c>
      <c r="O97" s="21" t="s">
        <v>247</v>
      </c>
      <c r="P97" s="25">
        <v>1</v>
      </c>
      <c r="Q97" s="21" t="s">
        <v>37</v>
      </c>
      <c r="R97" s="3" t="s">
        <v>240</v>
      </c>
      <c r="S97" s="21" t="s">
        <v>96</v>
      </c>
      <c r="T97" s="23">
        <v>3923064816</v>
      </c>
      <c r="U97" s="24">
        <v>44562</v>
      </c>
      <c r="V97" s="24">
        <v>44926</v>
      </c>
      <c r="W97" s="21" t="s">
        <v>33</v>
      </c>
      <c r="X97" s="21" t="s">
        <v>96</v>
      </c>
      <c r="Y97" s="21" t="s">
        <v>32</v>
      </c>
      <c r="Z97" s="56">
        <v>1</v>
      </c>
      <c r="AA97" s="21" t="s">
        <v>538</v>
      </c>
      <c r="AB97" s="21" t="s">
        <v>539</v>
      </c>
      <c r="AC97" s="57">
        <v>3923064816</v>
      </c>
      <c r="AD97" s="35">
        <v>3843612113.4000001</v>
      </c>
    </row>
    <row r="98" spans="1:30" ht="45" x14ac:dyDescent="0.25">
      <c r="A98" s="9">
        <v>99</v>
      </c>
      <c r="B98" s="7" t="s">
        <v>207</v>
      </c>
      <c r="C98" s="7" t="s">
        <v>36</v>
      </c>
      <c r="D98" s="7" t="s">
        <v>208</v>
      </c>
      <c r="E98" s="7" t="s">
        <v>24</v>
      </c>
      <c r="F98" s="7" t="s">
        <v>42</v>
      </c>
      <c r="G98" s="7" t="s">
        <v>43</v>
      </c>
      <c r="H98" s="7" t="s">
        <v>24</v>
      </c>
      <c r="I98" s="7" t="s">
        <v>209</v>
      </c>
      <c r="J98" s="7" t="s">
        <v>35</v>
      </c>
      <c r="K98" s="7" t="s">
        <v>24</v>
      </c>
      <c r="L98" s="7" t="s">
        <v>24</v>
      </c>
      <c r="M98" s="7" t="s">
        <v>24</v>
      </c>
      <c r="N98" s="7" t="s">
        <v>239</v>
      </c>
      <c r="O98" s="21" t="s">
        <v>241</v>
      </c>
      <c r="P98" s="25">
        <v>1</v>
      </c>
      <c r="Q98" s="21" t="s">
        <v>37</v>
      </c>
      <c r="R98" s="3" t="s">
        <v>242</v>
      </c>
      <c r="S98" s="21" t="s">
        <v>96</v>
      </c>
      <c r="T98" s="23">
        <v>551050000</v>
      </c>
      <c r="U98" s="24">
        <v>44562</v>
      </c>
      <c r="V98" s="24">
        <v>44926</v>
      </c>
      <c r="W98" s="21" t="s">
        <v>33</v>
      </c>
      <c r="X98" s="21" t="s">
        <v>96</v>
      </c>
      <c r="Y98" s="21" t="s">
        <v>32</v>
      </c>
      <c r="Z98" s="56">
        <v>0</v>
      </c>
      <c r="AA98" s="21" t="s">
        <v>592</v>
      </c>
      <c r="AB98" s="21" t="s">
        <v>595</v>
      </c>
      <c r="AC98" s="35">
        <v>260171433</v>
      </c>
      <c r="AD98" s="35">
        <v>0</v>
      </c>
    </row>
    <row r="99" spans="1:30" ht="45" x14ac:dyDescent="0.25">
      <c r="A99" s="9">
        <v>100</v>
      </c>
      <c r="B99" s="7" t="s">
        <v>207</v>
      </c>
      <c r="C99" s="7" t="s">
        <v>36</v>
      </c>
      <c r="D99" s="7" t="s">
        <v>208</v>
      </c>
      <c r="E99" s="7" t="s">
        <v>24</v>
      </c>
      <c r="F99" s="7" t="s">
        <v>42</v>
      </c>
      <c r="G99" s="7" t="s">
        <v>43</v>
      </c>
      <c r="H99" s="7" t="s">
        <v>24</v>
      </c>
      <c r="I99" s="7" t="s">
        <v>209</v>
      </c>
      <c r="J99" s="7" t="s">
        <v>35</v>
      </c>
      <c r="K99" s="7" t="s">
        <v>24</v>
      </c>
      <c r="L99" s="7" t="s">
        <v>24</v>
      </c>
      <c r="M99" s="7" t="s">
        <v>24</v>
      </c>
      <c r="N99" s="7" t="s">
        <v>239</v>
      </c>
      <c r="O99" s="21" t="s">
        <v>243</v>
      </c>
      <c r="P99" s="25">
        <v>1</v>
      </c>
      <c r="Q99" s="21" t="s">
        <v>37</v>
      </c>
      <c r="R99" s="3" t="s">
        <v>244</v>
      </c>
      <c r="S99" s="21" t="s">
        <v>96</v>
      </c>
      <c r="T99" s="23">
        <v>259560000</v>
      </c>
      <c r="U99" s="24">
        <v>44562</v>
      </c>
      <c r="V99" s="24">
        <v>44926</v>
      </c>
      <c r="W99" s="21" t="s">
        <v>33</v>
      </c>
      <c r="X99" s="21" t="s">
        <v>96</v>
      </c>
      <c r="Y99" s="21" t="s">
        <v>32</v>
      </c>
      <c r="Z99" s="56">
        <v>0</v>
      </c>
      <c r="AA99" s="21" t="s">
        <v>592</v>
      </c>
      <c r="AB99" s="21" t="s">
        <v>595</v>
      </c>
      <c r="AC99" s="35">
        <v>340565234</v>
      </c>
      <c r="AD99" s="35">
        <v>0</v>
      </c>
    </row>
    <row r="100" spans="1:30" ht="45" x14ac:dyDescent="0.25">
      <c r="A100" s="9">
        <v>102</v>
      </c>
      <c r="B100" s="7" t="s">
        <v>207</v>
      </c>
      <c r="C100" s="7" t="s">
        <v>36</v>
      </c>
      <c r="D100" s="7" t="s">
        <v>208</v>
      </c>
      <c r="E100" s="7" t="s">
        <v>24</v>
      </c>
      <c r="F100" s="7" t="s">
        <v>42</v>
      </c>
      <c r="G100" s="7" t="s">
        <v>43</v>
      </c>
      <c r="H100" s="7" t="s">
        <v>24</v>
      </c>
      <c r="I100" s="7" t="s">
        <v>209</v>
      </c>
      <c r="J100" s="7" t="s">
        <v>35</v>
      </c>
      <c r="K100" s="7" t="s">
        <v>24</v>
      </c>
      <c r="L100" s="7" t="s">
        <v>24</v>
      </c>
      <c r="M100" s="7" t="s">
        <v>24</v>
      </c>
      <c r="N100" s="7" t="s">
        <v>239</v>
      </c>
      <c r="O100" s="21" t="s">
        <v>245</v>
      </c>
      <c r="P100" s="25">
        <v>1</v>
      </c>
      <c r="Q100" s="21" t="s">
        <v>37</v>
      </c>
      <c r="R100" s="3" t="s">
        <v>246</v>
      </c>
      <c r="S100" s="21" t="s">
        <v>96</v>
      </c>
      <c r="T100" s="23">
        <v>435810201</v>
      </c>
      <c r="U100" s="24">
        <v>44562</v>
      </c>
      <c r="V100" s="24">
        <v>44926</v>
      </c>
      <c r="W100" s="21" t="s">
        <v>33</v>
      </c>
      <c r="X100" s="21" t="s">
        <v>96</v>
      </c>
      <c r="Y100" s="21" t="s">
        <v>32</v>
      </c>
      <c r="Z100" s="56">
        <v>0</v>
      </c>
      <c r="AA100" s="21" t="s">
        <v>646</v>
      </c>
      <c r="AB100" s="21" t="s">
        <v>647</v>
      </c>
      <c r="AC100" s="35">
        <v>0</v>
      </c>
      <c r="AD100" s="35">
        <v>0</v>
      </c>
    </row>
    <row r="101" spans="1:30" ht="60" x14ac:dyDescent="0.25">
      <c r="A101" s="9">
        <v>103</v>
      </c>
      <c r="B101" s="7" t="s">
        <v>207</v>
      </c>
      <c r="C101" s="7" t="s">
        <v>36</v>
      </c>
      <c r="D101" s="7" t="s">
        <v>208</v>
      </c>
      <c r="E101" s="7" t="s">
        <v>24</v>
      </c>
      <c r="F101" s="7" t="s">
        <v>42</v>
      </c>
      <c r="G101" s="7" t="s">
        <v>43</v>
      </c>
      <c r="H101" s="7" t="s">
        <v>24</v>
      </c>
      <c r="I101" s="7" t="s">
        <v>209</v>
      </c>
      <c r="J101" s="7" t="s">
        <v>35</v>
      </c>
      <c r="K101" s="7" t="s">
        <v>24</v>
      </c>
      <c r="L101" s="7" t="s">
        <v>24</v>
      </c>
      <c r="M101" s="7" t="s">
        <v>24</v>
      </c>
      <c r="N101" s="7" t="s">
        <v>239</v>
      </c>
      <c r="O101" s="21" t="s">
        <v>252</v>
      </c>
      <c r="P101" s="25">
        <v>28</v>
      </c>
      <c r="Q101" s="21" t="s">
        <v>70</v>
      </c>
      <c r="R101" s="3" t="s">
        <v>541</v>
      </c>
      <c r="S101" s="21" t="s">
        <v>96</v>
      </c>
      <c r="T101" s="23">
        <v>2928626658</v>
      </c>
      <c r="U101" s="24">
        <v>44562</v>
      </c>
      <c r="V101" s="24">
        <v>44926</v>
      </c>
      <c r="W101" s="21" t="s">
        <v>33</v>
      </c>
      <c r="X101" s="21" t="s">
        <v>96</v>
      </c>
      <c r="Y101" s="21" t="s">
        <v>32</v>
      </c>
      <c r="Z101" s="56">
        <v>19</v>
      </c>
      <c r="AA101" s="21" t="s">
        <v>715</v>
      </c>
      <c r="AB101" s="21" t="s">
        <v>515</v>
      </c>
      <c r="AC101" s="58">
        <v>1783111615.6300001</v>
      </c>
      <c r="AD101" s="57">
        <v>1231055146.6300004</v>
      </c>
    </row>
    <row r="102" spans="1:30" ht="45" x14ac:dyDescent="0.25">
      <c r="A102" s="9">
        <v>104</v>
      </c>
      <c r="B102" s="7" t="s">
        <v>207</v>
      </c>
      <c r="C102" s="7" t="s">
        <v>36</v>
      </c>
      <c r="D102" s="7" t="s">
        <v>208</v>
      </c>
      <c r="E102" s="7" t="s">
        <v>24</v>
      </c>
      <c r="F102" s="7" t="s">
        <v>42</v>
      </c>
      <c r="G102" s="7" t="s">
        <v>43</v>
      </c>
      <c r="H102" s="7" t="s">
        <v>24</v>
      </c>
      <c r="I102" s="7" t="s">
        <v>209</v>
      </c>
      <c r="J102" s="7" t="s">
        <v>35</v>
      </c>
      <c r="K102" s="7" t="s">
        <v>24</v>
      </c>
      <c r="L102" s="7" t="s">
        <v>24</v>
      </c>
      <c r="M102" s="7" t="s">
        <v>24</v>
      </c>
      <c r="N102" s="7" t="s">
        <v>239</v>
      </c>
      <c r="O102" s="21" t="s">
        <v>251</v>
      </c>
      <c r="P102" s="25">
        <v>1</v>
      </c>
      <c r="Q102" s="21" t="s">
        <v>37</v>
      </c>
      <c r="R102" s="3" t="s">
        <v>542</v>
      </c>
      <c r="S102" s="21" t="s">
        <v>96</v>
      </c>
      <c r="T102" s="23">
        <v>19040000</v>
      </c>
      <c r="U102" s="24">
        <v>44562</v>
      </c>
      <c r="V102" s="24">
        <v>44926</v>
      </c>
      <c r="W102" s="21" t="s">
        <v>33</v>
      </c>
      <c r="X102" s="21" t="s">
        <v>96</v>
      </c>
      <c r="Y102" s="21" t="s">
        <v>32</v>
      </c>
      <c r="Z102" s="56">
        <v>1</v>
      </c>
      <c r="AA102" s="21" t="s">
        <v>543</v>
      </c>
      <c r="AB102" s="21" t="s">
        <v>716</v>
      </c>
      <c r="AC102" s="35">
        <v>19040000</v>
      </c>
      <c r="AD102" s="57">
        <v>12471200</v>
      </c>
    </row>
    <row r="103" spans="1:30" ht="45" x14ac:dyDescent="0.25">
      <c r="A103" s="9">
        <v>105</v>
      </c>
      <c r="B103" s="7" t="s">
        <v>207</v>
      </c>
      <c r="C103" s="7" t="s">
        <v>36</v>
      </c>
      <c r="D103" s="7" t="s">
        <v>208</v>
      </c>
      <c r="E103" s="7" t="s">
        <v>24</v>
      </c>
      <c r="F103" s="7" t="s">
        <v>42</v>
      </c>
      <c r="G103" s="7" t="s">
        <v>43</v>
      </c>
      <c r="H103" s="7" t="s">
        <v>24</v>
      </c>
      <c r="I103" s="7" t="s">
        <v>209</v>
      </c>
      <c r="J103" s="7" t="s">
        <v>35</v>
      </c>
      <c r="K103" s="7" t="s">
        <v>24</v>
      </c>
      <c r="L103" s="7" t="s">
        <v>24</v>
      </c>
      <c r="M103" s="7" t="s">
        <v>24</v>
      </c>
      <c r="N103" s="7" t="s">
        <v>239</v>
      </c>
      <c r="O103" s="21" t="s">
        <v>248</v>
      </c>
      <c r="P103" s="25">
        <v>1</v>
      </c>
      <c r="Q103" s="21" t="s">
        <v>37</v>
      </c>
      <c r="R103" s="3" t="s">
        <v>544</v>
      </c>
      <c r="S103" s="21" t="s">
        <v>96</v>
      </c>
      <c r="T103" s="23">
        <v>61800000</v>
      </c>
      <c r="U103" s="24">
        <v>44562</v>
      </c>
      <c r="V103" s="24">
        <v>44926</v>
      </c>
      <c r="W103" s="21" t="s">
        <v>33</v>
      </c>
      <c r="X103" s="21" t="s">
        <v>96</v>
      </c>
      <c r="Y103" s="21" t="s">
        <v>32</v>
      </c>
      <c r="Z103" s="56">
        <v>0</v>
      </c>
      <c r="AA103" s="21" t="s">
        <v>717</v>
      </c>
      <c r="AB103" s="21" t="s">
        <v>540</v>
      </c>
      <c r="AC103" s="35">
        <v>0</v>
      </c>
      <c r="AD103" s="35">
        <v>0</v>
      </c>
    </row>
    <row r="104" spans="1:30" ht="45" x14ac:dyDescent="0.25">
      <c r="A104" s="9">
        <v>106</v>
      </c>
      <c r="B104" s="7" t="s">
        <v>207</v>
      </c>
      <c r="C104" s="7" t="s">
        <v>36</v>
      </c>
      <c r="D104" s="7" t="s">
        <v>208</v>
      </c>
      <c r="E104" s="7" t="s">
        <v>24</v>
      </c>
      <c r="F104" s="7" t="s">
        <v>42</v>
      </c>
      <c r="G104" s="7" t="s">
        <v>43</v>
      </c>
      <c r="H104" s="7" t="s">
        <v>24</v>
      </c>
      <c r="I104" s="7" t="s">
        <v>209</v>
      </c>
      <c r="J104" s="7" t="s">
        <v>35</v>
      </c>
      <c r="K104" s="7" t="s">
        <v>24</v>
      </c>
      <c r="L104" s="7" t="s">
        <v>24</v>
      </c>
      <c r="M104" s="7" t="s">
        <v>24</v>
      </c>
      <c r="N104" s="7" t="s">
        <v>239</v>
      </c>
      <c r="O104" s="21" t="s">
        <v>249</v>
      </c>
      <c r="P104" s="25">
        <v>1</v>
      </c>
      <c r="Q104" s="21" t="s">
        <v>37</v>
      </c>
      <c r="R104" s="3" t="s">
        <v>545</v>
      </c>
      <c r="S104" s="21" t="s">
        <v>96</v>
      </c>
      <c r="T104" s="23">
        <v>185400000</v>
      </c>
      <c r="U104" s="20">
        <v>44562</v>
      </c>
      <c r="V104" s="20">
        <v>44926</v>
      </c>
      <c r="W104" s="21" t="s">
        <v>33</v>
      </c>
      <c r="X104" s="21" t="s">
        <v>96</v>
      </c>
      <c r="Y104" s="8" t="s">
        <v>32</v>
      </c>
      <c r="Z104" s="56">
        <v>0</v>
      </c>
      <c r="AA104" s="21" t="s">
        <v>648</v>
      </c>
      <c r="AB104" s="21" t="s">
        <v>540</v>
      </c>
      <c r="AC104" s="35">
        <v>0</v>
      </c>
      <c r="AD104" s="35">
        <v>0</v>
      </c>
    </row>
    <row r="105" spans="1:30" ht="60" x14ac:dyDescent="0.25">
      <c r="A105" s="9">
        <v>107</v>
      </c>
      <c r="B105" s="7" t="s">
        <v>207</v>
      </c>
      <c r="C105" s="7" t="s">
        <v>36</v>
      </c>
      <c r="D105" s="7" t="s">
        <v>208</v>
      </c>
      <c r="E105" s="7" t="s">
        <v>24</v>
      </c>
      <c r="F105" s="7" t="s">
        <v>42</v>
      </c>
      <c r="G105" s="7" t="s">
        <v>43</v>
      </c>
      <c r="H105" s="7" t="s">
        <v>24</v>
      </c>
      <c r="I105" s="7" t="s">
        <v>209</v>
      </c>
      <c r="J105" s="7" t="s">
        <v>35</v>
      </c>
      <c r="K105" s="7" t="s">
        <v>24</v>
      </c>
      <c r="L105" s="7" t="s">
        <v>24</v>
      </c>
      <c r="M105" s="7" t="s">
        <v>24</v>
      </c>
      <c r="N105" s="7" t="s">
        <v>239</v>
      </c>
      <c r="O105" s="21" t="s">
        <v>250</v>
      </c>
      <c r="P105" s="25">
        <v>1</v>
      </c>
      <c r="Q105" s="21" t="s">
        <v>37</v>
      </c>
      <c r="R105" s="3" t="s">
        <v>546</v>
      </c>
      <c r="S105" s="21" t="s">
        <v>96</v>
      </c>
      <c r="T105" s="23">
        <v>10300000</v>
      </c>
      <c r="U105" s="20">
        <v>44562</v>
      </c>
      <c r="V105" s="20">
        <v>44926</v>
      </c>
      <c r="W105" s="21" t="s">
        <v>33</v>
      </c>
      <c r="X105" s="21" t="s">
        <v>96</v>
      </c>
      <c r="Y105" s="8" t="s">
        <v>32</v>
      </c>
      <c r="Z105" s="56">
        <v>1</v>
      </c>
      <c r="AA105" s="21" t="s">
        <v>596</v>
      </c>
      <c r="AB105" s="21" t="s">
        <v>597</v>
      </c>
      <c r="AC105" s="35">
        <v>4600000</v>
      </c>
      <c r="AD105" s="35">
        <v>4600000</v>
      </c>
    </row>
    <row r="106" spans="1:30" s="13" customFormat="1" ht="75" x14ac:dyDescent="0.25">
      <c r="A106" s="9">
        <v>108</v>
      </c>
      <c r="B106" s="7" t="s">
        <v>207</v>
      </c>
      <c r="C106" s="7" t="s">
        <v>36</v>
      </c>
      <c r="D106" s="7" t="s">
        <v>208</v>
      </c>
      <c r="E106" s="7" t="s">
        <v>24</v>
      </c>
      <c r="F106" s="7" t="s">
        <v>42</v>
      </c>
      <c r="G106" s="7" t="s">
        <v>43</v>
      </c>
      <c r="H106" s="7" t="s">
        <v>24</v>
      </c>
      <c r="I106" s="7" t="s">
        <v>209</v>
      </c>
      <c r="J106" s="7" t="s">
        <v>35</v>
      </c>
      <c r="K106" s="7" t="s">
        <v>24</v>
      </c>
      <c r="L106" s="7" t="s">
        <v>24</v>
      </c>
      <c r="M106" s="7" t="s">
        <v>24</v>
      </c>
      <c r="N106" s="7" t="s">
        <v>239</v>
      </c>
      <c r="O106" s="21" t="s">
        <v>255</v>
      </c>
      <c r="P106" s="25">
        <v>1</v>
      </c>
      <c r="Q106" s="21" t="s">
        <v>37</v>
      </c>
      <c r="R106" s="3" t="s">
        <v>547</v>
      </c>
      <c r="S106" s="21" t="s">
        <v>96</v>
      </c>
      <c r="T106" s="23">
        <v>63715800</v>
      </c>
      <c r="U106" s="20">
        <v>44562</v>
      </c>
      <c r="V106" s="20">
        <v>44926</v>
      </c>
      <c r="W106" s="21" t="s">
        <v>33</v>
      </c>
      <c r="X106" s="21" t="s">
        <v>96</v>
      </c>
      <c r="Y106" s="21" t="s">
        <v>32</v>
      </c>
      <c r="Z106" s="56">
        <v>0</v>
      </c>
      <c r="AA106" s="21" t="s">
        <v>718</v>
      </c>
      <c r="AB106" s="21" t="s">
        <v>649</v>
      </c>
      <c r="AC106" s="35">
        <v>0</v>
      </c>
      <c r="AD106" s="35">
        <v>0</v>
      </c>
    </row>
    <row r="107" spans="1:30" ht="60" x14ac:dyDescent="0.25">
      <c r="A107" s="9">
        <v>109</v>
      </c>
      <c r="B107" s="7" t="s">
        <v>207</v>
      </c>
      <c r="C107" s="7" t="s">
        <v>36</v>
      </c>
      <c r="D107" s="7" t="s">
        <v>208</v>
      </c>
      <c r="E107" s="7" t="s">
        <v>24</v>
      </c>
      <c r="F107" s="7" t="s">
        <v>42</v>
      </c>
      <c r="G107" s="7" t="s">
        <v>43</v>
      </c>
      <c r="H107" s="7" t="s">
        <v>24</v>
      </c>
      <c r="I107" s="7" t="s">
        <v>209</v>
      </c>
      <c r="J107" s="7" t="s">
        <v>35</v>
      </c>
      <c r="K107" s="7" t="s">
        <v>24</v>
      </c>
      <c r="L107" s="7" t="s">
        <v>24</v>
      </c>
      <c r="M107" s="7" t="s">
        <v>24</v>
      </c>
      <c r="N107" s="7" t="s">
        <v>239</v>
      </c>
      <c r="O107" s="21" t="s">
        <v>256</v>
      </c>
      <c r="P107" s="25">
        <v>1</v>
      </c>
      <c r="Q107" s="21" t="s">
        <v>37</v>
      </c>
      <c r="R107" s="3" t="s">
        <v>548</v>
      </c>
      <c r="S107" s="21" t="s">
        <v>96</v>
      </c>
      <c r="T107" s="23">
        <v>63715800</v>
      </c>
      <c r="U107" s="20">
        <v>44562</v>
      </c>
      <c r="V107" s="20">
        <v>44926</v>
      </c>
      <c r="W107" s="21" t="s">
        <v>33</v>
      </c>
      <c r="X107" s="21" t="s">
        <v>96</v>
      </c>
      <c r="Y107" s="21" t="s">
        <v>32</v>
      </c>
      <c r="Z107" s="56">
        <v>0</v>
      </c>
      <c r="AA107" s="21" t="s">
        <v>718</v>
      </c>
      <c r="AB107" s="21" t="s">
        <v>649</v>
      </c>
      <c r="AC107" s="35">
        <v>0</v>
      </c>
      <c r="AD107" s="35">
        <v>0</v>
      </c>
    </row>
    <row r="108" spans="1:30" ht="60" x14ac:dyDescent="0.25">
      <c r="A108" s="9">
        <v>110</v>
      </c>
      <c r="B108" s="7" t="s">
        <v>207</v>
      </c>
      <c r="C108" s="7" t="s">
        <v>36</v>
      </c>
      <c r="D108" s="7" t="s">
        <v>208</v>
      </c>
      <c r="E108" s="7" t="s">
        <v>24</v>
      </c>
      <c r="F108" s="7" t="s">
        <v>42</v>
      </c>
      <c r="G108" s="7" t="s">
        <v>43</v>
      </c>
      <c r="H108" s="7" t="s">
        <v>24</v>
      </c>
      <c r="I108" s="7" t="s">
        <v>209</v>
      </c>
      <c r="J108" s="7" t="s">
        <v>35</v>
      </c>
      <c r="K108" s="7" t="s">
        <v>24</v>
      </c>
      <c r="L108" s="7" t="s">
        <v>24</v>
      </c>
      <c r="M108" s="7" t="s">
        <v>24</v>
      </c>
      <c r="N108" s="7" t="s">
        <v>239</v>
      </c>
      <c r="O108" s="21" t="s">
        <v>257</v>
      </c>
      <c r="P108" s="25">
        <v>1</v>
      </c>
      <c r="Q108" s="21" t="s">
        <v>37</v>
      </c>
      <c r="R108" s="3" t="s">
        <v>549</v>
      </c>
      <c r="S108" s="21" t="s">
        <v>96</v>
      </c>
      <c r="T108" s="23">
        <v>67053000</v>
      </c>
      <c r="U108" s="24">
        <v>44562</v>
      </c>
      <c r="V108" s="24">
        <v>44926</v>
      </c>
      <c r="W108" s="21" t="s">
        <v>33</v>
      </c>
      <c r="X108" s="21" t="s">
        <v>96</v>
      </c>
      <c r="Y108" s="21" t="s">
        <v>32</v>
      </c>
      <c r="Z108" s="56">
        <v>0</v>
      </c>
      <c r="AA108" s="21" t="s">
        <v>718</v>
      </c>
      <c r="AB108" s="21" t="s">
        <v>649</v>
      </c>
      <c r="AC108" s="35">
        <v>0</v>
      </c>
      <c r="AD108" s="35">
        <v>0</v>
      </c>
    </row>
    <row r="109" spans="1:30" ht="45" x14ac:dyDescent="0.25">
      <c r="A109" s="9">
        <v>111</v>
      </c>
      <c r="B109" s="7" t="s">
        <v>207</v>
      </c>
      <c r="C109" s="7" t="s">
        <v>36</v>
      </c>
      <c r="D109" s="7" t="s">
        <v>208</v>
      </c>
      <c r="E109" s="7" t="s">
        <v>24</v>
      </c>
      <c r="F109" s="7" t="s">
        <v>42</v>
      </c>
      <c r="G109" s="7" t="s">
        <v>43</v>
      </c>
      <c r="H109" s="7" t="s">
        <v>24</v>
      </c>
      <c r="I109" s="7" t="s">
        <v>209</v>
      </c>
      <c r="J109" s="7" t="s">
        <v>35</v>
      </c>
      <c r="K109" s="7" t="s">
        <v>24</v>
      </c>
      <c r="L109" s="7" t="s">
        <v>24</v>
      </c>
      <c r="M109" s="7" t="s">
        <v>24</v>
      </c>
      <c r="N109" s="7" t="s">
        <v>239</v>
      </c>
      <c r="O109" s="21" t="s">
        <v>253</v>
      </c>
      <c r="P109" s="25">
        <v>1</v>
      </c>
      <c r="Q109" s="21" t="s">
        <v>37</v>
      </c>
      <c r="R109" s="3" t="s">
        <v>550</v>
      </c>
      <c r="S109" s="21" t="s">
        <v>96</v>
      </c>
      <c r="T109" s="23">
        <v>66950000</v>
      </c>
      <c r="U109" s="24">
        <v>44562</v>
      </c>
      <c r="V109" s="24">
        <v>44926</v>
      </c>
      <c r="W109" s="21" t="s">
        <v>33</v>
      </c>
      <c r="X109" s="21" t="s">
        <v>96</v>
      </c>
      <c r="Y109" s="21" t="s">
        <v>32</v>
      </c>
      <c r="Z109" s="56">
        <v>0</v>
      </c>
      <c r="AA109" s="21" t="s">
        <v>718</v>
      </c>
      <c r="AB109" s="21" t="s">
        <v>649</v>
      </c>
      <c r="AC109" s="35">
        <v>0</v>
      </c>
      <c r="AD109" s="35">
        <v>0</v>
      </c>
    </row>
    <row r="110" spans="1:30" ht="60" x14ac:dyDescent="0.25">
      <c r="A110" s="9">
        <v>112</v>
      </c>
      <c r="B110" s="7" t="s">
        <v>207</v>
      </c>
      <c r="C110" s="7" t="s">
        <v>36</v>
      </c>
      <c r="D110" s="7" t="s">
        <v>208</v>
      </c>
      <c r="E110" s="7" t="s">
        <v>24</v>
      </c>
      <c r="F110" s="7" t="s">
        <v>42</v>
      </c>
      <c r="G110" s="7" t="s">
        <v>43</v>
      </c>
      <c r="H110" s="7" t="s">
        <v>24</v>
      </c>
      <c r="I110" s="7" t="s">
        <v>209</v>
      </c>
      <c r="J110" s="7" t="s">
        <v>35</v>
      </c>
      <c r="K110" s="7" t="s">
        <v>24</v>
      </c>
      <c r="L110" s="7" t="s">
        <v>24</v>
      </c>
      <c r="M110" s="7" t="s">
        <v>24</v>
      </c>
      <c r="N110" s="7" t="s">
        <v>239</v>
      </c>
      <c r="O110" s="21" t="s">
        <v>258</v>
      </c>
      <c r="P110" s="25">
        <v>1</v>
      </c>
      <c r="Q110" s="21" t="s">
        <v>37</v>
      </c>
      <c r="R110" s="3" t="s">
        <v>551</v>
      </c>
      <c r="S110" s="21" t="s">
        <v>96</v>
      </c>
      <c r="T110" s="23">
        <v>370800000</v>
      </c>
      <c r="U110" s="24">
        <v>44562</v>
      </c>
      <c r="V110" s="24">
        <v>44926</v>
      </c>
      <c r="W110" s="21" t="s">
        <v>33</v>
      </c>
      <c r="X110" s="21" t="s">
        <v>96</v>
      </c>
      <c r="Y110" s="21" t="s">
        <v>32</v>
      </c>
      <c r="Z110" s="56">
        <v>1</v>
      </c>
      <c r="AA110" s="21" t="s">
        <v>574</v>
      </c>
      <c r="AB110" s="21" t="s">
        <v>552</v>
      </c>
      <c r="AC110" s="35">
        <v>151837709.66</v>
      </c>
      <c r="AD110" s="58">
        <v>98589440</v>
      </c>
    </row>
    <row r="111" spans="1:30" ht="60" x14ac:dyDescent="0.25">
      <c r="A111" s="9">
        <v>113</v>
      </c>
      <c r="B111" s="7" t="s">
        <v>207</v>
      </c>
      <c r="C111" s="7" t="s">
        <v>36</v>
      </c>
      <c r="D111" s="7" t="s">
        <v>208</v>
      </c>
      <c r="E111" s="7" t="s">
        <v>24</v>
      </c>
      <c r="F111" s="7" t="s">
        <v>42</v>
      </c>
      <c r="G111" s="7" t="s">
        <v>43</v>
      </c>
      <c r="H111" s="7" t="s">
        <v>24</v>
      </c>
      <c r="I111" s="7" t="s">
        <v>209</v>
      </c>
      <c r="J111" s="7" t="s">
        <v>35</v>
      </c>
      <c r="K111" s="7" t="s">
        <v>24</v>
      </c>
      <c r="L111" s="7" t="s">
        <v>24</v>
      </c>
      <c r="M111" s="7" t="s">
        <v>24</v>
      </c>
      <c r="N111" s="7" t="s">
        <v>239</v>
      </c>
      <c r="O111" s="21" t="s">
        <v>254</v>
      </c>
      <c r="P111" s="25">
        <v>1</v>
      </c>
      <c r="Q111" s="21" t="s">
        <v>37</v>
      </c>
      <c r="R111" s="3" t="s">
        <v>553</v>
      </c>
      <c r="S111" s="21" t="s">
        <v>96</v>
      </c>
      <c r="T111" s="23">
        <v>207572783</v>
      </c>
      <c r="U111" s="24">
        <v>44562</v>
      </c>
      <c r="V111" s="24">
        <v>44926</v>
      </c>
      <c r="W111" s="21" t="s">
        <v>33</v>
      </c>
      <c r="X111" s="21" t="s">
        <v>96</v>
      </c>
      <c r="Y111" s="21" t="s">
        <v>32</v>
      </c>
      <c r="Z111" s="56">
        <v>1</v>
      </c>
      <c r="AA111" s="21" t="s">
        <v>618</v>
      </c>
      <c r="AB111" s="21" t="s">
        <v>619</v>
      </c>
      <c r="AC111" s="35">
        <v>196934677.52000001</v>
      </c>
      <c r="AD111" s="58">
        <v>68499018.239999995</v>
      </c>
    </row>
    <row r="112" spans="1:30" ht="120" x14ac:dyDescent="0.25">
      <c r="A112" s="9">
        <v>114</v>
      </c>
      <c r="B112" s="7" t="s">
        <v>140</v>
      </c>
      <c r="C112" s="7" t="s">
        <v>36</v>
      </c>
      <c r="D112" s="7" t="s">
        <v>141</v>
      </c>
      <c r="E112" s="7" t="s">
        <v>24</v>
      </c>
      <c r="F112" s="7" t="s">
        <v>25</v>
      </c>
      <c r="G112" s="7" t="s">
        <v>26</v>
      </c>
      <c r="H112" s="7" t="s">
        <v>28</v>
      </c>
      <c r="I112" s="7" t="s">
        <v>142</v>
      </c>
      <c r="J112" s="7" t="s">
        <v>35</v>
      </c>
      <c r="K112" s="7" t="s">
        <v>24</v>
      </c>
      <c r="L112" s="7" t="s">
        <v>24</v>
      </c>
      <c r="M112" s="7" t="s">
        <v>24</v>
      </c>
      <c r="N112" s="7" t="s">
        <v>136</v>
      </c>
      <c r="O112" s="14" t="s">
        <v>137</v>
      </c>
      <c r="P112" s="10">
        <v>100</v>
      </c>
      <c r="Q112" s="7" t="s">
        <v>29</v>
      </c>
      <c r="R112" s="6" t="s">
        <v>143</v>
      </c>
      <c r="S112" s="7" t="s">
        <v>144</v>
      </c>
      <c r="T112" s="11">
        <v>765894000</v>
      </c>
      <c r="U112" s="12">
        <v>44562</v>
      </c>
      <c r="V112" s="12">
        <v>44926</v>
      </c>
      <c r="W112" s="7" t="s">
        <v>33</v>
      </c>
      <c r="X112" s="7" t="s">
        <v>31</v>
      </c>
      <c r="Y112" s="7" t="s">
        <v>32</v>
      </c>
      <c r="Z112" s="36" t="s">
        <v>493</v>
      </c>
      <c r="AA112" s="21" t="s">
        <v>581</v>
      </c>
      <c r="AB112" s="21" t="s">
        <v>582</v>
      </c>
      <c r="AC112" s="35">
        <v>0</v>
      </c>
      <c r="AD112" s="35">
        <v>0</v>
      </c>
    </row>
    <row r="113" spans="1:30" ht="75" x14ac:dyDescent="0.25">
      <c r="A113" s="9">
        <v>115</v>
      </c>
      <c r="B113" s="7" t="s">
        <v>126</v>
      </c>
      <c r="C113" s="7" t="s">
        <v>36</v>
      </c>
      <c r="D113" s="7" t="s">
        <v>141</v>
      </c>
      <c r="E113" s="7" t="s">
        <v>24</v>
      </c>
      <c r="F113" s="7" t="s">
        <v>25</v>
      </c>
      <c r="G113" s="7" t="s">
        <v>26</v>
      </c>
      <c r="H113" s="7" t="s">
        <v>28</v>
      </c>
      <c r="I113" s="7" t="s">
        <v>27</v>
      </c>
      <c r="J113" s="7" t="s">
        <v>35</v>
      </c>
      <c r="K113" s="7" t="s">
        <v>24</v>
      </c>
      <c r="L113" s="7" t="s">
        <v>24</v>
      </c>
      <c r="M113" s="7" t="s">
        <v>24</v>
      </c>
      <c r="N113" s="7" t="s">
        <v>135</v>
      </c>
      <c r="O113" s="7" t="s">
        <v>138</v>
      </c>
      <c r="P113" s="10">
        <v>80</v>
      </c>
      <c r="Q113" s="7" t="s">
        <v>29</v>
      </c>
      <c r="R113" s="6" t="s">
        <v>145</v>
      </c>
      <c r="S113" s="7" t="s">
        <v>429</v>
      </c>
      <c r="T113" s="11">
        <v>294808000</v>
      </c>
      <c r="U113" s="12">
        <v>44562</v>
      </c>
      <c r="V113" s="12">
        <v>44926</v>
      </c>
      <c r="W113" s="7" t="s">
        <v>33</v>
      </c>
      <c r="X113" s="7" t="s">
        <v>89</v>
      </c>
      <c r="Y113" s="7" t="s">
        <v>32</v>
      </c>
      <c r="Z113" s="36" t="s">
        <v>493</v>
      </c>
      <c r="AA113" s="21" t="s">
        <v>652</v>
      </c>
      <c r="AB113" s="21" t="s">
        <v>494</v>
      </c>
      <c r="AC113" s="35">
        <v>0</v>
      </c>
      <c r="AD113" s="35">
        <v>0</v>
      </c>
    </row>
    <row r="114" spans="1:30" ht="150" x14ac:dyDescent="0.25">
      <c r="A114" s="9">
        <v>116</v>
      </c>
      <c r="B114" s="7" t="s">
        <v>126</v>
      </c>
      <c r="C114" s="7" t="s">
        <v>36</v>
      </c>
      <c r="D114" s="7" t="s">
        <v>141</v>
      </c>
      <c r="E114" s="7" t="s">
        <v>24</v>
      </c>
      <c r="F114" s="7" t="s">
        <v>25</v>
      </c>
      <c r="G114" s="7" t="s">
        <v>26</v>
      </c>
      <c r="H114" s="7" t="s">
        <v>28</v>
      </c>
      <c r="I114" s="7" t="s">
        <v>27</v>
      </c>
      <c r="J114" s="7" t="s">
        <v>35</v>
      </c>
      <c r="K114" s="7" t="s">
        <v>24</v>
      </c>
      <c r="L114" s="7" t="s">
        <v>24</v>
      </c>
      <c r="M114" s="7" t="s">
        <v>24</v>
      </c>
      <c r="N114" s="7" t="s">
        <v>134</v>
      </c>
      <c r="O114" s="7" t="s">
        <v>139</v>
      </c>
      <c r="P114" s="10">
        <v>90</v>
      </c>
      <c r="Q114" s="7" t="s">
        <v>29</v>
      </c>
      <c r="R114" s="6" t="s">
        <v>146</v>
      </c>
      <c r="S114" s="7" t="s">
        <v>147</v>
      </c>
      <c r="T114" s="11">
        <v>1737766585</v>
      </c>
      <c r="U114" s="12">
        <v>44562</v>
      </c>
      <c r="V114" s="12">
        <v>44926</v>
      </c>
      <c r="W114" s="7" t="s">
        <v>33</v>
      </c>
      <c r="X114" s="7" t="s">
        <v>31</v>
      </c>
      <c r="Y114" s="7" t="s">
        <v>32</v>
      </c>
      <c r="Z114" s="36" t="s">
        <v>493</v>
      </c>
      <c r="AA114" s="70" t="s">
        <v>598</v>
      </c>
      <c r="AB114" s="21" t="s">
        <v>583</v>
      </c>
      <c r="AC114" s="35">
        <v>0</v>
      </c>
      <c r="AD114" s="35">
        <v>0</v>
      </c>
    </row>
    <row r="115" spans="1:30" ht="60" x14ac:dyDescent="0.25">
      <c r="A115" s="9">
        <v>117</v>
      </c>
      <c r="B115" s="7" t="s">
        <v>334</v>
      </c>
      <c r="C115" s="7" t="s">
        <v>335</v>
      </c>
      <c r="D115" s="7" t="s">
        <v>374</v>
      </c>
      <c r="E115" s="7" t="s">
        <v>105</v>
      </c>
      <c r="F115" s="7" t="s">
        <v>25</v>
      </c>
      <c r="G115" s="7" t="s">
        <v>26</v>
      </c>
      <c r="H115" s="7" t="s">
        <v>28</v>
      </c>
      <c r="I115" s="7" t="s">
        <v>27</v>
      </c>
      <c r="J115" s="7" t="s">
        <v>338</v>
      </c>
      <c r="K115" s="7" t="s">
        <v>105</v>
      </c>
      <c r="L115" s="7" t="s">
        <v>105</v>
      </c>
      <c r="M115" s="7" t="s">
        <v>105</v>
      </c>
      <c r="N115" s="7" t="s">
        <v>339</v>
      </c>
      <c r="O115" s="7" t="s">
        <v>336</v>
      </c>
      <c r="P115" s="19">
        <v>1</v>
      </c>
      <c r="Q115" s="18" t="s">
        <v>29</v>
      </c>
      <c r="R115" s="6" t="s">
        <v>337</v>
      </c>
      <c r="S115" s="7" t="s">
        <v>340</v>
      </c>
      <c r="T115" s="11">
        <v>433365699.92000002</v>
      </c>
      <c r="U115" s="12">
        <v>44562</v>
      </c>
      <c r="V115" s="12">
        <v>44926</v>
      </c>
      <c r="W115" s="7" t="s">
        <v>30</v>
      </c>
      <c r="X115" s="7" t="s">
        <v>89</v>
      </c>
      <c r="Y115" s="7" t="s">
        <v>32</v>
      </c>
      <c r="Z115" s="21"/>
      <c r="AA115" s="21" t="s">
        <v>562</v>
      </c>
      <c r="AB115" s="21"/>
      <c r="AC115" s="21"/>
      <c r="AD115" s="21"/>
    </row>
    <row r="116" spans="1:30" ht="45" x14ac:dyDescent="0.25">
      <c r="A116" s="61">
        <v>118</v>
      </c>
      <c r="B116" s="21" t="s">
        <v>207</v>
      </c>
      <c r="C116" s="21" t="s">
        <v>36</v>
      </c>
      <c r="D116" s="21" t="s">
        <v>208</v>
      </c>
      <c r="E116" s="21" t="s">
        <v>24</v>
      </c>
      <c r="F116" s="21" t="s">
        <v>42</v>
      </c>
      <c r="G116" s="21" t="s">
        <v>43</v>
      </c>
      <c r="H116" s="21" t="s">
        <v>24</v>
      </c>
      <c r="I116" s="21" t="s">
        <v>63</v>
      </c>
      <c r="J116" s="21" t="s">
        <v>35</v>
      </c>
      <c r="K116" s="21" t="s">
        <v>24</v>
      </c>
      <c r="L116" s="21" t="s">
        <v>24</v>
      </c>
      <c r="M116" s="21" t="s">
        <v>24</v>
      </c>
      <c r="N116" s="21" t="s">
        <v>239</v>
      </c>
      <c r="O116" s="21" t="s">
        <v>530</v>
      </c>
      <c r="P116" s="25">
        <v>1</v>
      </c>
      <c r="Q116" s="21" t="s">
        <v>37</v>
      </c>
      <c r="R116" s="3" t="s">
        <v>531</v>
      </c>
      <c r="S116" s="21" t="s">
        <v>96</v>
      </c>
      <c r="T116" s="23">
        <v>900000000</v>
      </c>
      <c r="U116" s="24">
        <v>44562</v>
      </c>
      <c r="V116" s="24">
        <v>44926</v>
      </c>
      <c r="W116" s="21" t="s">
        <v>33</v>
      </c>
      <c r="X116" s="21" t="s">
        <v>96</v>
      </c>
      <c r="Y116" s="21" t="s">
        <v>32</v>
      </c>
      <c r="Z116" s="62">
        <v>1</v>
      </c>
      <c r="AA116" s="21" t="s">
        <v>532</v>
      </c>
      <c r="AB116" s="21" t="s">
        <v>533</v>
      </c>
      <c r="AC116" s="58">
        <v>803876094</v>
      </c>
      <c r="AD116" s="57">
        <v>803876094</v>
      </c>
    </row>
    <row r="117" spans="1:30" ht="105" x14ac:dyDescent="0.25">
      <c r="A117" s="61">
        <v>119</v>
      </c>
      <c r="B117" s="21" t="s">
        <v>207</v>
      </c>
      <c r="C117" s="21" t="s">
        <v>36</v>
      </c>
      <c r="D117" s="21" t="s">
        <v>208</v>
      </c>
      <c r="E117" s="21" t="s">
        <v>24</v>
      </c>
      <c r="F117" s="21" t="s">
        <v>42</v>
      </c>
      <c r="G117" s="21" t="s">
        <v>43</v>
      </c>
      <c r="H117" s="21" t="s">
        <v>24</v>
      </c>
      <c r="I117" s="21" t="s">
        <v>63</v>
      </c>
      <c r="J117" s="21" t="s">
        <v>35</v>
      </c>
      <c r="K117" s="21" t="s">
        <v>24</v>
      </c>
      <c r="L117" s="21" t="s">
        <v>24</v>
      </c>
      <c r="M117" s="21" t="s">
        <v>24</v>
      </c>
      <c r="N117" s="21" t="s">
        <v>239</v>
      </c>
      <c r="O117" s="21" t="s">
        <v>534</v>
      </c>
      <c r="P117" s="25">
        <v>1</v>
      </c>
      <c r="Q117" s="21" t="s">
        <v>37</v>
      </c>
      <c r="R117" s="3" t="s">
        <v>535</v>
      </c>
      <c r="S117" s="21" t="s">
        <v>96</v>
      </c>
      <c r="T117" s="23">
        <v>763000000</v>
      </c>
      <c r="U117" s="24">
        <v>44562</v>
      </c>
      <c r="V117" s="24">
        <v>44926</v>
      </c>
      <c r="W117" s="21" t="s">
        <v>33</v>
      </c>
      <c r="X117" s="21" t="s">
        <v>96</v>
      </c>
      <c r="Y117" s="21" t="s">
        <v>32</v>
      </c>
      <c r="Z117" s="62">
        <v>1</v>
      </c>
      <c r="AA117" s="21" t="s">
        <v>536</v>
      </c>
      <c r="AB117" s="21" t="s">
        <v>537</v>
      </c>
      <c r="AC117" s="57">
        <v>583905360</v>
      </c>
      <c r="AD117" s="57">
        <v>583905360</v>
      </c>
    </row>
    <row r="118" spans="1:30" x14ac:dyDescent="0.25">
      <c r="T118" s="11"/>
    </row>
    <row r="119" spans="1:30" x14ac:dyDescent="0.25">
      <c r="T119" s="52"/>
    </row>
    <row r="120" spans="1:30" x14ac:dyDescent="0.25">
      <c r="T120" s="52"/>
    </row>
  </sheetData>
  <phoneticPr fontId="19" type="noConversion"/>
  <dataValidations count="1">
    <dataValidation type="decimal" errorStyle="information" operator="greaterThan" allowBlank="1" showInputMessage="1" showErrorMessage="1" errorTitle="No incluir signos" error="No incluir signos, solo el número." promptTitle="No incluir signos" prompt="No incluir signos, solo el número." sqref="Z26:Z36 Z38" xr:uid="{AF721632-BC82-4BEA-90E7-AFC678B6A4A0}">
      <formula1>1</formula1>
    </dataValidation>
  </dataValidations>
  <hyperlinks>
    <hyperlink ref="AB59" r:id="rId1" xr:uid="{4F36D12A-9E61-46EA-B893-3C599038189A}"/>
    <hyperlink ref="AB78" r:id="rId2" display="\\servicios.anh.gov.co\" xr:uid="{F61B4DAB-D849-4206-A764-8A49A4FDC652}"/>
    <hyperlink ref="AB60" r:id="rId3" xr:uid="{9E68A8B8-AB48-4B87-A230-B5DBDB496907}"/>
    <hyperlink ref="AB61" r:id="rId4" xr:uid="{491518CD-851F-438C-AADD-0CDC95478557}"/>
    <hyperlink ref="AB62" r:id="rId5" xr:uid="{A41E4F17-6407-43EC-8535-FEB0C9AB1F22}"/>
    <hyperlink ref="AB47" r:id="rId6" location="IndicadorProgEntE/33/1538/5994/80" xr:uid="{5A63C8C8-2702-4275-B9FB-71740FCE8658}"/>
    <hyperlink ref="AB48" r:id="rId7" location="IndicadorProgEntE/33/1538/5747/80" xr:uid="{35DC0A90-949F-475C-803D-7D6DF825B67E}"/>
    <hyperlink ref="AB95" r:id="rId8" xr:uid="{5D22BFE0-D723-48EB-9DD6-1F7307F8B690}"/>
  </hyperlinks>
  <pageMargins left="0.7" right="0.7" top="0.75" bottom="0.75" header="0.3" footer="0.3"/>
  <pageSetup orientation="portrait" horizontalDpi="1200" verticalDpi="1200" r:id="rId9"/>
  <ignoredErrors>
    <ignoredError sqref="Z80 Z59 AB10 AB11 AB12 Z112:AB112 AB15 AC72:AD72 AC77:AD77 Z67:AB67 AD67 Z69:AD69 Z51 AC4:AD4 AD83 AD88 Z15 Z114:AB114 Z113 Z81:AD81 Z82:AD82 Z72:AB72 Z73:AD73 Z74:Z75 Z64:AB66 Z63 Z2:AD2 Z3:AD3 Z4:AB4 Z5:AD5 Z6:AD6 Z7:AD7 Z8 Z9:AD9 Z10:AA10 Z11:AA11 Z12:AA12 Z13:AD13 Z83 Z84:AD84 Z85:AD85 Z86:AD86 Z87:AD87 Z88:AC88 Z89:AD89 Z90:AD90 Z91:AD91 Z92:AD92 Z93:AD93 Z94:AD94" numberStoredAsText="1"/>
    <ignoredError sqref="Z32 Z35:AD35" listDataValidation="1"/>
  </ignoredErrors>
  <drawing r:id="rId10"/>
  <tableParts count="1">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5C38D724D2E6C4F8FF69B36CCFA839B" ma:contentTypeVersion="3" ma:contentTypeDescription="Crear nuevo documento." ma:contentTypeScope="" ma:versionID="9b6c8d65241fceaeb2abdd61b34953e8">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D59181-6145-4844-8EA5-BE77EC36EAD1}">
  <ds:schemaRefs>
    <ds:schemaRef ds:uri="http://schemas.microsoft.com/sharepoint/v3/contenttype/forms"/>
  </ds:schemaRefs>
</ds:datastoreItem>
</file>

<file path=customXml/itemProps2.xml><?xml version="1.0" encoding="utf-8"?>
<ds:datastoreItem xmlns:ds="http://schemas.openxmlformats.org/officeDocument/2006/customXml" ds:itemID="{AC7F9EF4-648E-49C0-9CDE-47AE1DF14E9B}">
  <ds:schemaRefs>
    <ds:schemaRef ds:uri="http://schemas.microsoft.com/office/2006/documentManagement/types"/>
    <ds:schemaRef ds:uri="http://purl.org/dc/elements/1.1/"/>
    <ds:schemaRef ds:uri="http://schemas.openxmlformats.org/package/2006/metadata/core-properties"/>
    <ds:schemaRef ds:uri="http://purl.org/dc/terms/"/>
    <ds:schemaRef ds:uri="http://purl.org/dc/dcmitype/"/>
    <ds:schemaRef ds:uri="http://schemas.microsoft.com/sharepoint/v3"/>
    <ds:schemaRef ds:uri="4afde810-2293-4670-bb5c-117753097ca5"/>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4DB0A5E-4762-432B-80D2-CD049C9AC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afde810-2293-4670-bb5c-117753097c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ANH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Marin Ruiz</dc:creator>
  <cp:lastModifiedBy>Cristian Javier Vargas del Campo</cp:lastModifiedBy>
  <dcterms:created xsi:type="dcterms:W3CDTF">2021-01-25T21:53:38Z</dcterms:created>
  <dcterms:modified xsi:type="dcterms:W3CDTF">2022-10-26T23:29:56Z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0x01010005C38D724D2E6C4F8FF69B36CCFA839B</vt:lpwstr>
  </property>
</Properties>
</file>