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Z:\PLANES DE ACCIÓN\PLAN DE ACCIÓN 2023\Seguimiento Plan de Acción 2023\10. Corte a Diciembre 31 de 2023\"/>
    </mc:Choice>
  </mc:AlternateContent>
  <xr:revisionPtr revIDLastSave="0" documentId="13_ncr:1_{12DA57CA-CCD3-4704-BE22-19066ED8CEAE}" xr6:coauthVersionLast="47" xr6:coauthVersionMax="47" xr10:uidLastSave="{00000000-0000-0000-0000-000000000000}"/>
  <bookViews>
    <workbookView xWindow="-120" yWindow="-120" windowWidth="21840" windowHeight="13140" firstSheet="1" activeTab="1" xr2:uid="{34001026-6762-46CB-B09F-9CFAD4A9DD94}"/>
  </bookViews>
  <sheets>
    <sheet name="Hoja2" sheetId="7" state="hidden" r:id="rId1"/>
    <sheet name="PA 2023" sheetId="1" r:id="rId2"/>
    <sheet name="Hoja1" sheetId="6" state="hidden" r:id="rId3"/>
    <sheet name="Tablas" sheetId="5" state="hidden" r:id="rId4"/>
    <sheet name="ENLACES" sheetId="4" r:id="rId5"/>
    <sheet name="Resumen eliminación" sheetId="2" state="hidden" r:id="rId6"/>
    <sheet name="Estructura" sheetId="3" state="hidden" r:id="rId7"/>
  </sheets>
  <externalReferences>
    <externalReference r:id="rId8"/>
  </externalReferences>
  <definedNames>
    <definedName name="_xlnm._FilterDatabase" localSheetId="4" hidden="1">ENLACES!$H$1:$L$32</definedName>
    <definedName name="_xlnm._FilterDatabase" localSheetId="2" hidden="1">Hoja1!$A$1:$F$88</definedName>
    <definedName name="_xlnm._FilterDatabase" localSheetId="1" hidden="1">'PA 2023'!$A$1:$AH$96</definedName>
    <definedName name="_xlnm._FilterDatabase" localSheetId="5" hidden="1">'Resumen eliminación'!$A$2:$B$33</definedName>
  </definedNames>
  <calcPr calcId="191029"/>
  <pivotCaches>
    <pivotCache cacheId="7" r:id="rId9"/>
    <pivotCache cacheId="8"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7" i="1" l="1"/>
  <c r="Z56" i="1"/>
  <c r="AD96" i="1" l="1"/>
  <c r="AC96" i="1"/>
  <c r="AD95" i="1"/>
  <c r="AC95" i="1"/>
  <c r="AD44" i="1"/>
  <c r="AC44" i="1"/>
  <c r="U54" i="1" l="1"/>
  <c r="U52" i="1"/>
  <c r="U50" i="1"/>
  <c r="U86" i="1" l="1"/>
  <c r="U38" i="1"/>
  <c r="U36" i="1"/>
  <c r="U34" i="1"/>
  <c r="U32" i="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G2" i="5" l="1"/>
  <c r="F3" i="5"/>
  <c r="E3" i="5"/>
  <c r="E4" i="5" s="1"/>
  <c r="E5" i="5" s="1"/>
  <c r="G3" i="5" l="1"/>
  <c r="F4" i="5"/>
  <c r="G4" i="5" l="1"/>
  <c r="F5" i="5"/>
  <c r="G5" i="5" s="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tc={357CD960-2837-4184-B40B-58620160F72D}</author>
    <author>tc={FCBD04E6-C776-4CD9-83E8-5006D253D7D8}</author>
    <author>tc={F367F65D-33B6-4ED7-8BA0-59A1A5844A12}</author>
    <author>tc={22CF19AA-D204-481E-89E7-CEDF6E3F78A7}</author>
  </authors>
  <commentList>
    <comment ref="AD23" authorId="0" shapeId="0" xr:uid="{357CD960-2837-4184-B40B-58620160F72D}">
      <text>
        <t>[Comentario encadenado]
Su versión de Excel le permite leer este comentario encadenado; sin embargo, las ediciones que se apliquen se quitarán si el archivo se abre en una versión más reciente de Excel. Más información: https://go.microsoft.com/fwlink/?linkid=870924
Comentario:
    De $11.273.166.379 en julio se reduce a $0 en agosto, se agrega la ejecución de julio al no tener una justificación aparente, aunque se remitió correo.</t>
      </text>
    </comment>
    <comment ref="AD24" authorId="1" shapeId="0" xr:uid="{FCBD04E6-C776-4CD9-83E8-5006D253D7D8}">
      <text>
        <t>[Comentario encadenado]
Su versión de Excel le permite leer este comentario encadenado; sin embargo, las ediciones que se apliquen se quitarán si el archivo se abre en una versión más reciente de Excel. Más información: https://go.microsoft.com/fwlink/?linkid=870924
Comentario:
    De $11.273.166.379 en julio se reduce a $0 en agosto, se agrega la ejecución de julio al no tener una justificación aparente, aunque se remitió correo.</t>
      </text>
    </comment>
    <comment ref="P47" authorId="2" shapeId="0" xr:uid="{F367F65D-33B6-4ED7-8BA0-59A1A5844A1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información la propuso nuevamente para 2023 la VCH-GSCE, validar si queda finalmente.</t>
      </text>
    </comment>
    <comment ref="AF59" authorId="3" shapeId="0" xr:uid="{22CF19AA-D204-481E-89E7-CEDF6E3F78A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Estratégico: Ingresos por Derechos Económicos con modificaciones.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tc={0A6E5C49-19A9-4B6D-8111-314F27173E2E}</author>
  </authors>
  <commentList>
    <comment ref="E5" authorId="0" shapeId="0" xr:uid="{0A6E5C49-19A9-4B6D-8111-314F27173E2E}">
      <text>
        <t>[Comentario encadenado]
Su versión de Excel le permite leer este comentario encadenado; sin embargo, las ediciones que se apliquen se quitarán si el archivo se abre en una versión más reciente de Excel. Más información: https://go.microsoft.com/fwlink/?linkid=870924
Comentario:
    Milton Aristobulo Lopez
milton.lopez@anh.gov.co</t>
      </text>
    </comment>
  </commentList>
</comments>
</file>

<file path=xl/sharedStrings.xml><?xml version="1.0" encoding="utf-8"?>
<sst xmlns="http://schemas.openxmlformats.org/spreadsheetml/2006/main" count="2798" uniqueCount="704">
  <si>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</si>
  <si>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</si>
  <si>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</si>
  <si>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</si>
  <si>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</si>
  <si>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</si>
  <si>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</si>
  <si>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</si>
  <si>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</si>
  <si>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</si>
  <si>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</si>
  <si>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</si>
  <si>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</si>
  <si>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</si>
  <si>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</si>
  <si>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</si>
  <si>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</si>
  <si>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</si>
  <si>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</si>
  <si>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</si>
  <si>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</si>
  <si>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</si>
  <si>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</si>
  <si>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</si>
  <si>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</si>
  <si>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Informe de auditorias internas generados</t>
  </si>
  <si>
    <t>Número</t>
  </si>
  <si>
    <t>Certificaciones internacionales a los sistemas de gestión</t>
  </si>
  <si>
    <t>Plan de mejoramiento para fortalecer la gestión y desempeño institucional implementado</t>
  </si>
  <si>
    <t xml:space="preserve">Monitoreo realizado a la implementación de actividades del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</si>
  <si>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</si>
  <si>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</si>
  <si>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</si>
  <si>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Informe de revisión por la Presidencia de la ANH al SGIC realizado </t>
  </si>
  <si>
    <t>Evaluación de la gestión institucional FURAG II (MIPG-ANH)</t>
  </si>
  <si>
    <t>Porcentaje</t>
  </si>
  <si>
    <t>Fortalecer la gestión por proyectos en la ANH</t>
  </si>
  <si>
    <t>Asesorías realizadas para la formulación, ajuste, y seguimiento a proyectos de la ANH</t>
  </si>
  <si>
    <t>Informe sobre la ejecución de proyectos elaborado</t>
  </si>
  <si>
    <t>Documento con  información de recursos de inversión para el anteproyecto de presupuesto consolidado</t>
  </si>
  <si>
    <t>Unidad</t>
  </si>
  <si>
    <t>Diagnóstico Integral de Archivo ANH</t>
  </si>
  <si>
    <t>Actualización instrumentos Archivísticos de la ANH (TRD, CCD, FUID, PGD, entre otros)</t>
  </si>
  <si>
    <t>Gestión Administrativa</t>
  </si>
  <si>
    <t>Gestión con Valores para Resultados</t>
  </si>
  <si>
    <t>Plan de Acción Institucional</t>
  </si>
  <si>
    <t>No Aplica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</si>
  <si>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</si>
  <si>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</si>
  <si>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</si>
  <si>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Creciente</t>
  </si>
  <si>
    <t>Semestral</t>
  </si>
  <si>
    <t>Indicador Plan de Acción Institucional</t>
  </si>
  <si>
    <t>Gestión TICs</t>
  </si>
  <si>
    <t>Plan Estratégico Tecnologías de la Información y las Comunicaciones - PETIC</t>
  </si>
  <si>
    <t>Mensual</t>
  </si>
  <si>
    <t>Constante</t>
  </si>
  <si>
    <t>Gestión del Talento Humano</t>
  </si>
  <si>
    <t>Talento Humano</t>
  </si>
  <si>
    <t>TALENTO HUMANO</t>
  </si>
  <si>
    <t>Plan Estratégico de Talento Humano</t>
  </si>
  <si>
    <t>Otros gastos de funcionamiento</t>
  </si>
  <si>
    <t>Aplicación de Instrumento de medición de Nivel de Satisfacción del Talento Humano a los funcionarios de la entidad</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</si>
  <si>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</si>
  <si>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</si>
  <si>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Avance en la Implementación del Plan Estratégico de TH 2023</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</si>
  <si>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</si>
  <si>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</si>
  <si>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Trimestral</t>
  </si>
  <si>
    <t>Avance en la Implementación del Plan de Seguridad y Salud en el Trabajo - SST 2023</t>
  </si>
  <si>
    <t>Evaluar el Nivel de Avance en la implementación del Plan de Seguridad y Salud en el Trabajo - SST 2022</t>
  </si>
  <si>
    <t>(Total actividades ejecutadas para el periodo / Total actividades programadas ) *100</t>
  </si>
  <si>
    <t>Avance en la Implementación del Plan Institucional de Capacitación 2023</t>
  </si>
  <si>
    <t>Evaluar el Nivel de Avance de las actividades programadas en el Plan Institucional de Capacitación 2022.</t>
  </si>
  <si>
    <t>Avance en la Implementación del Plan Bienestar e Incentivos 2023.</t>
  </si>
  <si>
    <t>Evaluar el Nivel de Avance de las actividades programadas en el Plan de Bienestar e Incentivos 2022.</t>
  </si>
  <si>
    <t>Avance en la Implementación del Plan de Previsión de Recursos Humanos 2023</t>
  </si>
  <si>
    <t>Evaluar el Nivel de Avance de las actividades programadas en el Plan de Previsión de Recursos Humanos 2022.</t>
  </si>
  <si>
    <t xml:space="preserve">Ejecución de Actividad enfocada a el ciclo de vida organizacional del servidor público  en su etapa de Retiro </t>
  </si>
  <si>
    <t>Identificar el total de declaraciones presentadas a las oficinas de impuestos de forma oportuna, de acuerdo a los establecido en la normatividad vigente</t>
  </si>
  <si>
    <t>Ejercer el control y seguimiento a la ejecución de los gastos de funcionamiento en el período fiscal correspondiente tomando el comportamiento semestral, con el ánimo de garantizar la austeridad en el gasto conforme a las directrices del gobierno nacional</t>
  </si>
  <si>
    <t xml:space="preserve">OFICINA DE CONTROL INTERNO </t>
  </si>
  <si>
    <t>Establecer el grado de eficacia en que se ejecutan las actividades establecidas en el PAAI</t>
  </si>
  <si>
    <t>Plan Anual de Auditoría Interna (PAAI) cumplido</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</si>
  <si>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</si>
  <si>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</si>
  <si>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</si>
  <si>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</si>
  <si>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</si>
  <si>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</si>
  <si>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</si>
  <si>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</si>
  <si>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</si>
  <si>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</si>
  <si>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Nivel de respuesta a las solicitudes de los operadores para la gestión de contratos de hidrocarburos</t>
  </si>
  <si>
    <t>Seguimiento Oportuno de los Planes de Explotación de Contratos en Producción</t>
  </si>
  <si>
    <t>Días</t>
  </si>
  <si>
    <t>Seguimiento a Estimación de fondos de Abandono para Contratos en Producción</t>
  </si>
  <si>
    <t>Nivel de respuesta a las solicitudes de los operadores en el componente socioambiental</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</si>
  <si>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</si>
  <si>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</si>
  <si>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</si>
  <si>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</si>
  <si>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</si>
  <si>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</si>
  <si>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</si>
  <si>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</si>
  <si>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Software misional en operación (1)</t>
  </si>
  <si>
    <t>Informes técnicos y relacionados con la gestión de la Vicepresidencia Técnica (2)</t>
  </si>
  <si>
    <t>VICEPRESICENCIA OPERCIONES, REGALIAS Y PARTICIPACIONES</t>
  </si>
  <si>
    <t xml:space="preserve">GERENCIA DE REGALIAS Y DERECHOS ECONOMICOS </t>
  </si>
  <si>
    <t>Regalías recaudadas</t>
  </si>
  <si>
    <t>Billones de pesos</t>
  </si>
  <si>
    <t>Ingresos por Derechos Económicos</t>
  </si>
  <si>
    <t>Millones de pesos</t>
  </si>
  <si>
    <t>Gestión aplicaciones derechos económicos</t>
  </si>
  <si>
    <t>Excedentes financieros girados a la nación</t>
  </si>
  <si>
    <t xml:space="preserve">GERENCIA DE RESERVAS Y OPERACIONES </t>
  </si>
  <si>
    <t>Cumplimiento al cronograma de actividades del informe de recursos y reservas 2022</t>
  </si>
  <si>
    <t>Desarrollar, implementar y ampliar los sistemas de información</t>
  </si>
  <si>
    <t>Servicios de información implementados</t>
  </si>
  <si>
    <t>Habilitar la arquitectura de integración de sistemas de información por microservicios</t>
  </si>
  <si>
    <t>Actualizar las capacidades de la infraestructura tecnológica de los Centros de cómputo y sus facilidades</t>
  </si>
  <si>
    <t>Servicios de información actualizados</t>
  </si>
  <si>
    <t>Formular el Plan Estratégico de seguridad de la Información</t>
  </si>
  <si>
    <t>Documentos de lineamientos técnicos</t>
  </si>
  <si>
    <t>Formular la hoja de ruta para el aseguramiento de la calidad de los datos digitales de la ANH</t>
  </si>
  <si>
    <t>VICEPRESIDENCIA DE PROMOCIÓN Y ASIGNACIÓN  DE ÁREAS</t>
  </si>
  <si>
    <t>GERENCIA DE PROMOCIÓN Y ASIGNACIÓN DE ÁREAS</t>
  </si>
  <si>
    <t>Diseñar  y  ejecutar Plan Estratégico de Comunicaciones.</t>
  </si>
  <si>
    <t>Servicio de divulgación para la promoción y posicionamiento de los recursos hidrocarburíferos</t>
  </si>
  <si>
    <t>Priorizar, coordinar la participación por parte de la ANH en escenarios estratégicos.</t>
  </si>
  <si>
    <t>Realizar análisis o estudios de mercados e investigaciones del sector.</t>
  </si>
  <si>
    <t>Documentos de investigación</t>
  </si>
  <si>
    <t>Evaluar las capacidades de los proponentes, operadores o compañías inversionistas.</t>
  </si>
  <si>
    <t xml:space="preserve">OFICINA ASESORA JURIDICA </t>
  </si>
  <si>
    <t>Seleccionar contratistas a través de las diferentes modalidades de contratación de acuerdo con la normativa vigente</t>
  </si>
  <si>
    <t>Procesos de selección realizados durante la vigencia</t>
  </si>
  <si>
    <t>Emitir respuestas a
 solicitudes de conceptos jurídicos relacionados con los contratos E&amp;P y TEAS</t>
  </si>
  <si>
    <t>Oportunidad en la emisión de conceptos jurídicos</t>
  </si>
  <si>
    <t xml:space="preserve">Contestar demandas y requerimiento de despachos judiciales </t>
  </si>
  <si>
    <t>Notificaciones de procesos atendidos</t>
  </si>
  <si>
    <t>Identificación de Oportunidades Exploratorias</t>
  </si>
  <si>
    <t>Evaluación de Resultados</t>
  </si>
  <si>
    <t>Plan Estratégico Institucional / Plan Nacional de Desarrollo</t>
  </si>
  <si>
    <t>Promoción y Asignación de Áreas</t>
  </si>
  <si>
    <t>Corresponde a la participación estratégica de la ANH en foros, congresos y eventos priorizados a nivel nacional e internacional.</t>
  </si>
  <si>
    <t>​Realizar un análisis cualitativo y cuantitativo anual, de la percepción del inversionista para generar estrategias de mercadeo</t>
  </si>
  <si>
    <t>Calificación del nivel de satisfacción de inversionistas y operadores</t>
  </si>
  <si>
    <t>Anual</t>
  </si>
  <si>
    <t>Revisión y Consolidación de Reservas de Hidrocarburos</t>
  </si>
  <si>
    <t>VICEPRESIDENCIA DE OPERACIONES, REGALÍAS Y PARTICIPACIONES</t>
  </si>
  <si>
    <t>Control de Operaciones y Gestión Volumétrica</t>
  </si>
  <si>
    <t>Información y comunicación</t>
  </si>
  <si>
    <t>Gestión Social, HSE y de Seguridad de Contratos de Hidrocarburos</t>
  </si>
  <si>
    <t>Gestión de Contratos en Exploración</t>
  </si>
  <si>
    <t>Gestión de Contratos en Producción</t>
  </si>
  <si>
    <t>Sísmica 2D Equivalente</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</si>
  <si>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</si>
  <si>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</si>
  <si>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</si>
  <si>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Financiera</t>
  </si>
  <si>
    <t>Participación Ciudadana y Comunicaciones</t>
  </si>
  <si>
    <t>Plan Anticorrupción y de Atención al Ciudadano</t>
  </si>
  <si>
    <t>Cuatrimestral</t>
  </si>
  <si>
    <t>Gestión de Proyectos</t>
  </si>
  <si>
    <t>Gestión Legal</t>
  </si>
  <si>
    <t>OFICINA DE TECNOLOGÍAS DE LA INFORMACIÓN</t>
  </si>
  <si>
    <t>Diseñar y formular los instrumentos Estratégicos involucrados con TI</t>
  </si>
  <si>
    <t xml:space="preserve">Plan Estratégico de Tecnologías de la Información y Comunicaciones - (PETIC), horizonte 2023-2026. </t>
  </si>
  <si>
    <t>Plan formulado</t>
  </si>
  <si>
    <t>Nivel de cumplimiento en la implementación de soluciones digitales</t>
  </si>
  <si>
    <t>Son los productos de Servicios de información implementados + Soluciones implementadas por las actualizaciones de Sistemas de Información</t>
  </si>
  <si>
    <t>Nivel de cumplimiento en la implementación de la estrategia de Gobierno Digital​</t>
  </si>
  <si>
    <t>% de implementación de los tres ejes  de la política de Gobierno Digital:
1. Arquitectura - PETI.
2. Seguridad de la Información.
3. Servicios ciudadanos.</t>
  </si>
  <si>
    <t>(% alcanzado / % esperado)</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</si>
  <si>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</si>
  <si>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</si>
  <si>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</si>
  <si>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</si>
  <si>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</si>
  <si>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</si>
  <si>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Puntos</t>
  </si>
  <si>
    <t>Gestión Integral</t>
  </si>
  <si>
    <t xml:space="preserve">Sumatoria de informes de auditoría generados </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</si>
  <si>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</si>
  <si>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</si>
  <si>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Corresponde al plan para adelantar acciones en el marco del plan de mejoramiento para cerrar las brechas de la evaluación.</t>
  </si>
  <si>
    <t>Plan de mejoramiento para fortalecer la gestión y desempeño  institucional implementado</t>
  </si>
  <si>
    <t>Direccionamiento Estratégico y Planeación</t>
  </si>
  <si>
    <t>Corresponde al monitoreo sobre las actividades ejecutadas en el marco del   Componente Gestión del Riesgo de Corrupción, del Plan Anticorrupción y de Atención al Ciudadano</t>
  </si>
  <si>
    <t xml:space="preserve">Sumatoria de monitoreos realizados a la implementación de las actividades del Componente Gestión del Riesgo de Corrupción,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</si>
  <si>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</si>
  <si>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</si>
  <si>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</si>
  <si>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</si>
  <si>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</si>
  <si>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</si>
  <si>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Corresponde  a las revisiones por la Presidencia al Sistema de Gestión Integral y de control.</t>
  </si>
  <si>
    <t>Se  evalúa el modelo a través de la herramienta FRURAG II, que arroja el resultado según la variables evaluadas.</t>
  </si>
  <si>
    <t>Resultado de la Evaluación</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</si>
  <si>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</si>
  <si>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</si>
  <si>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</si>
  <si>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Informe consolidado sobre el seguimiento a la ejecución de proyectos</t>
  </si>
  <si>
    <t>​El anteproyecto de inversión incluye la solicitud de recursos que por proyecto de inversión realizan las dependencias para la siguiente vigencia, justificando la respectiva necesidad de recursos. ​</t>
  </si>
  <si>
    <t>Auditoría interna</t>
  </si>
  <si>
    <t>Control interno</t>
  </si>
  <si>
    <t>No aplica</t>
  </si>
  <si>
    <t>(Actividades ejecutadas /
Actividades programadas)*100</t>
  </si>
  <si>
    <t>El indicador muestra la eficacia en la respuesta oportuna a las solicitudes del proceso de Gestión de Contratos en Exploración</t>
  </si>
  <si>
    <t>(Número de solicitudes atendidas oportunamente / Total de solicitudes con términos cumplidos)*100</t>
  </si>
  <si>
    <t>Con este indicador la GSCP pretende medir la oportuna ejecución a los informes de verificación a los PLEX.</t>
  </si>
  <si>
    <t>Número total de días calendario en la gestión de los PLEX y/o actualizaciones / Número total de PLEX gestionados</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</si>
  <si>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</si>
  <si>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</si>
  <si>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El indicador muestra la eficacia en la respuesta a las solicitudes del Operador allegadas a la Gerencia de Seguridad, Comunidades y Medio Ambiente</t>
  </si>
  <si>
    <t>(Número de solicitudes atendidas  / Total de solicitudes recibidas )*100</t>
  </si>
  <si>
    <t>Gestión de Regalías y Derechos Económicos</t>
  </si>
  <si>
    <t>Sumatoria de regalías recaudadas en el año</t>
  </si>
  <si>
    <t>Indica el avance en la gestión de aplicaciones de los pagos efectuados por derechos económicos</t>
  </si>
  <si>
    <t>Sistema General de Regalías</t>
  </si>
  <si>
    <t>Excedentes financieros transferidos a la nación</t>
  </si>
  <si>
    <t>Sumatoria de los saldos trasladados correspondientes a excedentes financieros durante el año.</t>
  </si>
  <si>
    <t>Gestión Contractual</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</si>
  <si>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</si>
  <si>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</si>
  <si>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</si>
  <si>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</si>
  <si>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Corresponde a las demandas en contra de la entidad que son notificadas y requerimientos judiciales de procesos especiales a las cuales se les da tramite oportunamente​</t>
  </si>
  <si>
    <t>(Notificaciones atendidas / Notificaciones recibidas)*100</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</si>
  <si>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</si>
  <si>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</si>
  <si>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</si>
  <si>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</si>
  <si>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</si>
  <si>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</si>
  <si>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respuesta oportuna a solicitudes (cliente externo)</t>
  </si>
  <si>
    <t>Solicitudes atendidas (cliente interno)</t>
  </si>
  <si>
    <t>Nivel de satisfacción (canales de atención de PQRSD) de los actores involucrados en los procesos necesarios para garantizar la seguridad y soberanía energética del país</t>
  </si>
  <si>
    <t>El indicador muestra la eficacia en la respuesta a las solicitudes del Operador por parte de la gerencia de seguimiento a contratos en producción.</t>
  </si>
  <si>
    <t xml:space="preserve">Gestión Estratégica </t>
  </si>
  <si>
    <t>Gestión Documental</t>
  </si>
  <si>
    <t>Gestión financiera</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</si>
  <si>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</si>
  <si>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</si>
  <si>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</si>
  <si>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</si>
  <si>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</si>
  <si>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</si>
  <si>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</si>
  <si>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 xml:space="preserve"> Identificación de oportunidades exploratorias de hidrocarburos nacional</t>
  </si>
  <si>
    <t>Sumatoria de los informes técnicos de evaluación entregados</t>
  </si>
  <si>
    <t>Sumatoria de documentos de investigación realizados</t>
  </si>
  <si>
    <t>Total general</t>
  </si>
  <si>
    <t>Modelo de promoción para incrementar la inversión</t>
  </si>
  <si>
    <t>Contratos de exploración y producción de hidrocarburos con problemáticas socioambientales, viabilizados</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</si>
  <si>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</si>
  <si>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través de la gestión de la GSCYMA.</t>
  </si>
  <si>
    <t>Pozos exploratorios perforados de contratos vigentes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</si>
  <si>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</si>
  <si>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</si>
  <si>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</si>
  <si>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</si>
  <si>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</si>
  <si>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</si>
  <si>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</si>
  <si>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</si>
  <si>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</si>
  <si>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Actualizar la infraestructura tecnológica de toma remota de información para soportar la función de fiscalización</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</si>
  <si>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</si>
  <si>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</si>
  <si>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</si>
  <si>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</si>
  <si>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</si>
  <si>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Oportunidad en la entrega de los Programas en Beneficio de las comunidades</t>
  </si>
  <si>
    <t>Dashboard de Trámites GSCYMA</t>
  </si>
  <si>
    <t>Servicios de infraestructura tecnológica especializada y de seguridad de la ANH contratada</t>
  </si>
  <si>
    <t>Operación, mantenimiento y actualización de la infraestructura de virtualización y custodia de medios de la ANH garantizada</t>
  </si>
  <si>
    <t>Contratos para apoyo técnico, profesional y especializado realizados</t>
  </si>
  <si>
    <t>Contabilizar los contratos para contar con el apoyo técnico, profesional y especializado de soporte y desarrollo a servicios, infraestructura, aplicaciones y gestión administrativa.</t>
  </si>
  <si>
    <t>Servicios de información implementados obtenidos frente  a Servicios de información implementados proyectados</t>
  </si>
  <si>
    <t>Servicios de información actualizados obtenidos frente a Servicios de información actualizados proyectados</t>
  </si>
  <si>
    <t>(productos obtenidos/ productos proyectados)</t>
  </si>
  <si>
    <t>(Servicios contratados / servicios proyectados)</t>
  </si>
  <si>
    <t>Servicios de soporte, mantenimiento y actualizaciones del SGDEA contratados</t>
  </si>
  <si>
    <t>Soporte, mantenimiento y actualizaciones del SGDEA que emplea la entidad por horas</t>
  </si>
  <si>
    <t>Actualizaciones y suscripciones de licencias de software y créditos en la nube adquiridos</t>
  </si>
  <si>
    <t>(i)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t>
  </si>
  <si>
    <t>Soporte y mantenimiento de la infraestructura de apoyo contratada</t>
  </si>
  <si>
    <t>Contratar el soporte y mantenimiento de: (i) UPS, (ii) Sistema contra incendios, (iii) Aires acondicionados, (iv) Control de acceso y CCTV y (v)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</si>
  <si>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</si>
  <si>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</si>
  <si>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 xml:space="preserve">La contratación se realizó con presupuesto de la vicepresidencia Administrativa y Financiera bajo el Contrato 238 de 2023. </t>
  </si>
  <si>
    <t>Garantizar la gestión, administración y monitoreo de la infraestructura tecnológica y de seguridad de la ANH y mantener el plan de recuperación ante desastres de la ANH. – (Vigencia Futura Tramitada en 2021).</t>
  </si>
  <si>
    <t>FINANCIERO</t>
  </si>
  <si>
    <t>ADMINISTRATIVO</t>
  </si>
  <si>
    <t>3 34 36 154 287 288 298</t>
  </si>
  <si>
    <t>Secop:  https://community.secop.gov.co/Public/App/AnnualPurchasingPlanManagementPublic/Index?currentLanguage=en&amp;Page=login&amp;Country=CO&amp;SkinName=CCE y Pagina Web ANH: https://www.anh.gov.co/es/la-anh/planeaci%C3%B3n/</t>
  </si>
  <si>
    <t>Secop:  https://community.secop.gov.co/Public/App/AnnualPurchasingPlanManagementPublic/Index?currentLanguage=en&amp;Page=login&amp;Country=CO&amp;SkinName=CCE</t>
  </si>
  <si>
    <t>Secop II - Contrato 238 de 2023 suscrito con Control Online SAS</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</si>
  <si>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</si>
  <si>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</si>
  <si>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Ejecución de los gastos de funcionamiento para la Agencia</t>
  </si>
  <si>
    <t>Contar el diagnóstico integral de archivo de la ANH y lo inherente a este</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</si>
  <si>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</si>
  <si>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</si>
  <si>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(Valor Obligado Acumulado Gastos de Funcionamiento - Valor Obligado Excedentes Financieros)/ (Apropiación vigentes Gastos de Funcionamiento - Valor Apropiado Excedentes Financieros)</t>
  </si>
  <si>
    <t>Realizar la medición de los tiempos de entrega de los Programas en Beneficio de las Comunidades</t>
  </si>
  <si>
    <t>Fortalecimiento de sistemas, seguridad e infraestructura tecnológica</t>
  </si>
  <si>
    <t>Contratar los servicios para garantizar la operación, mantenimiento y actualización de la virtualización, escritorios virtuales, hiperconvergencia, almacenamiento, switches, respaldo y custodia de medios de la ANH</t>
  </si>
  <si>
    <t>Uso de la capacidad física locativa disponible en el Data Center Alterno del IPSE</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</si>
  <si>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</si>
  <si>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</si>
  <si>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peridicidad definida</t>
  </si>
  <si>
    <t>Declaraciones presentadas oportunamente</t>
  </si>
  <si>
    <t>VICEPRESIDENCIA/OFICINA - GERENCIA/GRUPO</t>
  </si>
  <si>
    <t>NOMBRE</t>
  </si>
  <si>
    <t>CORREO</t>
  </si>
  <si>
    <t>ID</t>
  </si>
  <si>
    <t>OFICINA ASESORA JURIDICA </t>
  </si>
  <si>
    <t>Maribel Rodríguez Moreno</t>
  </si>
  <si>
    <t>maribel.rodriguez@anh.gov.co</t>
  </si>
  <si>
    <t>OFICINA DE CONTROL INTERNO </t>
  </si>
  <si>
    <t>Miguel Ángel Espinosa Ruiz</t>
  </si>
  <si>
    <t>miguel.espinosa@anh.gov.co</t>
  </si>
  <si>
    <t>Jesús Salvador Ríos Rodríguez</t>
  </si>
  <si>
    <t>jesus.rios@anh.gov.co</t>
  </si>
  <si>
    <t>GERENCIA DE REGALIAS Y DERECHOS ECONOMICOS </t>
  </si>
  <si>
    <t>Consuelo Bejarano Almonacid</t>
  </si>
  <si>
    <t>consuelo.bejarano@anh.gov.co</t>
  </si>
  <si>
    <t>GERENCIA DE RESERVAS Y OPERACIONES </t>
  </si>
  <si>
    <t>Janier Cuervo Ordoñez</t>
  </si>
  <si>
    <t>janier.cuervo@anh.gov.co</t>
  </si>
  <si>
    <t>NO APLICA (Participación ciudadana)</t>
  </si>
  <si>
    <t>Diego Alejandro Sandoval Garrido</t>
  </si>
  <si>
    <t>diego.sandoval@anh.gov.co</t>
  </si>
  <si>
    <t>Patricia Marin Ruiz</t>
  </si>
  <si>
    <t>patricia.marin@anh.gov.co</t>
  </si>
  <si>
    <t>10 11 12</t>
  </si>
  <si>
    <t>VICEPRESIDENCIA DE PROMOCIÓN Y ASIGNACIÓN  DE ÁREAS</t>
  </si>
  <si>
    <t>GERENCIA DE GESTION DEL CONOCIMIENTO </t>
  </si>
  <si>
    <t>MARZO</t>
  </si>
  <si>
    <t>ABRIL</t>
  </si>
  <si>
    <t>Enlace</t>
  </si>
  <si>
    <t>Correo</t>
  </si>
  <si>
    <t>X</t>
  </si>
  <si>
    <t>María Eugenia Tovar Celis</t>
  </si>
  <si>
    <t>maria.tovar@anh.gov.co</t>
  </si>
  <si>
    <t>Patricia Marín Ruiz</t>
  </si>
  <si>
    <t xml:space="preserve">Reuniones convocadas a través de la plataforma Teams, y correos electrónicos insitucionales.
Plataformas:
https://mgaweb.dnp.gov.co/
https://piip.dnp.gov.co/
</t>
  </si>
  <si>
    <t>Otrosí 1 Cto 124/22, Otrosí OC 42956/2019, OC 10288/22, Otrosí 1 Cto 297/2022, Otrosí, Otrosí 1 y 2  Cto 291/2022, Cto 476/2022, Cto 11/2023, Cto 78/2023, Cto 100/2023, OC 104575/2023, Cto 210/2023, Cto 196/2023, Cto 238/2023. Se estima que se requieren 16 contratos para atender</t>
  </si>
  <si>
    <t>Janier Cuervo Ordóñez</t>
  </si>
  <si>
    <t>https://www.anh.gov.co/es/atenci%C3%B3n-y-servicios-a-la-ciudadan%C3%ADa/pqrsd/    
https://www.anh.gov.co/es/atenci%C3%B3n-y-servicios-a-la-ciudadan%C3%ADa/canales-de-atenci%C3%B3n/encuestas-anh/</t>
  </si>
  <si>
    <t>No Reportado</t>
  </si>
  <si>
    <t>Número de espacios de articulación de los actores del sector para la adecuada gestión de los contratos de hidrocarburos con la participación de la ANH</t>
  </si>
  <si>
    <t>Corresponde a la cantidad de espacios de articulación de los actores del sector en los que la ANH ha participado, para la adecuada gestión de los contratos de hidrocarburos.</t>
  </si>
  <si>
    <t>Sumatoria Número de eventos estratégicos con patrocinio en los que participa la ANH</t>
  </si>
  <si>
    <t>Sumatoria del Número de espacios de articulación con los actores del sector en los que la ANH ha participado, para la adecuada gestión de los contratos de hidrocarburos.</t>
  </si>
  <si>
    <t>Sin Información</t>
  </si>
  <si>
    <t xml:space="preserve">Las evidencias se encuentran en los informes correspondientes a la ejecuci[on de los eventos, dispuestos en los discos compartidos de la VPAA. </t>
  </si>
  <si>
    <t>Arbey Avendaño Castrillón</t>
  </si>
  <si>
    <t>arbey.avendano@anh.gov.co</t>
  </si>
  <si>
    <t>Descripción del Avance o Justificación del Incumplimiento.</t>
  </si>
  <si>
    <t>GERENCIA DE RESERVAS Y OPERACIONES (FISCALIZACIÓN)</t>
  </si>
  <si>
    <t>Mide la gestión y el avance en el seguimiento a los convenios vigentes y proyectos de C&amp;T que se encuentran aún en desarrollo</t>
  </si>
  <si>
    <t>V1= Avance del cronograma de los convenios vigentes y proyectos de C&amp;T / V2= Cronograma de los convenios vigentes y proyectos de C&amp;T</t>
  </si>
  <si>
    <t>V1= Informes de recursos y reservas de las operadoras revisados bajo criterios de completitud y técnica / V2= Informes de recursos y reservas presentados por las operadoras</t>
  </si>
  <si>
    <t>Presenta el balance de reservas del país, consolidado por la ANH con corte a 31 de diciembre de año inmediatamente anterior</t>
  </si>
  <si>
    <t>V1= Balance de reservas de hidrocarburos de la Nación publicado</t>
  </si>
  <si>
    <t>Informe producción promedio diaria de gas publicado</t>
  </si>
  <si>
    <t>Mide los informes producción promedio diaria de gas publicados en la página web de la ANH</t>
  </si>
  <si>
    <t>V1= informes producción promedio diaria de gas publicados</t>
  </si>
  <si>
    <t>Informe producción promedio diaria de crudo (petróleo) publicado</t>
  </si>
  <si>
    <t>Mide los informes producción promedio diaria de crudo (petróleo) publicados en la página web de la ANH</t>
  </si>
  <si>
    <t>V1= informes producción promedio diaria de crudo (petróleo) publicados</t>
  </si>
  <si>
    <t>GERENCIA DE RESERVAS Y OPERACIONES (FISCALIZACIÓN)</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</si>
  <si>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</si>
  <si>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</si>
  <si>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</si>
  <si>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</si>
  <si>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</si>
  <si>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</si>
  <si>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</si>
  <si>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</si>
  <si>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</si>
  <si>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</si>
  <si>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</si>
  <si>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</si>
  <si>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</si>
  <si>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</si>
  <si>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</si>
  <si>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Anny Lizette Castillo Cittelly</t>
  </si>
  <si>
    <t>anny.castillo@anh.gov.co</t>
  </si>
  <si>
    <t>31 32 33 34</t>
  </si>
  <si>
    <t>89 90 91</t>
  </si>
  <si>
    <t>GERENCIA SEGUIMIENTO A CONTRATOS EN EXPLORACIÓN</t>
  </si>
  <si>
    <t>GERENCIA SEGUIMIENTO A CONTRATOS EN PRODUCCIÓN</t>
  </si>
  <si>
    <t>GERENCIA SEGURIDAD, COMUNIDADES Y MEDIO AMBIENTE</t>
  </si>
  <si>
    <t>Jarvin Antonio López Rodríguez</t>
  </si>
  <si>
    <t>jarvin.lopez@anh.gov.co</t>
  </si>
  <si>
    <t>Libardo Andrés Huertas Cuevas</t>
  </si>
  <si>
    <t>libardo.huertas@anh.gov.co</t>
  </si>
  <si>
    <t>Documento de Líneamiento Técnico - Plan Estratégico de seguridad de la Información.</t>
  </si>
  <si>
    <t>Documento de Líneamiento Técnico - Hoja de ruta para el aseguramiento de la calidad de los datos digitales de la ANH</t>
  </si>
  <si>
    <t>El Plan Estratégico de Tecnologías de la Información y Comunicaciones - (PETIC) , alineado con la estrategia de negocio de la ANH para el horizonte 2023-2026. Se espera que el avance sea superior la 80%</t>
  </si>
  <si>
    <t>Renovar el contrato para el uso locativo de las instalaciones del IPSE para el alojamiento de la infraestructura de respaldo onpremise de la ANH</t>
  </si>
  <si>
    <t>Evidencia</t>
  </si>
  <si>
    <t>INDICADORES PENDIENTES</t>
  </si>
  <si>
    <t>No Aplica (Participación Ciudadana)</t>
  </si>
  <si>
    <t>ADMINISTRATIVO (Solicitudes atendidas (cliente interno))</t>
  </si>
  <si>
    <t>PLANEACIÓN (Gestión de Proyectos)</t>
  </si>
  <si>
    <t xml:space="preserve">Laura Caterin Sierra Guerrero </t>
  </si>
  <si>
    <t>laura.sierra@anh.gov.co</t>
  </si>
  <si>
    <t>GERENCIA SEGURIDAD, COMUNIDADES Y MEDIO AMBIENTE (Proyecto de inversión)</t>
  </si>
  <si>
    <t>GERENCIA SEGURIDAD, COMUNIDADES Y MEDIO AMBIENTE (Gastos de comercialización)</t>
  </si>
  <si>
    <t>PLANEACIÓN (Gestión Estratégica e Integral)</t>
  </si>
  <si>
    <t>Laura Caterin Sierra Guerrero</t>
  </si>
  <si>
    <t>01/31/2023</t>
  </si>
  <si>
    <t>Apoyo para la viabilización de las actividades de exploración y producción de hidrocarburos a través de la articulación institucional de la gestión socio ambiental Nacional</t>
  </si>
  <si>
    <t>El avance presentado hace referencia al promedio de jecución de los Planes 2023, que fueron programados por el grupo de Talento Humano.</t>
  </si>
  <si>
    <t>Se ha venido cumpliendo con el plan de provisión de vacantes</t>
  </si>
  <si>
    <t xml:space="preserve">Cuadro de mando BCS - TALENTO HUMANO en la Dirección: Este equipo/PST_javier.morales(\\data.anh.gov.co\SVDATA-FILES)(V:)/JAVIER MORALES-ANH/13.DOCUMENTOS JAVIER 2023/11.Planeacion TH
</t>
  </si>
  <si>
    <t>Javier Rene Morales Sierra</t>
  </si>
  <si>
    <t>javier.morales@anh.gov.co</t>
  </si>
  <si>
    <t>Base de datos de Trámites</t>
  </si>
  <si>
    <t>(Acumulado del número de trámites atendidos al mes de corte/Acumulado del número de trámites recibidos al mes de corte) x 100</t>
  </si>
  <si>
    <t>Archivo de Perforación de Pozos elaborado para SINERGIA</t>
  </si>
  <si>
    <t>Archivo de sísmica elaborado para SINERGIA</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</si>
  <si>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</si>
  <si>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</si>
  <si>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</si>
  <si>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Base de datos de Alertas</t>
  </si>
  <si>
    <t>Seguimiento de Garantías GSCE.</t>
  </si>
  <si>
    <t>En el trimestre se medirá la eficacia de la gestión de los trámites de garantías.</t>
  </si>
  <si>
    <t>(Número de trámites atendidos en el período/Total de los trámites de garantías.)*100%</t>
  </si>
  <si>
    <t>Base de datos de Garantías</t>
  </si>
  <si>
    <t>45 49 50</t>
  </si>
  <si>
    <t>Juan Eugenio Acosta Mejia</t>
  </si>
  <si>
    <t>juan.acosta@anh.gov.co</t>
  </si>
  <si>
    <t>247 248 249 250 251 252 253 254 255 256 257 258 260 261</t>
  </si>
  <si>
    <t>SERVIDOR: GestiondeConocimiento-Publica (\\servicios.anh.gov.co\sservicios) / CONTRATOS 2023
SECOP II</t>
  </si>
  <si>
    <t>Analizar información técnica adquirida para la evaluación de las cuencas interes (Información nueva)</t>
  </si>
  <si>
    <t>332 233 234 235 336</t>
  </si>
  <si>
    <t>Caracterizar e integrar la información de geología y geofísica según su potencial prospectivo  (Información secundaria)</t>
  </si>
  <si>
    <t>Fomentar técnicamente la nominación y definición de áreas</t>
  </si>
  <si>
    <t>245 246</t>
  </si>
  <si>
    <t>Porcentaje de recursos comprometidos respecto al monto presupuestal</t>
  </si>
  <si>
    <t>Monto comprometido / Recursos presupuesto</t>
  </si>
  <si>
    <t>38 39 40 41 42 43 44 45 46 47 433</t>
  </si>
  <si>
    <t>Avance Cuantitativo Meta</t>
  </si>
  <si>
    <t>Corresponde a nuevas áreas prospectivas orientadas en Fuentes No Convencionales de Energía Renovable (FNCER) provenientes del subsuelo, evaluadas</t>
  </si>
  <si>
    <t>Área evaluadas técnicamente ofrecidas para nominación en procesos competitivos</t>
  </si>
  <si>
    <t>46 47 88</t>
  </si>
  <si>
    <t>Realizar seguimiento y control a la ejecución presupuestal del proyecto de inversión.</t>
  </si>
  <si>
    <t>Recursos Obligados / Recursos Comprometidos</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</si>
  <si>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están definiendo planes de trabajo con algunas Corporacciones y con la ANLA.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</si>
  <si>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FUPAD avanza en el proceso de diagnóstico para identiicar las iniciativas de inversión socio ambiental y dar inicio en los territorios priorizados.</t>
  </si>
  <si>
    <t>Vi= documentos de investigación realizados
ΣVi</t>
  </si>
  <si>
    <t>Servicio de divulgación para la promoción y posicionamiento de los recursos hidrocarburíferos creado</t>
  </si>
  <si>
    <t>Documentos de investigación construído</t>
  </si>
  <si>
    <t>V1= Servicio de divulgación para la promoción y posicionamiento de los recursos hidrocarburíferos creado</t>
  </si>
  <si>
    <t>V1= Documentos de investigación construído</t>
  </si>
  <si>
    <t>V1= No. de partidas del mes (n) con aplicaciones radicadas/No. de partidas pendientes de aplicación del mes (n)</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</si>
  <si>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</si>
  <si>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</si>
  <si>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</si>
  <si>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</si>
  <si>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Mide el nivel de ejecución de los gastos de funcionamiento para la Agencia a partir del Total Presupuesto de Gastos de Funcionamiento Ejecutado / Total Apropiación de Gasto de Funcionamiento. % de ejecución equivalente &lt;= el 50% de apropiación anual</t>
  </si>
  <si>
    <t>V1= Diagnóstico construido</t>
  </si>
  <si>
    <t>V1= Contrato suscrito</t>
  </si>
  <si>
    <t xml:space="preserve">Contribución de la evaluación del potencial de fuentes no convencionales de energía para la transición energética nacional </t>
  </si>
  <si>
    <t>64 65 66 67 68 69 70 71 72 73 74 78 79 80</t>
  </si>
  <si>
    <t>Viene del 2022</t>
  </si>
  <si>
    <t>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
*Se publicó el PETI en página web de la ANH.</t>
  </si>
  <si>
    <t>Mide el nivel de ejecución del plan para la revisión y consolidación de reservas, la gestión y el avance de las revisiones de completitud y técnica de los informes de recursos y reservas presentados por las operadoras.</t>
  </si>
  <si>
    <t>Se publicó el Balance de Reservas el 24 de mayo de 2023, en la página web de la ANH</t>
  </si>
  <si>
    <t>56 57 58</t>
  </si>
  <si>
    <t>Manuel Alejandro Montealegre Rojas</t>
  </si>
  <si>
    <t>manuel.montealegre.r@anh.gov.co</t>
  </si>
  <si>
    <t>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</si>
  <si>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</si>
  <si>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</si>
  <si>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Enviado</t>
  </si>
  <si>
    <t>Rodrigo Alzate Bedoya</t>
  </si>
  <si>
    <t>rodrigo.alzate@anh.gov.co</t>
  </si>
  <si>
    <t>Informe final detallado de recursos y reservas de hidrocarburos del país</t>
  </si>
  <si>
    <t>Evaluación de Gestión Institucional FURAG - MIPG</t>
  </si>
  <si>
    <t>Nivel de implementación de modelo de Gobierno y Gestión de Datos</t>
  </si>
  <si>
    <t>Productos digitales de core de negocio implementados</t>
  </si>
  <si>
    <t xml:space="preserve">Cumplimiento anual de ejecución de iniciativas del PETI </t>
  </si>
  <si>
    <t>Nivel de satisfacción del Talento Humano</t>
  </si>
  <si>
    <t>Se refiere a la realización de los informes de las auditorías internas al SIGC.</t>
  </si>
  <si>
    <t>Gasto de funcionamiento - comercialización</t>
  </si>
  <si>
    <t>Gasto de inversión</t>
  </si>
  <si>
    <t>Sumatoria de documentos metodológicos realizados</t>
  </si>
  <si>
    <t>213 214 215 216 217 218 219</t>
  </si>
  <si>
    <t>137 134 154 136 135 156 145 140 142 146 147 150 144 299 155 158 152 151 162 159</t>
  </si>
  <si>
    <t xml:space="preserve">133 157 </t>
  </si>
  <si>
    <t>127 128 129 130 131 132 138 143 148 153</t>
  </si>
  <si>
    <t>167 168 169 370</t>
  </si>
  <si>
    <t>302 303 304</t>
  </si>
  <si>
    <t>El giro se realizó en el mes de febrero de 2023 (se encuentra expresado en millones)</t>
  </si>
  <si>
    <t>Relacion pagos SIIF</t>
  </si>
  <si>
    <t>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t>
  </si>
  <si>
    <t>(No. Solicitudes atendidas / No. de solicitudes recibidas por el Grupo Financiero)* 100</t>
  </si>
  <si>
    <t>Equipo de 31 personas naturales para desarrollos inhouse que construyen los productos de este indicador, en el mes de mayo se realizó la renovación de 10 contratos de personas natuales para dar continuidad a los proyectos hasta el 31 de diciembre 2023.</t>
  </si>
  <si>
    <t>Otrosí 2 Orden de Compra 88021 - VF Prestación de servicio de canales hasta el 15 de marzo de 2023
*Orden de Compra Orden de Compra 104820 Contratar los canales de datos e internet de la ANH. (servicio hasta el 15 de diciembre de 2023) En trámite de VF para ampliar el servicio hasta la vigencia 2024</t>
  </si>
  <si>
    <t>Secop II , Recurso compartido: Contratación OTI - Dirección Sistemas</t>
  </si>
  <si>
    <t>Recurso compartido: Contratación OTI - Dirección Sistemas</t>
  </si>
  <si>
    <t>https://www.anh.gov.co/documents/1288/Plan_Estrat%C3%A9gico_de_Tecnolog%C3%ADas_de_la_Informaci%C3%B3n_2022_ANH_28-12-2022.pdf</t>
  </si>
  <si>
    <t>https://www.anh.gov.co/documents/21450/CRITERIO_DIFERENCIAL_DE_ACCESIBILIDAD_marzo_2023.pdf
https://www.anh.gov.co/documents/21258/Plan_Estrat%C3%A9gico_de_Tecnolog%C3%ADas_de_la_Informaci%C3%B3n_2023-2026.pdf</t>
  </si>
  <si>
    <t xml:space="preserve">Base datos de la contratacion Administrativa de la OAJ
Z:\BASE DE DATOS DE LA ENTIDAD 2003 A 2023\BASE DE DATOS DE LA ENTIDAD
</t>
  </si>
  <si>
    <t xml:space="preserve"> W:\My Documents\SIGECO\PROCESO GESTION LEGAL\INDICADORES\Indicadores GL 2023
Reporte indicador por correo a Laura  Sierra</t>
  </si>
  <si>
    <t>Aplicativo EKOGUI Y Base de datos Estado de 
procesos judiciales Z:\Procesos-   Carpetas de procesos y Reparto, Z:\Conciliaciones, Z:\Arbitraje​ </t>
  </si>
  <si>
    <t>Archivo SOLICITUDES ATENDIDAS 2023 en correo de Kelly Tatiana Silva Palma</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</si>
  <si>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</si>
  <si>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</si>
  <si>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</si>
  <si>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</si>
  <si>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</si>
  <si>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</si>
  <si>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</si>
  <si>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</si>
  <si>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</si>
  <si>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</si>
  <si>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</si>
  <si>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</si>
  <si>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</si>
  <si>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</si>
  <si>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El Plan  Estratégico de Tecnologías de la Información se encuentra estructurado en su totalidad.</t>
  </si>
  <si>
    <t>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t>
  </si>
  <si>
    <t>Se viene ejecutando la contratación de acuerdo con lo planeado en el plan anual de adquisiciones. Se relacionan los valores excluyendo el giro de los excedentes financieros. Para julio adicionan el presupuesto de funcioanamiento en $2.184 millones</t>
  </si>
  <si>
    <t>ID PENDIENTE</t>
  </si>
  <si>
    <t>27 28</t>
  </si>
  <si>
    <t>Trámite recursos de reposición gestionados</t>
  </si>
  <si>
    <t>(Trámite recursos de reposición gestionados / Trámite recursos de reposición presentados) *100</t>
  </si>
  <si>
    <t>(Recaudo Ingresos por Derechos Económicos / Liquidación del recaudo por Ingresos por Derechos Económicos) *100</t>
  </si>
  <si>
    <t>Juan Carlos Pote Cifuentes</t>
  </si>
  <si>
    <t>juan.pote@anh.gov.co</t>
  </si>
  <si>
    <t>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t>
  </si>
  <si>
    <t>Gestión recaudo de Ingresos por Derechos Económicos</t>
  </si>
  <si>
    <t>Corresponde al porcentaje de recaudado por Ingresos por Derechos Económicos respecto de la liquidación de Derechos Económicos, con una periodicidad trimestral</t>
  </si>
  <si>
    <t>Refiere al porcentaje acumulado de recursos de reposición gestionados en el periodo, respecto del total de recursos presentados.</t>
  </si>
  <si>
    <t>Refiere el avance en el valor total de las regalías recaudadas en la vigencia, el monto acumulado de recursos que por concepto de regalías por la explotación de hidrocarburos serán transferidos al SGR en la vigencia 2023.</t>
  </si>
  <si>
    <t>german.zarate@anh.gov.co</t>
  </si>
  <si>
    <t>Germán Zárate Zárate</t>
  </si>
  <si>
    <t>https://www.anh.gov.co/es/operaciones-y-regal%C3%ADas/sistemas-integrados-operaciones/estad%C3%ADsticas-de-producci%C3%B3n/</t>
  </si>
  <si>
    <t>Número de línea en Plan Anual de Adquisiciones</t>
  </si>
  <si>
    <t>Meta</t>
  </si>
  <si>
    <t>Observaciones estructura Plan de Acción</t>
  </si>
  <si>
    <t>Horas</t>
  </si>
  <si>
    <t>Soporte del Sistema de Gestión de Documentos Electrónicos de Archivo - SGDEA ControlDoc</t>
  </si>
  <si>
    <t>Soporte SGDEA que emplea la entidad por horas.</t>
  </si>
  <si>
    <t xml:space="preserve">V1= Horas de soporte del SGDEA Mensual </t>
  </si>
  <si>
    <t>Bimensual</t>
  </si>
  <si>
    <t>Datos adquiridos en función del nuevo indicador; recordando que se está manejando de manera bimensual ya que esta frecuencia es con la cual el tercero genera los informes de ejecución de actividades.</t>
  </si>
  <si>
    <t>Cinddy Lorena Bastidas Robayo</t>
  </si>
  <si>
    <t>cinddy.bastidas@anh.gov.co</t>
  </si>
  <si>
    <t>PPTO JUNIO</t>
  </si>
  <si>
    <t>OBLIGACIONES JUNIO</t>
  </si>
  <si>
    <t>PPTO JULIO</t>
  </si>
  <si>
    <t>OBLIGACIONES JULIO</t>
  </si>
  <si>
    <t>COMPARAR PPTO</t>
  </si>
  <si>
    <t>COMPARAR OBLIG</t>
  </si>
  <si>
    <t>(Número de solicitudes PBC del trimestre atendidas en 60 días  / Total de solicitudes recibidas en el trimestre )*100</t>
  </si>
  <si>
    <t>Bimestral</t>
  </si>
  <si>
    <t>1 2 3 4 5 6 7 8 9</t>
  </si>
  <si>
    <t xml:space="preserve">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t>
  </si>
  <si>
    <t>21 22 23 24 25 26 27 28</t>
  </si>
  <si>
    <t>La evidencia se encuentra en disco compartido de la VPAA y en correo electrónico enviado por funcionario Carlos Novoa a la Gerencia de Planeación de la ANH (7/09/2023).</t>
  </si>
  <si>
    <r>
      <t xml:space="preserve">Vi= informes técnicos de evaluación entregados
</t>
    </r>
    <r>
      <rPr>
        <sz val="11"/>
        <rFont val="Calibri"/>
        <family val="2"/>
      </rPr>
      <t>ΣV</t>
    </r>
    <r>
      <rPr>
        <sz val="11"/>
        <rFont val="Calibri"/>
        <family val="2"/>
        <scheme val="minor"/>
      </rPr>
      <t>i</t>
    </r>
  </si>
  <si>
    <t>Actividad del proyecto inversión asociada</t>
  </si>
  <si>
    <t>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t>
  </si>
  <si>
    <t>Procesos de acompañamientos a entidades del orden nacional para la asignación de áreas de su competencia adelantados.</t>
  </si>
  <si>
    <t>Corresponde al acompañamiento a la DIMAR y al MME en la construcción y desarrollo del proceso para la asignación de áreas costa afuera.</t>
  </si>
  <si>
    <t>V1= Proceso de acompañamiento adelantado</t>
  </si>
  <si>
    <t>81 82 83 84 85 87</t>
  </si>
  <si>
    <t>Correo electrónico con asunto AJUSTE - Anteproyecto de presupuesto ANH 2024, De: Cristian Javier Vargas del Campo &lt;cristian.vargas@anh.gov.co&gt;, 
Enviado el: viernes, 12 de mayo de 2023 3:54 p. m.
coreo electrónico con asunto Asunto: RE:  Comités de Apoyo Técnico de MGMP 2024 - 2027, De: Cristian Javier Vargas del Campo, 
Enviado el: viernes, 5 de mayo de 2023 5:22 p. m.</t>
  </si>
  <si>
    <t>Enlace principal web ANH: 
https://www.anh.gov.co/es/noticias/informe-de-recursos-y-reservas-con-corte-diciembre-de-2022-insumo-para-la-transici%C3%B3n-energ%C3%A9tica-justa-en-colombia/
anexo descargable: https://www.anh.gov.co/documents/21617/Informe_de_Reservas__y_Recursos_Contingentes_de_Hidrocarburos_2022_pfMyhzQ.pdf</t>
  </si>
  <si>
    <t>https://www.anh.gov.co/es/la-anh/control-y-rendici%C3%B3n/informes-de-control-interno/
Certificados emitidos por la Contraloría General de la Republica para los informes reportados en SIRECI.</t>
  </si>
  <si>
    <t>Nivel de ejecución del plan de seguimiento a las actividades de incremento de reservas y proyectos de Ciencia y Tecnología</t>
  </si>
  <si>
    <t>Resoluciones que resuelven recursos de reposición de la vigencia 2023</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</si>
  <si>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desarrollan los Planes de Trabajo para la gestión y atención de la conflictividad con Mintrabajo, DANCP, Mineneergia, Ministerio del Interior.
Se dio tràmite al segundo desembolso del Convenio.</t>
  </si>
  <si>
    <t>X:\1 - Convenios\19- Convenios 2023\Convenio de Asociación No. 227 de 2023 FUPAD</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</si>
  <si>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dio inicio al plan de trabajo con la Corporación Autónoma Regional de los Valles del Sinu y San Jorge.
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t>
  </si>
  <si>
    <t>X:\1 - Convenios\19- Convenios 2023\ Convenio Interadministrativo No. 300 de 2023 suscrito con el INVEMAR
X:\1 - Convenios\19- Convenios 2023\Convenio de Asociación No. 227 de 2023 FUPAD</t>
  </si>
  <si>
    <t xml:space="preserve">
X:\1 - Convenios\19- Convenios 2023\Convenio de Asociación No. 227 de 2023 FUPAD</t>
  </si>
  <si>
    <t>Dada la periodicidad de medición, la primera medición del indicador de percepción  se realizara en mes de noviembre de 2023, para e periodo no aplica el reporte de medición.</t>
  </si>
  <si>
    <t>Fortalecimiento organizacional y simplificación de procesos</t>
  </si>
  <si>
    <t>Seguimiento y evaluación del desempeño institucional</t>
  </si>
  <si>
    <t>Transparencia, acceso a la información pública y lucha contra la corrupción</t>
  </si>
  <si>
    <t>Planeación Institucional</t>
  </si>
  <si>
    <t>Gestión presupuestal y eficiencia del gasto público</t>
  </si>
  <si>
    <t>Gestión Estrategica del Talento Humano</t>
  </si>
  <si>
    <t>Servicio al ciudadano</t>
  </si>
  <si>
    <t>Participación ciudadana en la gestión pública</t>
  </si>
  <si>
    <t>Gestión del conocimiento y la innovación</t>
  </si>
  <si>
    <t>Seguimiento y Evaluación del Desempeño Institucional</t>
  </si>
  <si>
    <t>Gestión de la información estadística</t>
  </si>
  <si>
    <t>Gobierno Digital</t>
  </si>
  <si>
    <t>Evaluación de resultados</t>
  </si>
  <si>
    <t>Seguridad Digital</t>
  </si>
  <si>
    <t>Compras y contratación pública</t>
  </si>
  <si>
    <t>Defensa jurídica</t>
  </si>
  <si>
    <t>Políticas MIPG</t>
  </si>
  <si>
    <t>Orden de Compra 115387 de 2023 Adquisición de los servicios de
suscripción por dos años a la plataforma de visualización, programación y descarga de imágenes satelitales de radar. Producto recibido y pagado contabiliza 1 la meta.</t>
  </si>
  <si>
    <t>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Orden de compra 117684 de 2023 Contratar el servicio de NOC/SOC para la infraestructura tecnológica y la seguridad informática de los servicios de TI alojados en los centros de cómputo principal, alterno y nube. Vigencia del servicio del 16 de octubre de 2023 al 16 de abril de 2024.</t>
  </si>
  <si>
    <t xml:space="preserve"> Convenio 670 de 2020 Aunar esfuerzos entre la ANH y el IPSE en materia de transformación digital, a través de la disposición y utilización de las capacidades físicas locativas en el datacenter</t>
  </si>
  <si>
    <t>Orden de Compra 102399
Orden de Compra 117684 
- Recurso compartido: Contratación OTI - Dirección Sistemas</t>
  </si>
  <si>
    <t>La entidad obtuvo un indece de desempeñño de 85,5  ubicándose 2,3 puntos por encima del promedio del sector y teniendo un aumento de 5,3 puntos frente a la vigencia anterior.</t>
  </si>
  <si>
    <t>Z:\FURAG\FURAG 2022\6. Resultados</t>
  </si>
  <si>
    <t>Decreciente</t>
  </si>
  <si>
    <t>Control.doc y cuadro control aplicaciones corte octubre de 2023</t>
  </si>
  <si>
    <t xml:space="preserve">Correo electrónico VAF Ejecución Presupuestal Ingresos septiembre 2023 </t>
  </si>
  <si>
    <t xml:space="preserve">En el marco del desarrollo del contrato interadministrativo 650 de 2023 con el Archivo General de la Nación, cuyo objeto es el "Diagnóstico integral de archivo de la ANH y lo
inherente a este", en el mes de octubre se llevó a cabo las actividades pactadas en el contrato de la siguiente manera: 
Se hizo la entrega del Plan de Dirección del Proyecto con sus respectivos planes así:
•	Plan de calidad
•	Plan de riesgos
•	Plan de comunicaciones
•	Plan de gestión del tiempo
•	Plan de gestión del alcance
Adicionalmente se realizó:
•	Levantamiento de encuestas, de hasta 33 oficinas productoras de documentación en la ciudad de Bogotá.
•	Levantamiento de información correspondiente a los sistemas de información existentes.
•	Medición puntual de los archivos de gestión y central (incluyendo las bodegas de Facatativa y Funza).
•	Identificación del estado actual de la gestión documentos electrónicos y la preservación digital a largo plazo en la Agencia Nacional de Hidrocarburos. 
•	Monitoreo de condiciones ambientales, espacios de almacenamiento, temperatura, humedad relativa, luminosidad, evaluación, contaminación biológica en los espacios de almacenamiento de archivo central.
•	Revisión aspectos archivísticos y de conservación en una muestra del 3% de la documentación existente del Archivo Central.
Por otra parte, se reitera con comunicación interna del 19 de octubre, el cumplimiento para que las áreas rindan el registro de acivos de información y poder consolidar. </t>
  </si>
  <si>
    <t>14 17</t>
  </si>
  <si>
    <t>13 15 16 19</t>
  </si>
  <si>
    <t xml:space="preserve"> Contrato 691 de 2023; Contratar la Renovación de Infraestructura Tecnológica y Servicios de Soporte para Mitigar la Obsolescencia Tecnológica en los Datacenters. LOTE 1 - ADQUISICIÓN Y SOPORTE DE EQUIPOS DE REDES Y COMUNICACIONES
Contrato 696 de 2023; Contratar la Renovación de Infraestructura Tecnológica y Servicios de Soporte para Mitigar la Obsolescencia Tecnológica en los Datacenters. LOTE 4 SOPORTE Y MANTENIMIENTO SOLUCIÓN DE RESPALDO.
Contrato 697 de 2023; 614. Contratar la Renovación de Infraestructura Tecnológica y Servicios de Soporte para Mitigar la Obsolescencia Tecnológica en los Datacenters LOTE 5
</t>
  </si>
  <si>
    <t>Orden de Compra 106649 de 2023; 169. Adquirir la renovación de la suscripción de la suite de office 365 (en el mes de julio se adicionó licenciamiento E3 Office 365 y RDS para ampliar la cobertura) para el manejo de correos y ofimática de la ANH.
*Orden de Compra 104644 de 2023; 168. Adquirir los certificados SSL de los portales web *de la ANH para el acceso seguro a la información
Orden de Compra 103855 de 2023; 167. Contratar la suscripción de Adobe Acrobat Pro DC por un periodo de doce (12) meses para la generación y edición de documentos.
*Orden de Compra 107178 adquisición  de créditos Azure - infraestructura en la nube
*Contrato 622 de 2023; 680. Renovación sobre el derecho de uso del direccionamiento de IPv6 de la ANH, por el término de un (1) año
 *Contrato 697 de 2023; 614. Contratar la Renovación de Infraestructura Tecnológica y Servicios de Soporte para Mitigar la Obsolescencia Tecnológica en los Datacenters LOTE 5
* Contrato 697 de 2023; 614. Contratar la Renovación de Infraestructura Tecnológica y Servicios de Soporte para Mitigar la Obsolescencia Tecnológica en los Datacenters LOTE 5</t>
  </si>
  <si>
    <t>La evidencia se encuentra en disco compartido de la VPAA y en correo electrónico enviado por las funcionarias Dolly Fajardo y Margarita Nieves, con el apoyo de Johana Mateus y la firma externa Mantilla McCormick, así como en la página web de la ANH.</t>
  </si>
  <si>
    <t>Contratación del mantenimiento, actualización y soporte en sitio de ARCGIS y  licencia de la suite de ZETAWARE (Trinity 3D, Genesis y Kinex).</t>
  </si>
  <si>
    <t>39 41 42 92 93</t>
  </si>
  <si>
    <t>40 43 44</t>
  </si>
  <si>
    <t>35 36 37 38</t>
  </si>
  <si>
    <t>Ligia Rubiela Gómez</t>
  </si>
  <si>
    <t>ligia.rubiela@anh.gov.co</t>
  </si>
  <si>
    <t xml:space="preserve">En el segundo semestre se da un cumplimiento de la meta  al 100% según la base de datos de procesos judiciales y el registro del sistema litigioso del Estado denominado Ekogui, se radicaron 8 demandas,   6  conciliaciones prejudiciales y  59  acciones de tutela, las cuales se atendieron en tiempo conforme a los términos legales. Igualmente se  recibieron   886    requerimientos judiciales en procesos de restitución de tierras, los cuales se atendieron en los términos legales.  Se atendieron  10  Derechos de petición. (DEFENSA JUDICIAL)  
Se cumplió con los términos procesales acorde con la naturaleza de cada una de las acciones que fueran presentadas a favor o en contra  de la ANH, tanto en etapa  extra judicial como judicial </t>
  </si>
  <si>
    <t>51 52 53 54</t>
  </si>
  <si>
    <t xml:space="preserve">Para este indicador, se obtiene un  avance trimestral del 29% sobre la meta del trimestre de 25%. Se tiene así un avance acumulado del 87%, sobre el proyectado total  del 100%.
Actividad 2 ( 5%) Informe final convenio 696/321 de 2016
Actividad 3. (10%). Informes trimestrales de Supervision ANH
Actividad 4. (8%) Reuniones de seguimiento- comité coordinador y operativo a convenios C&amp;T
 (Para todos los convenios)
Actividad 5. (3%) Aprobación  Lineas Tematicas que serán objeto de financiación con recursos  del  Convenio 735/556 de 2018
Actividad 7. (3% )Informes trimestrales proyectos de EOR al Ministerio de Minas y energía 
Nota: El evento de divulgación de resultados del convenio 696/321 de 2016, se proyecta realizar el primer trimestre de la vigencia 2024. Igualmente, las visitas a los contratos se realizarán durante el mes de febrero teniendo en cuenta que la universidad y los ejecutores se encontraban en periodo de vacaciones y la UIS se encontraba en paro en el mes de diciembre </t>
  </si>
  <si>
    <t>Actividad 2 ( 5%) Informe final convenio 696/321 de 2016
Se proyecta informe final del convenio 696/321 de 2016, el mismo será oficializado una vez se liquide que contrato 271 de 2017.
\\servicios.anh.gov.co\sservicios\Grupo Reservas Y Operaciones \2023\CIENCIA Y TECNOLOGÍA\1. CONVENIOS MINCIENCIAS\1. CONVENIO 696-321 DE 2016\3. INFORMES DE SUPERVISIÓN SEMESTRAL-MINCIENCIAS\INFORME FINAL\CVN 696-2016 INFORME TECNICO final v3 11.11.2023 (editable).docx
Actividad 3. (10%). Informes trimestrales de Supervision ANH
3.1. informes trimestrales corte sept 2023- Convenio 696/321 de 2016:
 \\servicios.anh.gov.co\sservicios\Grupo Reservas Y Operaciones\2023\CIENCIA Y TECNOLOGÍA\1. CONVENIOS MINCIENCIAS\1. CONVENIO 696-321 DE 2016\4. INFORMES DE SUPERVISIÓN TRIMESTRAL-ANH\3. CORTE SEPTIEMBRE 20323\V2_Id 1530742 07 nov 2023_ INF SUPERVISIÓN 696-321 2016.pdf
3.2. informes trimestrales corte sept 2023-Convenio 735/556 de 2018
 \\servicios.anh.gov.co\sservicios\Grupo Reservas Y Operaciones \2023\CIENCIA Y TECNOLOGÍA\1. CONVENIOS MINCIENCIAS\2. CONVENIO 735-556 DE 2018\4. INFORME DE SUPERVISIÓN TRIMESTRAL-ANH\3. CORTE SEPTIEMBRE 2023\v2_ ID 1530743_ INF SUPERVISIÓN CONVENIO 735-556 2018_CORTE SEPT.pdf
3.3. informes trimestrales corte sept 2023-Convenio 743/884 de 2019
 \\servicios.anh.gov.co\sservicios\Grupo Reservas Y Operaciones \2023\CIENCIA Y TECNOLOGÍA\1. CONVENIOS MINCIENCIAS\3. CONVENIO 743-884 DE 2019\3. INFORME DE SUPERVISIÓN TRIMESTRAL\3. CORTE SEPTIEMBRE 2023\V2 ID 1530740_07-11-2023_ INF SUPERVISIÓN CONVENIO 743-884 DE 2019_ SEPT.pdf
Actividad 4. (8%) Reuniones de seguimiento- comité coordinador y operativo a convenios C&amp;T
 (Para todos los convenios)
4.1. Acta comité coordinador y operativo convenio 735-556 2018
Acta #24 01/12/2023
 \\servicios.anh.gov.co\sservicios\Grupo Reservas Y Operaciones \2023\CIENCIA Y TECNOLOGÍA\1. CONVENIOS MINCIENCIAS\2. CONVENIO 735-556 DE 2018\2. ACTAS DE COMITÉ COORDINADOR Y OPERATIVO\4. DICIEMBRE 2023\Acta No. 24 - Diciembre 2023_CV735 V0.pdf
Acta#25  22/12/2023
\\servicios.anh.gov.co\sservicios\Grupo Reservas Y Operaciones \2023\CIENCIA Y TECNOLOGÍA\1. CONVENIOS MINCIENCIAS\2. CONVENIO 735-556 DE 2018\2. ACTAS DE COMITÉ COORDINADOR Y OPERATIVO\4. DICIEMBRE 2023\Re_ Citación Comité Convenio 735_556-2018.msg
4.2. Acta comité coordinador y operativo convenio 743-884 2019
Acta #14 01/12/2023
 \\servicios.anh.gov.co\sservicios\Grupo Reservas Y Operaciones \2023\CIENCIA Y TECNOLOGÍA\1. CONVENIOS MINCIENCIAS\3. CONVENIO 743-884 DE 2019\4. ACTAS COMITÉ COORDINADOR Y OPERATIVO\4. DICIEMBRE 2024\Acta No. 14 - Diciembre 2023_CV884V1.pdf
Acta #15 22/12/2023
\\servicios.anh.gov.co\sservicios\Grupo Reservas Y Operaciones \2023\CIENCIA Y TECNOLOGÍA\1. CONVENIOS MINCIENCIAS\3. CONVENIO 743-884 DE 2019\4. ACTAS COMITÉ COORDINADOR Y OPERATIVO\4. DICIEMBRE 2024\Re_ Citación Comité Convenio 884_743-2019.msg
Actividad 5 (3%)Aprobació  Lineas Tematicas que serán objeto de financiación con recursos  del  Convenio 735/556 de 2018
Se radican  a Minciencias las líneas temáticas que serán insumos necesarios para la nueva invitación.
Líneas temáticas convenio 735/556 de 2018 y 745/636 de 2019
 \\servicios.anh.gov.co\sservicios\Grupo Reservas Y Operaciones \2023\CIENCIA Y TECNOLOGÍA\1. CONVENIOS MINCIENCIAS\4. CONVENIO 636 ANH-745 MINCIENCIAS  DE 2021\0. CONVOCATORIAS\NUEVA INVITACIÓN 2023\id 1537416 30-11-2023- Lineas temáticas Minciencias.pdf
Actividad 7. ( 3% )Informes trimestrales proyectos de EOR al Ministerio de Minas y energía 
INFORME TRIMESTRAL MME CORTE SEPTIEMBRE 2023
INFORME TRIMESTRAL MME
\\servicios.anh.gov.co\sservicios\Grupo Reservas Y Operaciones \2023\CIENCIA Y TECNOLOGÍA\1. CONVENIOS MINCIENCIAS\5. INFORMES TRIMESTRALES MME\3. CORTE SEPTIEMBRE 2023\v2 INFORME TRIMESTRAL A SEPTIEMBRE  2023 C&amp;T.docx
\\servicios.anh.gov.co\sservicios\Grupo Reservas Y Operaciones \2023\CIENCIA Y TECNOLOGÍA\1. CONVENIOS MINCIENCIAS\5. INFORMES TRIMESTRALES MME\3. CORTE SEPTIEMBRE 2023\v2 Nuevo FormatoPresentación MME_ Proyecto de CT TRIMESTRE 3 2023.pptx</t>
  </si>
  <si>
    <t>Se desarrollaron todas las actividades planeadas para el cuarto trimestre, correspondiente al avance del 20% de acuerdo con el cronograma establecido. Para un cumplimiento del porcentaje acumulado en el año del 100%
Actividad 7. (20%) Divulgar los resultados del informe de recursos y reservas a las compañías. Se radicaron oficios a las operadoras con los hallazgos de las revisiones técnicas realizadas a los informes presentados.
Actividad 8. (20%) Realizar y radicar el documento final de Recursos y Reservas. Se radicó a la presidencia ANH, el IRR final mediante Id 1547535 de 2023-12-28</t>
  </si>
  <si>
    <t>Actividad 7.  
*Soportes en servidor de reservas:
Grupo Reservas Y Operaciones (\\servicios.anh.gov.co\sservicios)\2023\IRR CORTE 31-DIC-2022\PLAN DE REVISIÓN\Revisiones Tecnicas y Completitud\2. Proyección Cartas Operadoras\Cartas Radicadas
Actividad 8. 
*Soportes en servidor de reservas:
Grupo Reservas Y Operaciones (\\servicios.anh.gov.co\sservicios)\2023\IRR CORTE 31-DIC-2022\INFORME FINAL IRR2022
Memorando: ID 1547535_INFORME FINAL DE RECURSOS Y RESERVAS IRR 2022_29-Dic-23
Anexo: INFORME FINAL DE RECURSOS Y RESERVAS AÑO 2022</t>
  </si>
  <si>
    <t>segundo semestre, el indicador muestra un cumplimiento del 100 % con respecto a la meta establecida, donde se atendieron 307  solicitudes  contratación, sobre 307 total de solicitudes contratación  discriminado de la siguiente manera: se gestionó la suscripción de 124 contratos, 169 modificaciones y 14  ordenes de compra generadas por CCE derivadas de acuerdos marco,  prueba de la información se encuentra en la Base de Datos de Contratación Administrativa de la OAJ y de acuerdo con lo establecido en la Ley 80 de 1993 y demás normas concordantes</t>
  </si>
  <si>
    <t>En el cuarto trimestre del año 2023 se da un
 cumplimiento de la meta al 109% por lo siguiente: se resolvieron en total 50 conceptos con un promedio de respuesta de 6,6 días por trámite,  lo que se encuentra dentro del margen de respuesta oportuna establecido por la OAJ en  los Acuerdos de Niveles de Servicio adoptados desde el año 2020, correspondiente a 15 días hábiles.</t>
  </si>
  <si>
    <t>Dadas las consideraciones y definiciones del Gobierno Nacional en relación con los nuevos cotratos de hidrocarburos, la ejecución de esta actividad se vió afectada y por tal motivo no se realizó ejecución presupuestal en la vigencia, razón por la que no se registró avance respecto de este indicador.</t>
  </si>
  <si>
    <t>Durante la vigencia desde la ANH se apoyó en la construcción de los Pliegos del proceso de asignación, remitidos al MME y DIMAR para su aprobación, así como en la socialización de los mismos con los actores interesados, su publicación para comentarios en la página web de la entidad, se adelantó la recepción, análisis y respuesta a los comentarios, así como en los ajustes y socialización con el MME  y la DIMAR de la versión definitiva de los pliegos que fueron publicados en la página web; al tiempo que se apoyó en la apertura del proceso en el mes de diciembre.</t>
  </si>
  <si>
    <t>Durante la vigencia a través de la aplicación Microsoft Forms y contando con el correo encuestavpaa@anh.gov.co, se adelantó la construcción del formato para la aplicación de la encuesta de percepción, la cual puede ser contestada de forma fácil por computador o celular, esta va dirigida a más de 120 inversionistas. Adicionalmente, se adelantó la revisión de la información de 74 presidentes o los representantes legales de las respectivas empresas que actualmente tienen una contratación con la ANH; sin embargo, no se adelantó la aplicación de la encuesta ante la necesidad de ajustar las preguntas y reorientar el objeto de la encuesta ante los cambios en las labores propias de la VPAA.</t>
  </si>
  <si>
    <t>Durante la vigencia la ANH participó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"Ruta energética hacia un futuro sostenible", (xi) 2° Edición: Día ACGGP, (xii) 40° Conferencia Energética Colombiana - Enercol 2023, (xiii) XXIII Congreso Nacional en Derecho de la Energía, (xiv) 8° Edición SPE TECHNICAL CONFERENCE: One Step closer to the Energy Future Success, (xv) VI Cumbre del Petróleo, Gas y Energía. Seguridad energética, acceso y transición y en el (xvi) II Foro Regulatorio Internacional.</t>
  </si>
  <si>
    <t>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 Se presenta una reducción en el valor comprometido por liberación de saldos de RP</t>
  </si>
  <si>
    <t>Contrato 693 de 2023; 614. Contratar la Renovación de Infraestructura Tecnológica y Servicios de Soporte para Mitigar la Obsolescencia Tecnológica en los Datacenters LOTE 3
Contrato 692 de 2023; Contratar la Renovación de Infraestructura Tecnológica y Servicios de Soporte para Mitigar la Obsolescencia Tecnológica en los Datacenters. LOTE 2: SOLUCIÓN DE ENTREGA DE APLICACIONES Y ESCRITORIOS VIRTUALIZADOS
Contrato 691 de 2023; Contratar la Renovación de Infraestructura Tecnológica y Servicios de Soporte para Mitigar la Obsolescencia Tecnológica en los Datacenters. LOTE 1 - ADQUISICIÓN Y SOPORTE DE EQUIPOS DE REDES Y COMUNICACIONES</t>
  </si>
  <si>
    <t>Documento finalizado a 31 dciembre de 2023</t>
  </si>
  <si>
    <t>Se ha recibido cuatro (4) productos de los seis (6) productos programados para la vigencia (Sistemas de información implementados + servicios de información actualizados)</t>
  </si>
  <si>
    <t>Contrato 620 de 2023 Otrosí 1; 303. Contratar el soporte y mantenimiento de las UPS de red regulada que actualmente soportan la operación de los Datacenter de la ANH, con bolsa de repuestos.
Contrato 691 de 2023; Contratar la Renovación de Infraestructura Tecnológica y Servicios de Soporte para Mitigar la Obsolescencia Tecnológica en los Datacenters. LOTE 1 - ADQUISICIÓN Y SOPORTE DE EQUIPOS DE REDES Y COMUNICACIONES
Contrato 687 de 2023; 704. Contratar el servicio de mantenimiento preventivo y correctivo para los equipos de cómputo, impresoras, escáneres y plotters destinados a los usuarios finales de la ANH con bolsa de repuestos
Contrato 623 de 2023; 304. Contratar el soporte y mantenimiento del sistema de detección y extinción de incendios del datacenter principal de la ANH, con bolsa de repuestos
Contrato 620 de 2023; 303. Contratar el soporte y mantenimiento de las UPS de red regulada que actualmente soportan la operación de los Datacenter de la ANH, con bolsa de repuestos.
Contrato 572 de 2023; 302. Contratar el soporte y mantenimiento de los aires acondicionados de los Datacenter de la ANH con suministro de repuestos</t>
  </si>
  <si>
    <t xml:space="preserve">Al mes diciembre se orientó la clasificación programática de los proyectos de inversión 2024 en el marco del Plan Nacional de Desarrollo y sus objetos de gasto, así como la desagregación presupuestal de proyectos de inversión en el SIIF de Min. Hacienda. Se sesoró respuestas sobre municipios con inversión pública priorizada y regionalizada, e inversión Sentencia STC- 4360 del 2018 sobre deforestación en la Amazonía, y Conpes Sistema Nacional de Cuidado,  para atender requirimientos del Ministerio de Minas en estos temas;  también, se asesoró el registro de información del Avance de Ejecución de los proyectos en la plataforma PIIP del DNP. 
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
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
</t>
  </si>
  <si>
    <t>Se elaboró informe de ejecución presupuestal al cierre del IV trimestre de 2023, con el fin de responder a la necesidad de atender lo establecido en el Artículo 77 del Estatuto Anticorrupción sobre los proyectos de inversión como mecanismo de transparencia. Al cierre del IV trimestre y de la vigencia 2023 sobre el total de la apropiación asignada del presupuesto de inversión se llegó a comprometer recursos por valor de $207.658,84 millones, lo que representó un 55,39%, se obligó $147.779,85 millones con un 39,42%, y se pagó $70.481,42 millones para un 18,80%, sobre la apropiación total de inversión.</t>
  </si>
  <si>
    <t>Correo electrónico con asunto Info Ejecución Inversión ANH IVTrim.2023, De: Hernan Arnulfo Mendez Triana &lt;hernan.mendez@anh.gov.co&gt; 
Enviado el: lunes, 22 de enero de 2024 4:30 p. m.</t>
  </si>
  <si>
    <r>
      <rPr>
        <b/>
        <sz val="11"/>
        <rFont val="Calibri"/>
        <family val="2"/>
        <scheme val="minor"/>
      </rPr>
      <t xml:space="preserve">META (cuatro productos entregados): 250,8 Km sísmica 2D Montelíbano (cto. 598), integración geológica corredores de prospectividad de gas (ctos. 649, 653 y 657), caracterización y evaluación del componente hidrogeológico (ctos. 676, 677 678 y 679) e integración y evaluación de sistemas petrolíferos cuencas del Pacífico offshore mediante Piston Core (seis contratos PS). </t>
    </r>
    <r>
      <rPr>
        <sz val="11"/>
        <rFont val="Calibri"/>
        <family val="2"/>
        <scheme val="minor"/>
      </rPr>
      <t xml:space="preserve">
Prestación servicios profesionales especializados: 160; 186; 188; 203; 204; 230; 231; 241; 243; 244; 248; 304; 307; 308; 312; 334; 359; 362; 440; 441; 474; 477; 493; 510; 514; 515; 545; 575 y 703 de 2023 (Estructuración y seguimiento convenios y proyectos especiales).  Se realizaron otrosíes a los contratos 230, 231, 241, 243, 244 y 248.  CONTRATOS TERMINADOS: 160; 186; 188; 204; 304; 307; 308; 312; y 515.
Se han suscrito los contratos 598 por $46.179.785.610,80; 601 por $2.124.780.091 más $443.429.038 adicionales; y los contratos de corredores de gas 649 por $4.654.202.044, 657 por $6.287.391.236 y 653 por $3.306.307.418.  Contratos de PS para proyecto Piston Core 631 por $56.574.043; 640 por $54.000.000; 633 por $19.000.000; 642 por $49.128.570; 638 por $47.000.000; 652 por $47.000.000; y los contratos del componente hídrico subterraneo 676, 677, 678 y 679 por $3.450.200.232, $3.182.548.736,60, $4.315.173.771 y $2.501.938.726, respectivamente.</t>
    </r>
  </si>
  <si>
    <t>SERVIDOR: GestiondeConocimiento-Publica (\\servicios.anh.gov.co\sservicios) / CONTRATOS 2023
SECOP II
Entrega Banco Información Petrolera - BPIN</t>
  </si>
  <si>
    <t>En la columna "Objetivo Estratégico" se reemplazó el "Fortalecer la seguridad y soberanía energética en hidrocarburos, apoyando la transición energética y la economía verde" por "Articular los actores del sector energético para la adecuada ejecución de los contratos misionales en armonía con una sociedad resiliente al clima" y
En la columna "Indicador Estratégico" se reemplazó el "Nuevas áreas prospectivas orientadas en Fuentes No Convencionales de Energía Renovable (FNCER) provenientes del subsuelo, evaluadas" por "Sísmica 2D Equivalente", ya que el inicial no correspondía con los productos e indicadores del proyecto formulado.
Este ajuste es extensivo para todos los reportes a lo largo del año.  Los indicadores estratégicos serán replanteados para las próximas vigencias.</t>
  </si>
  <si>
    <r>
      <rPr>
        <b/>
        <sz val="11"/>
        <rFont val="Calibri"/>
        <family val="2"/>
        <scheme val="minor"/>
      </rPr>
      <t xml:space="preserve">META (tres productos entregados): Evaluación de yacimientos para análisis postmortem (seis contratos PS), contratos para el mejoramiento, disponibilidad y optimización de la información técnica (15 contratos) y tomografía de corazones de pozo (cto. 685).
</t>
    </r>
    <r>
      <rPr>
        <sz val="11"/>
        <rFont val="Calibri"/>
        <family val="2"/>
        <scheme val="minor"/>
      </rPr>
      <t>Prestación servicios: 252, 255, 268, 269, 277 (CONTRATOS TERMINADOS) y 594, 595, 596, 604, 654, 671, 673, 674, 682 y 683 de 2023 (Información geográfica y mapa de tierras).
Contratos de PS para el proyecto postmorten: 639 por $70.866.433; 635 por $41.124.492; 629 por $70.866.433; 637 por $47.835.713; 630 $27.542.104 y 672 por $62.008.128.
Se suscribió el contrato de tomografía 685 por $6.828.255.000.</t>
    </r>
  </si>
  <si>
    <r>
      <rPr>
        <b/>
        <sz val="11"/>
        <rFont val="Calibri"/>
        <family val="2"/>
        <scheme val="minor"/>
      </rPr>
      <t>META (dos productos entregados): Identificar áreas con potencial gasífero en programas sísmicos 3D (cto. 646) y contratos para la evaluación de áreas (ctos. 155 y 158).</t>
    </r>
    <r>
      <rPr>
        <sz val="11"/>
        <rFont val="Calibri"/>
        <family val="2"/>
        <scheme val="minor"/>
      </rPr>
      <t xml:space="preserve">
Prestación servicios profesionales especializados: 155 y 158 de 2023 (Estructuración y seguimiento proyectos especiales y conceptos geológicos). Los dos contratos terminados.
Se suscribió contrato 646 por $9.230.722.264.</t>
    </r>
  </si>
  <si>
    <t>El valor de la columna "Ppto $ (coincidir con programación pptal dependencia)" es el calculado según la apropiación inicial y los trámites presupuestales solicitados directamente por la Vicepresidencia Técnica.  Para el mes de dic-2023, la apropiación presupuestal presentada por el Grupo Financiero era de $1.258.478.917.</t>
  </si>
  <si>
    <t>Prestación servicios apoyo VT: 12, 14, 45, 64, 69, 80, 81, 95, 111, 115  (CONTRATOS TERMINADOS).  Contratos 299, 347, 469, 472, 479, 489, 498, 501, 502, 508 (CEDIDO) y 564 de 2023.  Suman $1.445.353.534,84.</t>
  </si>
  <si>
    <t>El valor de la columna "Ppto $ (coincidir con programación pptal dependencia)" es el calculado según la apropiación inicial y los trámites presupuestales solicitados directamente por la Vicepresidencia Técnica.  Para el mes de dic-2023, la apropiación presupuestal presentada por el Grupo Financiero era de $185.058.000 para el rubro A-05-01-02-008-002 y 3.362.486.961 para el rubro A-05-01-02-008-003.
No están incluidas otras contrataciones realizadas por la VAF con los siguientes rubros de funcionamiento de la VT: $836.250.970,67 (A-05-01-02-008-003) y $86.703.223 (A-05-01-02-008-002).</t>
  </si>
  <si>
    <t>Convenio Especial de Cooperación No. 710-2023 (NUMERACIÓN ANH) - No. 991- 2023 (NUMERACIÓN MINCIENCIAS) suscrito con el MINISTERIO DE CIENCIA, TECNOLOGÍA E INNOVACIÓN</t>
  </si>
  <si>
    <t>El reporte corresponde al proyecto inscrito en DNP como "CONTRIBUCIÓN DE LA EVALUACIÓN DEL POTENCIAL DE FUENTES NO CONVENCIONALES DE ENERGÍA PARA LA TRANSICIÓN ENERGÉTICA NACIONAL" - Cod. BPIN 594427</t>
  </si>
  <si>
    <t xml:space="preserve">Al cierre de diciembre se ha recaudado y transferido al SGR $9.500.290.974.182,25 que representan el 83,17% del presupuesto de la vigencia, con un desface de 1,92 billones al corte del mes de diciembre de 2023. </t>
  </si>
  <si>
    <t>Rad. Id. 1391089; 1409046; 1418601; 1437199; 1464205; 1483994; 1492310; 1512107; 1520762; 1530538; 1539507 y 1548735</t>
  </si>
  <si>
    <t>El recaudo de Ingresos por Derechos Económicos al IV trimestre de 2023 corresponde a $813.345.192.175,68 y el valor liquidado de Ingresos por Derechos Económicos para el IV trimestre de 2023 corresponde a $811.925.104.403,22</t>
  </si>
  <si>
    <t>Al cierre del mes de Diciembre de 2023 se recibieron 100 partidas y se gestionaron 143 aplicaciones de derechos económicos y contractuales en el mes, por un monto total de $273 mil millones de pesos aproximadamente.</t>
  </si>
  <si>
    <t>El 68,8 % de los recursos de reposición interpuestos fueron gestionados al cierre de diciembre. 48 recursos de reposición acumulados y 33 recursos de reposición acumulados gestionados.</t>
  </si>
  <si>
    <t>Reporte de producción fiscalizada a diciembre 2023, se debe tener en cuenta que la publicación en WEB de fiscalización se da con dos meses de retardo</t>
  </si>
  <si>
    <t>Para la vigencia 2023 la entidad no realizó auditorías internas, sin embargo se adelanto un autodiagnostico al Sistema de Gestión, con el objetivo de detectar brechas y se realizó una revisión permanente a los 20 procesos de la entidad.</t>
  </si>
  <si>
    <t>Aplicativo SIGECO:
https://sigeco.anh.gov.co/index.php</t>
  </si>
  <si>
    <t>Para la vigencia 2023 la entidad no realizó auditorías de certificación, sin embargo se adelanto un autodiagnostico al Sistema de Gestión, con el objetivo de detectar brechas y se realizó una revisión permanente a los 20 procesos de la entidad.</t>
  </si>
  <si>
    <t>Se elaboran planea de mejoramiento teniendo en cuenta los resultados de la autoevaluación el sistema de gestión, los cuales se registran en el modulo de mejora del aplicativo SIGECO.</t>
  </si>
  <si>
    <t>Aplicativo SIGECO - Modulo de Mejora:
https://sigeco.anh.gov.co/index.php</t>
  </si>
  <si>
    <t>Para la vigencia 2023 la entidad no revisión por la dirección al Sistema de Gestión, sin embargo se adelanto un autodiagnostico al Sistema de Gestión, con el objetivo de detectar brechas y se realizó una revisión permanente a los 20 procesos de la entidad.</t>
  </si>
  <si>
    <t>Se realiza monitoreo al Componente Gestión del Riesgo de Corrupción, del Plan Anticorrupción y de Atención al Ciudadano con corte a 30 de Abril de 2023, 31 de Agosto de 2023 y 31 de Diciembre de 2023.</t>
  </si>
  <si>
    <t>Z:\PLAN ANTICORRUPCIÓN\PLAN ANTICORRUPCIÓN 2023\2. Monitoreos cuatrimestrales</t>
  </si>
  <si>
    <t>Se realiza monitoreo al Componente Planeación de la Estrategia de Racionalización, del Plan Anticorrupción y de Atención al Ciudadano con corte a 30 de Abril de 2023, 31 de Agosto de 2023 y 31 de Diciembre de 2023.</t>
  </si>
  <si>
    <t>Se realiza monitoreo al Componente Rendición de Cuentas, del Plan Anticorrupción y de Atención al Ciudadano  con corte a 30 de Abril de 2023, 31 de Agosto de 2023 y 31 de Diciembre de 2023.</t>
  </si>
  <si>
    <t>Se realiza monitoreo al omponente Iniciativas Adicionales, del Plan Anticorrupción y de Atención al Ciudadano  con corte a 30 de Abril de 2023, 31 de Agosto de 2023 y 31 de Diciembre de 2023.</t>
  </si>
  <si>
    <t>De 554 Solicitudes recibidas se atienden 554 solicitudes, correspondientes a: (150) Informes de estado presupuestal y financiero, (322) Certificados de ingresos y retenciones, (25) Comprobantes de ordenes de pago y (57) Devoluciones de saldos a favor. Se utiliza el archivo SOLICITUDES ATENDIDAS 2023 compartido por Kelly Tatiana Silva Palma</t>
  </si>
  <si>
    <t>Se suscribio el Contrato 650 de 2023 el 22 de septiembre y se inico el 3 de octubre de 2023, con el Archivo General de la Nacion. El contratista entrego el Plan de Direccion y el Cronograma; durante el mes de octubre se realizaron las entrevistas con los funcionarios definidos por cada dependencia. Para el 11 de diciembre se tiene programado la entrega del documento con el Diagnostico. El diagnóstico integral de archivo se encuentra en el SGDAE ControlDoc bajo número de ID1542931</t>
  </si>
  <si>
    <t xml:space="preserve">El inventario de activos se encuentra actualizado, pendiente de publicar en la página web </t>
  </si>
  <si>
    <t>Se presenta la declaración de: (i) Rete-ICA Bogotá de los meses diciembre 2022, febrero, abril, junio, agosto y octubre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septiembre 2023 (6 MIN-INTER) y (viii) Rete-ICA (otras ciudades) diciembre 2022 (1 ICA) y 67 ciudades en agosto.</t>
  </si>
  <si>
    <t>Informe de Ejecución Presupuestal de gastos agregado de SIIF al cierre de DICIEMBRE de 2023</t>
  </si>
  <si>
    <t xml:space="preserve">Portal DIAN y carpeta compartida Gestion Contable impuestos </t>
  </si>
  <si>
    <t>El indicador de trámites de la GSCYMA revela un cumplimiento del 100%, superando la meta del 90% establecida para diciembre. Se gestionaron 560 de los 582 trámites acumulados hasta el 31 de diciembre de 2023. La tendencia positiva se atribuye a los lineamientos generados en las reuniones semanales de la gerencia, que impulsan la eficiencia en la gestión.
En cuanto a la trazabilidad de trámites cerrados, se observa un aumento en la efectividad respecto al mes anterior, gracias al seguimiento y control de la GSCYMA en la línea de tiempo del trámite. La presentación periódica a la Vicepresidenta destaca los trámites pendientes.
La implementación de un Dashboard facilita el seguimiento, mostrando la cantidad de trámites abiertos en cada reunión y proporcionando datos clave como fecha de recibido, tipo de trámite y tiempo total desde la recepción. Estos datos orientan las acciones y lineamientos para mejorar la gestión.
Finalmente, la estructuración de una presentación detalla el estado actual de cada trámite, identificando responsables y ubicación en personas, cargos o dependencias</t>
  </si>
  <si>
    <t>El indicador de tiempo de respuestas de las solicitudes de PBC pretende realizar la medición de los tiempos de entrega de la GSCYMA a las solicitudes de PBC, en ese sentido, para el cuarto trimestre de 2023, se utilizo la herramienta del Dashboard de tramites para realizar seguimiento y control de los tramites asociados a PBC, en ese orden de ideas, la meta que se propuso la GSCYMA en el trimestre IV fue del 90%, el resultado de la gestión de PBC con respecto a la meta planteada fue 100%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
También es importante mencionar que con corte a aeptiembre de la vigencia 2023 se recibieron 69 tramites asociados a PBC, esto corresponde a un aumento del 35% con respecto a la vigencia de 2022 del mismo corte.</t>
  </si>
  <si>
    <t>La Gerencia de Seguridad, Comunidades y Medio Ambiente (GCYMA), de la ANH, ha determinado el estado actual de los contratos suspendidos evidenciando la existencia de 44 contratos, en dicha condición con corte al 15 de diciembre de 2023, de los cuales 6 contratos se encuentran en período de exploración y producción, siendo la fase de exploración la suspendida.
Cabe aclarar que por la gestión realizada en el presente año se logró la reactivación de cuatro (4) contratos. Sin embargo, se resalta que los contratos son dinámicos, por lo cual pueden generarse cambios de estado
	ARAUCA y CAPACHOS fueron abordados de manera intersectorial en la Mesa Arauca en abril 2023.
	PUT 8 cumplió el requisito de Audiencia Pública Ambiental para AD Bienparado, realizada el 8 de julio de 2023.
	VMM 39 fue reactivado por cumplimiento del tiempo de suspensión, motivado por la ola invernal.
Se destaca que, que debido a la dinámica del sector por causas asociadas a conflictividades sociales y trámites ambientales los contratos PUT 31 y LLA 121 reportados anteriormente como reactivados, fueron suspendidos nuevamente en el último trimestre del año.</t>
  </si>
  <si>
    <t xml:space="preserve">El convenio debió ser prorrogado hasta el 30 de marzo de 2024 debido a razones climáticas, de orden público y retrasos por elecciones regionales, lo cual impactó los proyectos o iniciativas de inversión socio ambiental que se estaban ejecutando y adicionalmente ejecutar algunas iniciativas que estaban siendo formuladas con algunas comunidades y autoridades regionales, así como proyectos de fortalecimiento con autoridades ambientales, regionales y comunidades étnicas. 
Por otro lado, las acciones de la Estrategia Territorial de Hidrocarburos también debían garantizarse en el inicio del año 2024 ya que la prevención y atención de la conflictividad es un ejercicio permanente en los territorios donde se desarrollan proyectos de Exploración y producción de Hidrocarburos.
Por lo anterior, con la suscripción del Otrosi No. 1 al convenio se ajustó el Plan de Trabajo y cronogramas para la ejecución de actividades y cierre de proyectos al 30 de marzo de 2023. 
1. ETH ANH - En TOLIMA: tres Espacio de Fortalecimiento a Actores en el Municipio de Chaparral, Natagaima y San Luis en temas de interés en el sector Hidrocarburos como lo es ABC de hidrocarburos, hidrogeología, Cambio Climático y Comunidades Energéticas; concertación con la Comunidad Indígena Pijao Chaparral, Hocol y Entidades del gobierno; PUTUMAYO; se realizó una actividad de fortalecimiento de capacidad a la comunidad del Pueblo Nasa sobre el ABC de hidrocarburos en especial atención sobre las obligaciones sociales con base a la línea de tiempo de firma de cada uno de los contratos,  una Mesa de diálogo y seguimiento a compromisos entre la comunidad de Puerto Vega – Teteye y la operadora Gran Tierra en el municipio de Puerto Asís. META: Socialización de los avances de Estudio de Impacto Ambiental primer y segundo momento del área de Desarrollo Yataro del contrato de E&amp;P CPO9 en comunidades  de los municipios de Castilla La Nueva, Guamal, Dorado, Cubarral; acompañamiento a la empresa New Granada quien por primera vez hace presencia en el resguardo Sáliba; un espacio de Audiencia Pública Ambiental por trámite solicitado por Ecopetrol para el contrato E&amp;P CPO9 en el municipio de Acacías (Meta); un espacio de dialogo preventivo con la comunidad de la vereda San Isidro del municipio de Cabuyaro; se llevó a cabo mesas de  trabajo con representantes de la Asociación UNUMA y la  Autoridad Nacional de Licencias Ambientales ANLA; con el acompañamiento del Ministerio de Minas y Energía y la ANH. CARIBE: En el municipio de  San Luis de Palenque se realizó una presentación sobre las generalidades del  estado de los contratos E&amp;P, E&amp; y se socializó  la Estrategia Territorial de Hidrocarburos -ETH; en el municipio de Sahagún se dictó capacitación en las siete instituciones intervenidas (en seis espacios, ya que Llanadas y Sabaneta se hizo en uno en temas de hidrocarburos, partiendo desde qué son los hidrocarburos, hasta los temas sociales implícitos en estos. CASANARE: seis  espacios de fortalecimiento de conocimientos dirigido a los actores de los municipios de Tame, Saravena, Paz de Ariporo, Villanueva y Yopal ; se realizó la conmemoración de los 10 años de la consulta popular de Tauramena; También se realizaron Jornadas de Fortalecimiento en ABC de hidrocarburos y claridades desde la ETH, con las veredas de  Redención, Sirivana, Macuco, Conchal, Palmira  (Nunchía Casanare); se realizó un diálogo preventivo y recepción de inconformidades por parte de la comunidad de la vereda San Isidro del municipio de Cabuyaro, el día 20 de diciembre; en temas laborales y PBC. ARAUCA: dos mesas técnicas (ambiental y laboral) se enmarcan en el Convenio de Explotación Arauca tendientes a fomentar la colaboración y el diálogo constructivo entre la empresa, la comunidad, los gremios empresariales y las entidades gubernamentales en relación con estos aspectos específicos; se hicieron espacios de Fortalecimiento de conocimientos a actores del municipio de Saravena, acerca de los programas en Beneficio a las Comunidades; en el marco de la Hoja de ruta para atender de manera integral el departamento de Arauca. Convenio de Explotación Arauca y Llanos 38 (E&amp;P); se realizó un  espacio de Fortalecimiento a actores del municipio de Tame, acerca de los programas en Beneficio a las Comunidades; en el marco de la Hoja de ruta para atender de manera integral el departamento de Arauca. Convenio de Explotación Capachos y LLA 121 (E&amp;P); en Arauquita se realizó un espacio de relacionamiento institucional con comunidades que permitan generar confianza entre los actores de los territorios y las entidades del Gobierno. MAGADALENA MEDIO: En el Municipio de Rio de Oro, se realizó el espacio con miembros de Junta de Acción Comunal, líderes sociales y miembros de la comunidad en dos momentos y se desarrollaron espacios de diálogo con actores del municipio de Yacopí, con el fin hacer seguimiento a los compromisos adquiridos durante los días 16 y 17 de agosto en la vereda El Castillo y La Inspección de Patovica. NORTE DE SANTANDER: un de diálogo con actores del municipio de Sardinata, Contrato E&amp;P Carbonera y se participó de la “Mesa de Impulso” en la ciudad de Cúcuta, liderada por la Agencia de Renovación del Territorio.
2. ETH MINTRABAJO - Durante el mes de diciembre en el marco del fortalecimiento a la Estrategia Territorial de Hidrocarburos del Ministerio del Trabajo se acompañaron 32 espacios de diálogo. Entre estas se destacan las jornadas de capacitación y pedagogía laboral en las cuales se da a conocer la normatividad laboral vigente aplicable en procesos de contratación para proyectos de exploración y producción de hidrocarburos, durante el periodo se desarrollaron estos talleres en Casanare, La Guajira y Cesar. 2. ETH UAESPE - Desde la Unidad Administrativa Especial del Servicio Público de Empleo  se acompañaron 19 espacios de diálogo, entre los que se incluyen espacios de socialización del decreto 1668, las resoluciones  2616 del 2016 y 334 de 2021 con las cuales se aclaran  los procesos que se deben surtir para la contratación y colocación de mano obra en los territorios. Durante este periodo se acompañaron espacios en Nunchía, Casanare; Manaure y Riohacha en La Guajira; y en Rio de Oro, Cesar. 3. ETH MININTERIOR - Se participó en 11 espacios en los territorios priorizados, donde se destaca las actividades en el procesos de acompañamiento para el levantamiento de las vías de hecho en los proyectos campo San Francisco Alto, vereda Guacirco, Campo San Jorge Alto  Huila  y la Participación de la Audiencia Publica en Agua Azul, Casanare con la presencia del Ministro de minas y Energía. 4. DANCP - Se realizaron siete (7) las visitas de verificación en las solicitudes sobre procedencia o no de la consulta previa, de las cuales cinco (5) pertenecen al proyecto "ÁREA DE PERFORACIÓN EXPLORATORIA SN-26”, pertenecientes a la comunidad indígena Zenú (Comunidad Indígena Rural El Corozo, Cabildo Indígena Zenú Rural Nueva Lucia, Comunidad Indígena Zenú Rural La Piedra, Comunidad Indígena Las Moscas, Comunidad Indígena El Guayabo ubicados en el municipio de Montería. Y dos (2) pertenecientes a la comunidad Cerro Peñarel, comunidad Perratel de la etnia Wayuu en el municipio de Riohacha departamento de la Guajira dentro del proyecto “Estudio de Impacto Ambiental para la modificación de la Licencia Ambiental del proyecto, área de perforación exploratoria maria conchita, para pasar a la etapa de producción”. </t>
  </si>
  <si>
    <t>1. PROYECTO INVEMAR. Finalizó con éxito el proyecto desarrollado con el INVEMAR obteniendo como principales resultados:
TEMÁTICA 1. CARACTERIZACIÓN AMBIENTAL DEL ÁREA DE INTERÉS BAJA GUAJIRA: Llevar a cabo el análisis de la información ambiental del área de interés con el fin de crear una línea base de conocimiento abiótico y biótico del área, como insumo a la generación de la Línea base ambiental del área, con miras a su manejo ambientalmente sostenible.
TEMÁTICA 2. ESTRATEGIA DE COMUNICACIÓN
TEMÁTICA 3. APOYO A LA ESTRUCTURACIÓN DE PROCESOS DE LICENCIAMIENTO AMBIENTAL COSTA AFUERA.
Productos entregables:
1. Plan Detallado de Trabajo y Cronograma discriminado por temática.
2. Primer Informe Técnico de Avance (ITA- 1) de Gestión y Financiero sobre las Temáticas propuestas frente al Plan Detallado de Trabajo.
3. Un Informe Técnico y de Gestión y Financiero Final (ITF), conteniendo la totalidad de los productos comprometidos en cada una de las temáticas propuestas.
2. Se estàn ajustando los tèrminos del proyecto a desarrollar para el cumplimiento de la metdurante la prórroga suscrita al Convenio de Asociación</t>
  </si>
  <si>
    <t xml:space="preserve">El Convenio de Asociación debió ser prorrogado hasta el 30 de marzo de 2024 debido a razones climáticas, de orden público y retrasos por elecciones regionales, lo cual impactó los proyectos o iniciativas de inversión socio ambiental que se estaban ejecutando y adicionalmente ejecutar algunas iniciativas que estaban siendo formuladas con algunas comunidades y autoridades regionales, así como proyectos de fortalecimiento con autoridades ambientales, regionales y comunidades étnicas. 
Por otro lado, las acciones de la Estrategia Territorial de Hidrocarburos también debían garantizarse en el inicio del año 2024 ya que la prevención y atención de la conflictividad es un ejercicio permanente en los territorios donde se desarrollan proyectos de Exploración y producción de Hidrocarburos.
Por lo anterior, con la suscripción del Otrosi No. 1 al convenio se ajustó el Plan de Trabajo y cronogramas para la ejecución de actividades y cierre de proyectos al 30 de marzo de 2023
1. PROYECTO CORPONOR - Se desarrollaron actividades y talleres con la comunidad, así como fortalecimientos a los PRAE de las dos instituciones educativas priorizadas del área de influencia de los humedales Cámbulos y San Luis. Por otro lado, se realizaron varias jornadas participativas de limpieza y siembra de 3400 individuos en ambos humedales para la restauración de los ecosistemas y la sostenibilidad de los mismos. Además, se implementó la iniciativa de guardianes de los humedales donde participaron tanto adultos como niños por la conservación y protección de los humedales, y finalmente se realizó el diseño preliminar de la cartilla de pedagogía sobre los humedales y las vallas informativas a instalar en los recorridos de los dos humedales. Finalmente, se realizó el análisis ecoturístico de los humedales, así como el establecimiento de posibles rutas ecoturísticas de forma participativa a través de senderos que podrían utilizar los locales como ingresos económicos en el mediano plazo. 2. PROYECTO CVS - Se realizó visita técnica a territorio, donde se identificaron las Determinantes Ambientales y otras áreas de interés ambiental, la Georreferenciación y Seguimiento en campo de la actualización de la cartografía de usos recomendados de los municipios de Planeta Rica, Buenavista y Pueblo Nuevo con base a los POMCA Sinú y el Bajo San Jorge, ambos actualizados. Se verificó cuáles son aquellas áreas forestales protectoras (bosques fragmentados, bosques de galería, entre otros), consideradas de especial significancia en el Plan General de Ordenamiento Forestal para el departamento de Córdoba y que se encuentran en la parte norte y sur del municipio de Pueblo Nuevo (veredas Pinturas y Nueva Esperanza), su importancia radica en los múltiples servicios ecosistémicos y ecológicos que prestan estas áreas para el hábitat de especies de fauna silvestre, ayudan a la regulación del microclima, evitan la erosión de los suelos, ayudan en el proceso hidrológico del agua, entre otros múltiples beneficios. 3. PROYECTO CAS. Se desarrollaron los muestreos previstos en la fase metodológica:  análisis fisicoquímico del agua de cinco pozos del convenio La Cira - Infantas (LC-162, LC-245, LC-295, I-653 y LC-343 ), uno I-635 del convenio GRM y uno de Lisama Nutria (L-158) y la toma de muestras para análisis de suelo de los pozos I-1607 del convenio GRM y L-134 de Lisama Nutria. Los resultados y análisis fueron desarrollados por tres laboratorios difrentes:Induanálisis, PSL Proanálisis y ChemiLab. • Se implemento la metodología y los formatos requeridos para el diagnóstico de los pozos abandonados, para la entrega de los resultados de dicho análisis. • Se desarrollo un documento con el marco normativo sobre abandono de pozos, el número de pozos activos y abandonados de los últimos diez años en los municipios de Barrancabermeja, Puerto Wilches, San Vicente de Chucuri y Sabana de Torres y otro correspondiente al diagnóstico de la ejecución del 1% de compensación de los proyectos de hidrocarburos. 4. PROYECTO ANLA.  Se elaboró una propuesta técnica en la cual se definen los criterios mínimos para la delimitación del área de influencia a manera de una guía metodológica, donde se presenta los pasos a seguir para delimitar, caracterizar y zonificar el AI en proyectos, obras y/o actividades ubicadas en la región marino-costera y que además están relacionados con la industrial del gas y el petróleo. • Se participó en mesas de trabajo internas y externar para identificar el proceso de delimitación de área de influencia, conocer cómo se realizan los procesos de levantamiento de información línea base, así como de licenciamiento en ambientes terrestres. • Se socializó la propuesta en una mesa externa el 12 de diciembre para recibir aportes y comentarios y el 21 de diciembre se socializó la actividad en una mesa interna al Subdirector y a la coordinadora de instrumentos de ANLA.  • Se realizó la revisión de expedientes de en el Sistema de Información de Licencias Bióticas (SILA) a planes y programas en proyectos de exploración y producción de hidrocarburos para la identificación de los criterios usados en los planes de seguimiento y monitoreo dentro de los planes de compensación biótica en expedientes con instrumento de seguimiento y licencia ambiental.  • Se realizo la consolidación de los criterios encontrados en los expedientes revisados, los cuales fueron ponderados y posteriormente indexados en una matriz de criterios relacional, posteriormente, se construyó para cada criterio según los indicadores obtenidos, su descripción en fichas las cuales contienen entre otros, el método de cálculo, interpretación, definición y bibliografía. 5. PROYECTO CORPOAMAZONIA.  El análisis llevado a cabo durante este período ha culminado en un avanzado estado de comprensión de las condiciones ambientales en el área de estudio. La ejecución completa de las visitas a campo y la revisión de la información secundaria han permitido la elaboración de una matriz de presiones y amenazas, fundamentando así el progreso del 60% en la construcción del documento técnico. La exitosa finalización del 80% de la base de datos georreferenciada ha proporcionado una visión integral de las condiciones ambientales identificadas en la región, respaldada por el avanzado levantamiento cartográfico del 85%, plasmado en mapas detallados y representaciones visuales. 6. PROYECTO CORPOGUAJIRA. Se desarrolla proyecto de investigación en cooperación con el INVEMAR esperando hacer la colecta de información en el mes de febrero para entrega de resultados en marzo de 2024.
</t>
  </si>
  <si>
    <t xml:space="preserve">Con corte al 31 de diciembre finalizaron los siguientes proyectos:
- Fortalecimiento Instituciones Educativas - Dotación de Mobiliario educativo en el municipio de Puerto Wilches 
- Inversión social- Piñalito Tauramena (Casanare) - Filtros de agua 
- Mejoramiento de la red vial urbana de la cabecera municipal de Puerto Nare 
- Promoción activa y saludable del envejecimiento de las personas mayores en el municipio de Puerto Triunfo departamento de Antioquia 
- Fortalecimiento Instituciones Educativas - Dotación de -  Mobiliario educativo en el municipio de Ponedera 
- Atención adulto mayor Paz de Ariporo  
- Construcción del parque biosaludable ubicado en la vereda La Niata del municipio de Yopal, departamento de Casanare 
- Fortalecimiento Institucional Educativo
- Fortalecimiento mediante la dotación mobiliario escolar y capacitación en temas de hidrocarburos y medio ambiente – Municipio de Sahagún- Departamento de Córdoba 
- Mejoramiento Infraestructura social en siete instituciones educativas del municipio de Sahagún en el departamento de Córdoba
- Infraestructura Social, espacios deportivos en el Corregimiento Km20 del municipio de Puerto Wilches- Departamento de Santander 
- Mejoramiento de Infraestructura Social y mobiliario escolar - La Y de Macaraquilla - Municipio de Aracataca- Departamento del Magdalena
- Fortalecimiento a la Corporación Autónoma Regional de La Orinoquia CORPORINOQUIA </t>
  </si>
  <si>
    <t>El Plan Estratégico de SST se encuentra con una ejecución del 93% con corte a diciembre de 2023. 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t>
  </si>
  <si>
    <t>Actividades de capacitación en ejecución.</t>
  </si>
  <si>
    <t>Actividad realizada unto con la Cja de Cpmpensación</t>
  </si>
  <si>
    <t>Para la vigencia se subieron 4,4 puntos, sobrepasando la meta establecida que era de 3,6 puntos</t>
  </si>
  <si>
    <t>Desde participación ciudadana se publicaron 4 informes trimestrales durante la vigencia 2023 de atención a PQRSD.  También se aplicaron 2 encuestas de satisfacción y se publicaron los respectivos informes en la página web institucional</t>
  </si>
  <si>
    <t>Se cerraron 20 trámites (10 Ajuste PTE, 1 Otros, 2 Modificación PEV, 2 Modificación Área, 2 Liberación Recursos F.A. y 3 Modificaciónn y/o reducción garantía). Se recibieron durante diciembre 2 trámites para un total acumulado de 237. A 31-dic-23 se encuentran 10 trámites abiertos. De la gestión de este último mes, sobresale el hecho de pasar a la proxima vigencia sólo con 10 trámites abiertos, significando una importante reducción ya que al iniciar este año se traian 30 trámites abiertos de vigencias anteriores.</t>
  </si>
  <si>
    <t>Seguimiento a la Producción\ESTADISTICAS\INDICADORES\INDICADORES 2023\12. Diciembre_2023\Soporte\BD_Control de Tiempos Trámites_31-dic-23</t>
  </si>
  <si>
    <t>Durante el cuarto trimestre de la vigencia se gestionó 1 PLEX (Sabanero - Chamán) para un acumulado de 169 PLEX (168 cumplen y 1 se encuentra en complementar). Con un porcentaje de cumplimiento superior a la meta propuesta, termina esta vigencia evidenciando una vez mas la madurez de este proceso.</t>
  </si>
  <si>
    <t>Seguimiento a la Producción\ESTADISTICAS\INDICADORES\INDICADORES 2023\12. Diciembre_2023\Soporte\BD_Seguimiento Informes_Consolidado-31-dic-23</t>
  </si>
  <si>
    <t>Al corte 31 de diciembre del 2023 se tienen estimados y establecidos los Fondos de Abandono de 39 áreas devueltas y 168 Áreas en Periodo de Explotación/Producción, , con lo cual se alcanzó la meta prevista. Pese a las dificultadas transcurridas en los trimestres II y III, durante este último periodo con la implementación de rutinas mejoradas de revisión, se logro supersr el atraso y lograr el cumplimiento de la meta.</t>
  </si>
  <si>
    <t>Seguimiento a la Producción\ESTADISTICAS\INDICADORES\INDICADORES 2023\12. Diciembre_2023\Soporte\BD_Estimacion_Fondos Abandono_Inventarios V4-31-dic-23</t>
  </si>
  <si>
    <t>NO SE PRESENTÓ REPORTE PARA EL ÚLTIMO TRIMESTRE DE LA VIGENCIA 2023
Documentos soportes de las actividades ejecutadas con base en el PAAI
25 actividades ejecutadas con base en lo planeado en el PAAI 2023</t>
  </si>
  <si>
    <t>El acumulado hasta el mes de noviembre de 2023 es el siguiente:
ENERO 6 POZOS PERFORADOS
1. Contrato E&amp;P VIM 33; Pozo Dividivi-1, Inició perforación 20-dic-22; T.D: 2-ene-23, A-3.
2. Contrato E&amp;P VIM-5; Pozo Saxofón-1, Inició perforación 2-dic-22; T.D: 7-ene-23, A-3.
3. Convenio E&amp;P Área Santiago de las Atalayas, Pozo Cupiagua XD45Y, Inició perforación 29-sep-22; T.D: 18-ene-23, A-2c.
4. Contrato E&amp;P LLA-87; Pozo Picabuey-1, Inició perforación 18-dic-22; T.D: 18-ene-23, A-3.
5. Contrato E&amp;E La Creciente; Pozo Magari-1D, Inició perforación 12-nov-22; T.D: 18-ene-23, A-3.
6. Contrato E&amp;P CPO-9; Pozo Magnus-1, Inició perforación 8-ene-23; T.D: 22-ene-23, A-3.
FEBRERO 4 POZOS PERFORADOS
7. Contrato E&amp;P COR-15; Pozo Oveja-1, Inició perforación 23-ene-23; T.D: 1-feb-23, A-3.
8. Contrato E&amp;P LLA-9; Pozo Turupe-1 ST1, Inició perforación 17-ene-23; T.D: 04-feb-23, A-3.
9. Contrao E&amp;P LLA-87; Pozo Zorzal-1, Inició perforación 12-ene-23; T.D: 11-feb-23, A-3.
10. Contrato E&amp;P LLA-78; Pozo Espiguero-1, Inició perforación 4-feb-23; T.D: 18-feb-23, A-3.
MARZO 8 POZOS PERFORADOS
11. Contrato E&amp;E CUBIRO; Pozo Cubiro KN-1, Inició perforación 27-feb-23; T.D: 6-mar-23, A-2b.
12. Contrato E&amp;P VIM-22; Pozo Chimi-1, Inicio perforación 16-feb-23; T.D: 11-mar-23, A-3.
13. Contrato de Asociación COROCORA; Pozo Iza-1, Inicio perforación 4-mar-23; T.D. 12-mar-23, A-3.
14. Contrato E&amp;P LLA-87; Pozo Koala-1, Inició perforación 16-feb-23; T.D: 13-mar-23, A-3.
15. Contrato E&amp;P CPO-9; Pozo Leyenda-1, Inicio perforación 16-feb-23; T.D. 14-mar-23, A-3.
16. Contrato E&amp;P CPO-5; Pozo Yarico-1X, Inicio perforación 20-ene-23; T.D. 19-mar-23, A-2a.
17. Contrato E&amp;P LLA-78; Pozo Tinamú Llanos-1, Inicio perforación 18-mar-23; T.D. 26-mar-23, A-3.
18. Convenio E&amp;P SANTIAGO DE LAS ATALAYAS; Pozo Cusiana V-31, Inicio perforación 9-jul-22; T.D: 28-mar-23, A-3.
ABRIL 6 POZOS PERFORADOS
19. Contrato E&amp;P LLA-61; Pozo Omi-4, Inicio perforación 23-mar-23; T.D: 8-abr-23, A-3.
20. Contrato E&amp;P CPO-9; Pozo Kimera-1, Inicio perforación 25-mar-23; T.D: 11-abr-23, Exploratorio.
21. Contrato E&amp;P VIM-22; Pozo Winner-1, Inicio perforación 30-mar-23; T.D: 13-abr-23, A-3.
22. Contrato E&amp;P VIM-43; Pozo Chirimoya-1-ST1, Inicio perforación 7-abr-23; T.D: 25-abr-23, A-3.
23. Contrato E&amp;P VIM-21; Pozo Lulo-1, Inicio perforación 17-abr-23; T.D: 26-abr-23, A-3.
24. Contrato E&amp;P LLA-34; Pozo Ninfálido-1, Inicio perforación 19-abr-23; T.D: 30-abr-23, A-2b.
MAYO 4 POZOS PERFORADOS
25. Contrato E&amp;P SSJN-1; Pozo Pollera Norte-1, Inicio perforación 13-abr-23; T.D: 1-may-23, A-3.
26. Contrato E&amp;P VIM-22; Pozo Tubará Sur-1, Inicio perforación 29-abr-23; T.D: 6-may-23, A-3.
27. Contrato de Asociación TAPIR; Pozo Carrizales Norte-1, Inicio perforación 1-may-23; T.D: 11-may-23, A-3.
28. Contrato de Asociación CARARE LAS MONAS; Pozo San Benedicto-1A-ST1, Inicio perforación 26-abr-23; T.D: 18-may-23, A-3.
JUNIO 1 POZO PERFORADO
29. Contrato E&amp;P LLA-81; Pozo Lucero-1, Inicio perforación 14-jun-23; T.D: 27-jun-23, A-2b.
JULIO 1 POZO PERFORADO
30. Contrato E&amp;P LLA-123; Pozo Saltador-1, Inicio perforación 31-may-23; T.D: 01-jul-23, A-3.
AGOSTO 4 POZOS PERFORADOS
31. Contrato E&amp;P ESPERANZA; Pozo Piña Norte-2, Inicio perforación 19-jul-23; T.D: 02-ago-23, A-2c.
32. Contrato E&amp;P COL-5; Pozo Glaucus-1, Inicio perforación 16-jul-23; T.D: 10-ago-23. A-3.
33. Contrato E&amp;E ESPERANZA; Pozo Cereza-1, Inicio perforación 9-ago-23; T.D: 19-ago-23, A-2c
34. Contrato E&amp;P LLA-124; Pozo Cucarachero-1, Inicio perforación 8-jul-23; T.D: 19-ago-23, A-3.
SEPTIEMBRE 2 POZOS PERFORADOS
35. Contrato E&amp;P LLA-123; Pozo Toritos-1, Inicio perforación 14-ago-23; T.D: 12-sep-23, A3.
36. Contrato E&amp;P SN-18; Pozo Sabanales-1, Inicio perforación 7-jul-23; T.D: 16-sep-23, A3.
OCTUBRE 3 POZOS PERFORADOS
37. Convenio de Explotación APIAY; Pozo Aquila-1, Inicio perforación 5-sep-23; T.D: 3-oct-23, A-2b
38. Convenio de Explotación LA CIRA INFANTAS; Pozo ION-01, Inicio perforación 5-oct-23; T.D: 12-oct-23, A-2c
39. Contrato E&amp;P CPO-5; Pozo Halcon-1X, Inicio perforación 29-sep-23; T.D: 24-oct-23, A-3
NOVIEMBRE 2 POZOS PERFORADOS
40. Contrato E&amp;P LLA-87; Pozo Zorzal Este-1, Inicio perforación 5-oct-23; T.D: 3-nov-23, A-2a
41. Contrato E&amp;P LLA-123; Pozo Bisbita Centro-01, Inicio perforación 12-oct-23; T.D: 15-nov-23, A-3
DICIEMBRE 1 POZO PERFORADO
42. Contrato E&amp;P CPO-5; Pozo Perico-1X, Inicio perforación 22-nov-23; T.D: 17-dic-23, A-2c</t>
  </si>
  <si>
    <r>
      <t xml:space="preserve">La adquisición de sísmica para acumulada hasta el mes de octubre 2023 es la siguiente: 
</t>
    </r>
    <r>
      <rPr>
        <b/>
        <sz val="11"/>
        <rFont val="Calibri"/>
        <family val="2"/>
        <scheme val="minor"/>
      </rPr>
      <t xml:space="preserve">Convenio de Explotación CE MAGDALENA MEDIO
</t>
    </r>
    <r>
      <rPr>
        <sz val="11"/>
        <rFont val="Calibri"/>
        <family val="2"/>
        <scheme val="minor"/>
      </rPr>
      <t xml:space="preserve">Programa: FLAMENCOS 3D
Total sísmica 3D: 312 Km²
Total Km Programa Sísmico:  </t>
    </r>
    <r>
      <rPr>
        <b/>
        <sz val="11"/>
        <rFont val="Calibri"/>
        <family val="2"/>
        <scheme val="minor"/>
      </rPr>
      <t xml:space="preserve">499,2 Km 2D Equivalente
</t>
    </r>
    <r>
      <rPr>
        <sz val="11"/>
        <rFont val="Calibri"/>
        <family val="2"/>
        <scheme val="minor"/>
      </rPr>
      <t xml:space="preserve">Fecha de Inicio Topografía: 3-nov-22
Fecha de Inicio Perforación:  17-nov-22
Fecha de Inicio Registro: 21-ene-23
Fecha Fin Registro: 14-abr-23
Avance Sísmica: 100%
</t>
    </r>
    <r>
      <rPr>
        <b/>
        <sz val="11"/>
        <rFont val="Calibri"/>
        <family val="2"/>
        <scheme val="minor"/>
      </rPr>
      <t xml:space="preserve">Contratos: E&amp;P SSJN-1 - RC-7 - PERDICES
</t>
    </r>
    <r>
      <rPr>
        <sz val="11"/>
        <rFont val="Calibri"/>
        <family val="2"/>
        <scheme val="minor"/>
      </rPr>
      <t xml:space="preserve">Programa: SSJN-1-2D-2021
Total sísmica 2D: </t>
    </r>
    <r>
      <rPr>
        <b/>
        <sz val="11"/>
        <rFont val="Calibri"/>
        <family val="2"/>
        <scheme val="minor"/>
      </rPr>
      <t xml:space="preserve">210,002 Km
</t>
    </r>
    <r>
      <rPr>
        <sz val="11"/>
        <rFont val="Calibri"/>
        <family val="2"/>
        <scheme val="minor"/>
      </rPr>
      <t xml:space="preserve">Fecha de Inicio Topografía: 21-ene-23
Fecha de Inicio Perforación:  4-feb-23
Fecha de Inicio Registro: 30-mar-23
Fecha Fin Registro: 8-may-23
Avance Sísmica: 100%
</t>
    </r>
    <r>
      <rPr>
        <b/>
        <sz val="11"/>
        <rFont val="Calibri"/>
        <family val="2"/>
        <scheme val="minor"/>
      </rPr>
      <t>Contratos: E&amp;P LLA-99</t>
    </r>
    <r>
      <rPr>
        <sz val="11"/>
        <rFont val="Calibri"/>
        <family val="2"/>
        <scheme val="minor"/>
      </rPr>
      <t xml:space="preserve">
Programa: LLA-99 3D
Total sísmica 3D: 165 Km²
Total Km Programa Sísmico: </t>
    </r>
    <r>
      <rPr>
        <b/>
        <sz val="11"/>
        <rFont val="Calibri"/>
        <family val="2"/>
        <scheme val="minor"/>
      </rPr>
      <t xml:space="preserve">264,0 Km 2D Equivalente
</t>
    </r>
    <r>
      <rPr>
        <sz val="11"/>
        <rFont val="Calibri"/>
        <family val="2"/>
        <scheme val="minor"/>
      </rPr>
      <t xml:space="preserve">Fecha de Inicio Topografía: 18-feb-23
Fecha de Inicio Perforación:  16-mar-23
Fecha de Inicio Registro: 8-abr-23
Fecha Fin Registro: 20-abr-23
Avance Sísmica: 100%
</t>
    </r>
    <r>
      <rPr>
        <b/>
        <sz val="11"/>
        <rFont val="Calibri"/>
        <family val="2"/>
        <scheme val="minor"/>
      </rPr>
      <t>Contrato: TEA VMM-4-1</t>
    </r>
    <r>
      <rPr>
        <sz val="11"/>
        <rFont val="Calibri"/>
        <family val="2"/>
        <scheme val="minor"/>
      </rPr>
      <t xml:space="preserve">
Programa: CESAR 3D 2023
Total sísmica 3D: 108,18 Km²
Total Km Programa Sísmico: 173,088 Km 2D Equivalente </t>
    </r>
    <r>
      <rPr>
        <b/>
        <sz val="11"/>
        <rFont val="Calibri"/>
        <family val="2"/>
        <scheme val="minor"/>
      </rPr>
      <t xml:space="preserve">- adquirida 157,613 Km 2D Equivalente
</t>
    </r>
    <r>
      <rPr>
        <sz val="11"/>
        <rFont val="Calibri"/>
        <family val="2"/>
        <scheme val="minor"/>
      </rPr>
      <t xml:space="preserve">Fecha de Inicio Topografía: 11-oct-23
Fecha de Inicio Perforación:  4-nov-23
Fecha de Inicio Registro:  5-dic-23
Fecha Fin Registro: 
Avance Sísmica: 97,34%
</t>
    </r>
    <r>
      <rPr>
        <b/>
        <sz val="11"/>
        <rFont val="Calibri"/>
        <family val="2"/>
        <scheme val="minor"/>
      </rPr>
      <t xml:space="preserve">Contrato: E&amp;P LLA-104
</t>
    </r>
    <r>
      <rPr>
        <sz val="11"/>
        <rFont val="Calibri"/>
        <family val="2"/>
        <scheme val="minor"/>
      </rPr>
      <t xml:space="preserve">Programa: LLA-104 3D
Total sísmica 3D: 300,32 Km²
Total Km Programa Sísmico: 480,512 Km 2D Equivalente - </t>
    </r>
    <r>
      <rPr>
        <b/>
        <sz val="11"/>
        <rFont val="Calibri"/>
        <family val="2"/>
        <scheme val="minor"/>
      </rPr>
      <t xml:space="preserve">adquirida 24,026 Km 2D Equivalente
</t>
    </r>
    <r>
      <rPr>
        <sz val="11"/>
        <rFont val="Calibri"/>
        <family val="2"/>
        <scheme val="minor"/>
      </rPr>
      <t xml:space="preserve">Fecha de Inicio Topografía: 20-oct-23
Fecha de Inicio Perforación:  9-nov-23
Fecha de Inicio Registro: 22-dic-23
Fecha Fin Registro: 
Avance Sísmica: 5%
</t>
    </r>
    <r>
      <rPr>
        <b/>
        <sz val="11"/>
        <rFont val="Calibri"/>
        <family val="2"/>
        <scheme val="minor"/>
      </rPr>
      <t>Contrato: N/A - "ANH"</t>
    </r>
    <r>
      <rPr>
        <sz val="11"/>
        <rFont val="Calibri"/>
        <family val="2"/>
        <scheme val="minor"/>
      </rPr>
      <t xml:space="preserve">
Programa: MONTELIBANO-2D
Total sísmica 2D: 250,80 Km
Total Km Programa Sísmico: 250,80 Km 2D Equivalente - </t>
    </r>
    <r>
      <rPr>
        <b/>
        <sz val="11"/>
        <rFont val="Calibri"/>
        <family val="2"/>
        <scheme val="minor"/>
      </rPr>
      <t xml:space="preserve">adquirida 211,826 Km 2D Equivalente
</t>
    </r>
    <r>
      <rPr>
        <sz val="11"/>
        <rFont val="Calibri"/>
        <family val="2"/>
        <scheme val="minor"/>
      </rPr>
      <t>Fecha de Inicio Topografía: 15-sep-23
Fecha de Inicio Perforación:  17-oct-23
Fecha de Inicio Registro: 5-dic-23
Fecha Fin Registro: 
Avance Sísmica: 84,46%</t>
    </r>
  </si>
  <si>
    <t>El indicador de trámites de la GSCE muestra un cumplimiento de 98% respecto a la meta establecida para el mes de diciembre (se estableció una meta del 90% en la respuesta de los trámites). Se respondieron 281 del total de los 318 trámites que se tenían como meta para el corte del 31 de diciembre de 2023. Para la medición del indicador no se tienen en cuenta los trámites asociados a Terminaciones, Liquidaciones y Devoluciones de áreas, debido a que requieren un período de tiempo amplio para su resolución.</t>
  </si>
  <si>
    <t>En el cuarto trimestre de 2023 se evidencia un cumplimiento del indicador de Vencimientos de Fase del 100 %, esto quiere decir que de los 8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cuarto  trimestre del año 2023  este indicador cumplió la meta establecida.</t>
  </si>
  <si>
    <t>El indicador de trámites de la GSCE muestra un cumplimiento del 97%  respecto a la meta establecida para el cuarto trimestre. Al cierre del trimestre, se cerraron 836 trámites de revisión de garantías y 416 respuestas a tramites relacionados con las garantías, para un total de 1252 trámites gestionados.  Al cierre del trimestre, el equipo de garantías de la GSCE está conformado por cuatro personas, una de planta y tres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</si>
</sst>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00_-;\-&quot;$&quot;\ * #,##0.00_-;_-&quot;$&quot;\ * &quot;-&quot;??_-;_-@_-"/>
    <numFmt numFmtId="165" formatCode="_-* #,##0.00_-;\-* #,##0.00_-;_-* &quot;-&quot;??_-;_-@_-"/>
    <numFmt numFmtId="166" formatCode="_-* #,##0.00\ &quot;€&quot;_-;\-* #,##0.00\ &quot;€&quot;_-;_-* &quot;-&quot;??\ &quot;€&quot;_-;_-@_-"/>
    <numFmt numFmtId="167" formatCode="[$$-240A]\ #,##0"/>
    <numFmt numFmtId="168" formatCode="_-&quot;$&quot;\ * #,##0_-;\-&quot;$&quot;\ * #,##0_-;_-&quot;$&quot;\ * &quot;-&quot;??_-;_-@_-"/>
    <numFmt numFmtId="169" formatCode="0.0"/>
    <numFmt numFmtId="170" formatCode="[$$-240A]\ #,##0.00"/>
    <numFmt numFmtId="171" formatCode="&quot;$&quot;\ #,##0.00"/>
    <numFmt numFmtId="172" formatCode="&quot;$&quot;#,##0.0"/>
  </numFmts>
  <fonts count="17"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color rgb="FFFFFFFF"/>
      <name val="Calibri"/>
      <family val="2"/>
    </font>
    <font>
      <b/>
      <sz val="11"/>
      <color theme="1"/>
      <name val="Calibri"/>
      <family val="2"/>
    </font>
    <font>
      <b/>
      <sz val="11"/>
      <color rgb="FFFF0000"/>
      <name val="Calibri"/>
      <family val="2"/>
      <scheme val="minor"/>
    </font>
    <font>
      <b/>
      <sz val="11"/>
      <color rgb="FF00B050"/>
      <name val="Calibri"/>
      <family val="2"/>
      <scheme val="minor"/>
    </font>
    <font>
      <u/>
      <sz val="11"/>
      <color theme="10"/>
      <name val="Calibri"/>
      <family val="2"/>
      <scheme val="minor"/>
    </font>
    <font>
      <u/>
      <sz val="11"/>
      <name val="Calibri"/>
      <family val="2"/>
      <scheme val="minor"/>
    </font>
    <font>
      <b/>
      <sz val="1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4" tint="-0.249977111117893"/>
        <bgColor theme="4"/>
      </patternFill>
    </fill>
    <fill>
      <patternFill patternType="solid">
        <fgColor theme="4" tint="0.59999389629810485"/>
        <bgColor theme="4" tint="0.59999389629810485"/>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166"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xf numFmtId="165" fontId="5" fillId="0" borderId="0" applyFont="0" applyFill="0" applyBorder="0" applyAlignment="0" applyProtection="0"/>
  </cellStyleXfs>
  <cellXfs count="130">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3"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7" fillId="4" borderId="3" xfId="0" applyFont="1" applyFill="1" applyBorder="1" applyAlignment="1">
      <alignment horizontal="left" vertical="center"/>
    </xf>
    <xf numFmtId="0" fontId="7" fillId="5" borderId="1" xfId="0" applyFont="1" applyFill="1" applyBorder="1"/>
    <xf numFmtId="0" fontId="6" fillId="0" borderId="1" xfId="0" applyFont="1" applyBorder="1"/>
    <xf numFmtId="0" fontId="8" fillId="5" borderId="1" xfId="0" applyFont="1" applyFill="1" applyBorder="1" applyAlignment="1">
      <alignment indent="1"/>
    </xf>
    <xf numFmtId="0" fontId="8" fillId="0" borderId="1" xfId="0" applyFont="1" applyBorder="1"/>
    <xf numFmtId="0" fontId="0" fillId="0" borderId="1" xfId="0" applyBorder="1"/>
    <xf numFmtId="0" fontId="9" fillId="0" borderId="1" xfId="0" applyFont="1" applyBorder="1"/>
    <xf numFmtId="0" fontId="0" fillId="0" borderId="1" xfId="0" applyBorder="1" applyAlignment="1">
      <alignment horizontal="left" vertical="center"/>
    </xf>
    <xf numFmtId="0" fontId="8" fillId="5" borderId="1" xfId="0" applyFont="1" applyFill="1" applyBorder="1" applyAlignment="1">
      <alignment horizontal="center" vertical="center"/>
    </xf>
    <xf numFmtId="0" fontId="9" fillId="0" borderId="1" xfId="0" applyFont="1" applyBorder="1" applyAlignment="1">
      <alignment horizontal="left" vertical="center"/>
    </xf>
    <xf numFmtId="0" fontId="8" fillId="0" borderId="1" xfId="0" applyFont="1" applyBorder="1" applyAlignment="1">
      <alignment indent="1"/>
    </xf>
    <xf numFmtId="0" fontId="6" fillId="0" borderId="1" xfId="0" applyFont="1" applyBorder="1" applyAlignment="1">
      <alignment horizontal="left" vertical="center"/>
    </xf>
    <xf numFmtId="0" fontId="7" fillId="4" borderId="1" xfId="0" applyFont="1" applyFill="1" applyBorder="1" applyAlignment="1">
      <alignment horizontal="left" vertical="center"/>
    </xf>
    <xf numFmtId="0" fontId="1" fillId="0" borderId="1" xfId="0" applyFont="1" applyBorder="1"/>
    <xf numFmtId="0" fontId="0" fillId="0" borderId="1" xfId="0" applyBorder="1" applyAlignment="1">
      <alignment horizontal="left" indent="1"/>
    </xf>
    <xf numFmtId="0" fontId="0" fillId="0" borderId="1" xfId="0" applyBorder="1" applyAlignment="1">
      <alignment horizontal="left" wrapText="1" indent="1"/>
    </xf>
    <xf numFmtId="0" fontId="1" fillId="0" borderId="1" xfId="0" applyFont="1" applyBorder="1" applyAlignment="1">
      <alignment horizontal="left"/>
    </xf>
    <xf numFmtId="0" fontId="8" fillId="0" borderId="1" xfId="0" applyFont="1" applyBorder="1" applyAlignment="1">
      <alignment horizontal="left" vertical="center"/>
    </xf>
    <xf numFmtId="0" fontId="9" fillId="0" borderId="1" xfId="0" applyFont="1" applyBorder="1" applyAlignment="1">
      <alignment vertical="center" wrapText="1"/>
    </xf>
    <xf numFmtId="0" fontId="0" fillId="0" borderId="1" xfId="0" applyBorder="1" applyAlignment="1">
      <alignment wrapText="1"/>
    </xf>
    <xf numFmtId="0" fontId="9" fillId="0" borderId="1" xfId="0" applyFont="1" applyBorder="1" applyAlignment="1">
      <alignment vertical="center"/>
    </xf>
    <xf numFmtId="168" fontId="9" fillId="0" borderId="1" xfId="1" applyNumberFormat="1" applyFont="1" applyFill="1" applyBorder="1" applyAlignment="1">
      <alignment horizontal="left" vertical="center"/>
    </xf>
    <xf numFmtId="0" fontId="6" fillId="0" borderId="1" xfId="0" applyFont="1" applyBorder="1" applyAlignment="1">
      <alignment horizontal="center" vertical="center"/>
    </xf>
    <xf numFmtId="0" fontId="2" fillId="0" borderId="0" xfId="0" applyFont="1" applyAlignment="1">
      <alignment vertical="center" wrapText="1"/>
    </xf>
    <xf numFmtId="0" fontId="9"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7"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Border="1" applyAlignment="1">
      <alignment horizontal="left"/>
    </xf>
    <xf numFmtId="167" fontId="0" fillId="0" borderId="0" xfId="0" applyNumberFormat="1"/>
    <xf numFmtId="0" fontId="3" fillId="6" borderId="6" xfId="0" applyFont="1" applyFill="1" applyBorder="1" applyAlignment="1">
      <alignment horizontal="center" vertical="center" wrapText="1"/>
    </xf>
    <xf numFmtId="167" fontId="3" fillId="6" borderId="6"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0" fillId="0" borderId="0" xfId="0" applyAlignment="1">
      <alignment horizontal="left" indent="1"/>
    </xf>
    <xf numFmtId="49" fontId="3" fillId="6" borderId="6" xfId="0" applyNumberFormat="1" applyFont="1" applyFill="1" applyBorder="1" applyAlignment="1">
      <alignment horizontal="center" vertical="center" wrapText="1"/>
    </xf>
    <xf numFmtId="0" fontId="9" fillId="3" borderId="1" xfId="0" applyFont="1" applyFill="1" applyBorder="1" applyAlignment="1">
      <alignment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xf>
    <xf numFmtId="0" fontId="9" fillId="3" borderId="1" xfId="1" applyNumberFormat="1" applyFont="1" applyFill="1" applyBorder="1" applyAlignment="1">
      <alignment horizontal="left" vertical="center"/>
    </xf>
    <xf numFmtId="0" fontId="9" fillId="7" borderId="1" xfId="0" applyFont="1" applyFill="1" applyBorder="1" applyAlignment="1">
      <alignment horizontal="left" vertical="center"/>
    </xf>
    <xf numFmtId="0" fontId="9" fillId="7" borderId="1" xfId="0" applyFont="1" applyFill="1" applyBorder="1" applyAlignment="1">
      <alignment horizontal="center" vertical="center"/>
    </xf>
    <xf numFmtId="168" fontId="9" fillId="7" borderId="1" xfId="1" applyNumberFormat="1" applyFont="1" applyFill="1" applyBorder="1" applyAlignment="1">
      <alignment horizontal="left" vertical="center" wrapText="1"/>
    </xf>
    <xf numFmtId="0" fontId="4" fillId="7" borderId="1" xfId="0" applyFont="1" applyFill="1" applyBorder="1" applyAlignment="1">
      <alignment horizontal="center" vertical="center" wrapText="1"/>
    </xf>
    <xf numFmtId="0" fontId="9" fillId="7" borderId="1" xfId="0" applyFont="1" applyFill="1" applyBorder="1" applyAlignment="1">
      <alignment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167" fontId="9" fillId="7" borderId="1" xfId="0" applyNumberFormat="1" applyFont="1" applyFill="1" applyBorder="1" applyAlignment="1">
      <alignment vertical="center" wrapText="1"/>
    </xf>
    <xf numFmtId="167" fontId="9" fillId="7" borderId="1" xfId="0" applyNumberFormat="1" applyFont="1" applyFill="1" applyBorder="1" applyAlignment="1">
      <alignment horizontal="center" vertical="center" wrapText="1"/>
    </xf>
    <xf numFmtId="14" fontId="9" fillId="7" borderId="1" xfId="0" applyNumberFormat="1" applyFont="1" applyFill="1" applyBorder="1" applyAlignment="1">
      <alignment horizontal="left" vertical="center" wrapText="1"/>
    </xf>
    <xf numFmtId="49" fontId="9" fillId="7" borderId="1" xfId="1"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167" fontId="9" fillId="3" borderId="1" xfId="0" applyNumberFormat="1" applyFont="1" applyFill="1" applyBorder="1" applyAlignment="1">
      <alignment vertical="center" wrapText="1"/>
    </xf>
    <xf numFmtId="167"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left" vertical="center" wrapText="1"/>
    </xf>
    <xf numFmtId="168" fontId="9" fillId="3" borderId="1" xfId="1" applyNumberFormat="1" applyFont="1" applyFill="1" applyBorder="1" applyAlignment="1">
      <alignment horizontal="left" vertical="center" wrapText="1"/>
    </xf>
    <xf numFmtId="49" fontId="9" fillId="3" borderId="1" xfId="1" applyNumberFormat="1" applyFont="1" applyFill="1" applyBorder="1" applyAlignment="1">
      <alignment horizontal="left" vertical="center" wrapText="1"/>
    </xf>
    <xf numFmtId="0" fontId="4" fillId="3" borderId="1" xfId="0" applyFont="1" applyFill="1" applyBorder="1" applyAlignment="1">
      <alignment vertical="center" wrapText="1"/>
    </xf>
    <xf numFmtId="0" fontId="4" fillId="7" borderId="1" xfId="0" applyFont="1" applyFill="1" applyBorder="1" applyAlignment="1">
      <alignment vertical="center" wrapText="1"/>
    </xf>
    <xf numFmtId="0" fontId="9" fillId="3" borderId="1" xfId="1" applyNumberFormat="1" applyFont="1" applyFill="1" applyBorder="1" applyAlignment="1">
      <alignment horizontal="left" vertical="center" wrapText="1"/>
    </xf>
    <xf numFmtId="0" fontId="9" fillId="7" borderId="1" xfId="1" applyNumberFormat="1" applyFont="1" applyFill="1" applyBorder="1" applyAlignment="1">
      <alignment horizontal="left" vertical="center" wrapText="1"/>
    </xf>
    <xf numFmtId="3" fontId="9" fillId="7" borderId="1" xfId="0" applyNumberFormat="1" applyFont="1" applyFill="1" applyBorder="1" applyAlignment="1">
      <alignment horizontal="center" vertical="center" wrapText="1"/>
    </xf>
    <xf numFmtId="0" fontId="9" fillId="3" borderId="1" xfId="0" applyFont="1" applyFill="1" applyBorder="1" applyAlignment="1">
      <alignment wrapText="1"/>
    </xf>
    <xf numFmtId="1" fontId="9" fillId="3" borderId="1" xfId="2" applyNumberFormat="1" applyFont="1" applyFill="1" applyBorder="1" applyAlignment="1">
      <alignment horizontal="center" vertical="center" wrapText="1"/>
    </xf>
    <xf numFmtId="1" fontId="9" fillId="7" borderId="1" xfId="2" applyNumberFormat="1" applyFont="1" applyFill="1" applyBorder="1" applyAlignment="1">
      <alignment horizontal="center" vertical="center" wrapText="1"/>
    </xf>
    <xf numFmtId="1" fontId="9" fillId="7" borderId="1" xfId="1" applyNumberFormat="1" applyFont="1" applyFill="1" applyBorder="1" applyAlignment="1">
      <alignment horizontal="center" vertical="center" wrapText="1"/>
    </xf>
    <xf numFmtId="2" fontId="9" fillId="7" borderId="1" xfId="1" applyNumberFormat="1" applyFont="1" applyFill="1" applyBorder="1" applyAlignment="1">
      <alignment horizontal="center" vertical="center" wrapText="1"/>
    </xf>
    <xf numFmtId="2" fontId="9" fillId="7" borderId="1" xfId="2" applyNumberFormat="1" applyFont="1" applyFill="1" applyBorder="1" applyAlignment="1">
      <alignment horizontal="center" vertical="center" wrapText="1"/>
    </xf>
    <xf numFmtId="2" fontId="9" fillId="3" borderId="1" xfId="2" applyNumberFormat="1" applyFont="1" applyFill="1" applyBorder="1" applyAlignment="1">
      <alignment horizontal="center" vertical="center" wrapText="1"/>
    </xf>
    <xf numFmtId="2" fontId="9" fillId="7" borderId="1" xfId="0" applyNumberFormat="1" applyFont="1" applyFill="1" applyBorder="1" applyAlignment="1">
      <alignment horizontal="center" vertical="center" wrapText="1"/>
    </xf>
    <xf numFmtId="168" fontId="15" fillId="3" borderId="1" xfId="3" applyNumberFormat="1" applyFont="1" applyFill="1" applyBorder="1" applyAlignment="1">
      <alignment horizontal="lef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167" fontId="9" fillId="2" borderId="1" xfId="0" applyNumberFormat="1" applyFont="1" applyFill="1" applyBorder="1" applyAlignment="1">
      <alignment horizontal="center" vertical="center" wrapText="1"/>
    </xf>
    <xf numFmtId="3" fontId="9" fillId="3" borderId="1" xfId="0" applyNumberFormat="1" applyFont="1" applyFill="1" applyBorder="1" applyAlignment="1">
      <alignment vertical="center" wrapText="1"/>
    </xf>
    <xf numFmtId="0" fontId="4" fillId="7" borderId="1" xfId="0" applyFont="1" applyFill="1" applyBorder="1" applyAlignment="1">
      <alignment horizontal="left" vertical="center" wrapText="1"/>
    </xf>
    <xf numFmtId="164" fontId="9" fillId="7" borderId="1" xfId="1"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164" fontId="9" fillId="3" borderId="1" xfId="1" applyNumberFormat="1" applyFont="1" applyFill="1" applyBorder="1" applyAlignment="1">
      <alignment horizontal="left" vertical="center" wrapText="1"/>
    </xf>
    <xf numFmtId="169" fontId="9" fillId="7" borderId="1" xfId="0" applyNumberFormat="1" applyFont="1" applyFill="1" applyBorder="1" applyAlignment="1">
      <alignment horizontal="center" vertical="center" wrapText="1"/>
    </xf>
    <xf numFmtId="167" fontId="9" fillId="3" borderId="1" xfId="0" applyNumberFormat="1"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167" fontId="2" fillId="0" borderId="0" xfId="0" applyNumberFormat="1" applyFont="1" applyAlignment="1">
      <alignment horizontal="left" vertical="center" wrapText="1"/>
    </xf>
    <xf numFmtId="14" fontId="2" fillId="0" borderId="0" xfId="0" applyNumberFormat="1" applyFont="1" applyAlignment="1">
      <alignment horizontal="left" vertical="center" wrapText="1"/>
    </xf>
    <xf numFmtId="167" fontId="2" fillId="0" borderId="0" xfId="0" applyNumberFormat="1" applyFont="1" applyAlignment="1">
      <alignment vertical="center" wrapText="1"/>
    </xf>
    <xf numFmtId="49" fontId="2" fillId="0" borderId="0" xfId="0" applyNumberFormat="1" applyFont="1" applyAlignment="1">
      <alignment vertical="center" wrapText="1"/>
    </xf>
    <xf numFmtId="0" fontId="9" fillId="3" borderId="1" xfId="0" applyFont="1" applyFill="1" applyBorder="1" applyAlignment="1">
      <alignment horizontal="justify" vertical="center" wrapText="1"/>
    </xf>
    <xf numFmtId="10" fontId="9" fillId="7" borderId="1" xfId="2" applyNumberFormat="1"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72" fontId="9" fillId="7" borderId="1" xfId="1" applyNumberFormat="1" applyFont="1" applyFill="1" applyBorder="1" applyAlignment="1">
      <alignment horizontal="center" vertical="center" wrapText="1"/>
    </xf>
    <xf numFmtId="169" fontId="9"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171" fontId="4" fillId="2" borderId="4" xfId="4" applyNumberFormat="1" applyFont="1" applyFill="1" applyBorder="1" applyAlignment="1">
      <alignment horizontal="right" vertical="center"/>
    </xf>
    <xf numFmtId="171" fontId="4" fillId="2" borderId="5" xfId="4" applyNumberFormat="1" applyFont="1" applyFill="1" applyBorder="1" applyAlignment="1">
      <alignment horizontal="right" vertical="center"/>
    </xf>
    <xf numFmtId="167" fontId="9" fillId="2" borderId="1" xfId="0" applyNumberFormat="1" applyFont="1" applyFill="1" applyBorder="1" applyAlignment="1">
      <alignment horizontal="left" vertical="center" wrapText="1"/>
    </xf>
    <xf numFmtId="170" fontId="4" fillId="2" borderId="4" xfId="4" applyNumberFormat="1" applyFont="1" applyFill="1" applyBorder="1" applyAlignment="1">
      <alignment horizontal="right" vertical="center"/>
    </xf>
    <xf numFmtId="170" fontId="4" fillId="2" borderId="5" xfId="4" applyNumberFormat="1" applyFont="1" applyFill="1" applyBorder="1" applyAlignment="1">
      <alignment horizontal="right" vertical="center"/>
    </xf>
    <xf numFmtId="0" fontId="9"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5">
    <cellStyle name="Hipervínculo" xfId="3" builtinId="8"/>
    <cellStyle name="Millares" xfId="4" builtinId="3"/>
    <cellStyle name="Moneda" xfId="1" builtinId="4"/>
    <cellStyle name="Normal" xfId="0" builtinId="0"/>
    <cellStyle name="Porcentaje" xfId="2" builtinId="5"/>
  </cellStyles>
  <dxfs count="8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k\Downloads\44%2092-93%20Libardo%20A%20Huertas%20PA%20NOVIEMBRE%202023%20GSCP%20GSCE%20GSCYMA%20-%20V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A 2023"/>
      <sheetName val="Hoja2 (2)"/>
      <sheetName val="Hoja1"/>
      <sheetName val="Tablas"/>
      <sheetName val="ENLACES"/>
      <sheetName val="Resumen eliminación"/>
      <sheetName val="Estructura"/>
    </sheetNames>
    <sheetDataSet>
      <sheetData sheetId="0" refreshError="1"/>
      <sheetData sheetId="1" refreshError="1"/>
      <sheetData sheetId="2">
        <row r="25">
          <cell r="D25">
            <v>996421301</v>
          </cell>
          <cell r="E25">
            <v>373657987.875</v>
          </cell>
          <cell r="F25">
            <v>622763313.125</v>
          </cell>
        </row>
        <row r="44">
          <cell r="D44">
            <v>651912845.22000003</v>
          </cell>
          <cell r="E44">
            <v>247726881.18360001</v>
          </cell>
          <cell r="F44">
            <v>404185964.03640002</v>
          </cell>
        </row>
      </sheetData>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Juan Camilo Ochoa Pabon" id="{60F3D9CA-5430-45FA-A75C-DD03F98E246C}" userId="S::juan.ochoa@anh.gov.co::7934e1ed-c14c-4fe5-aaef-72217f329b0d" providerId="AD"/>
</personList>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7">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231.439527893519" createdVersion="8" refreshedVersion="8" minRefreshableVersion="3" recordCount="95" xr:uid="{79A73C4A-0FC6-4C26-83B6-3A2413D5DD69}">
  <cacheSource type="worksheet">
    <worksheetSource ref="A1:AH96" sheet="PA 2023"/>
  </cacheSource>
  <cacheFields count="33">
    <cacheField name="ID" numFmtId="0">
      <sharedItems containsSemiMixedTypes="0" containsString="0" containsNumber="1" containsInteger="1" minValue="1" maxValue="93"/>
    </cacheField>
    <cacheField name="Proceso Sistema Integral de Gestión y Control - SGIC" numFmtId="0">
      <sharedItems/>
    </cacheField>
    <cacheField name="Dimensión MIPG" numFmtId="0">
      <sharedItems/>
    </cacheField>
    <cacheField name="Vicepresidencia/ Oficina Asesora " numFmtId="0">
      <sharedItems count="8">
        <s v="VICEPRESIDENCIA ADMINISTRATIVA Y FINANCIERA"/>
        <s v="OFICINA DE CONTROL INTERNO "/>
        <s v="VICEPRESIDENCIA DE CONTRATOS DE HIDROCARBUROS"/>
        <s v="VICEPRESIDENCIA TÉCNICA"/>
        <s v="VICEPRESIDENCIA DE OPERACIONES, REGALÍAS Y PARTICIPACIONES"/>
        <s v="OFICINA DE TECNOLOGÍAS DE LA INFORMACIÓN"/>
        <s v="VICEPRESIDENCIA DE PROMOCIÓN Y ASIGNACIÓN  DE ÁREAS"/>
        <s v="OFICINA ASESORA JURIDICA "/>
      </sharedItems>
    </cacheField>
    <cacheField name="Gerencia / Grupo" numFmtId="0">
      <sharedItems count="16">
        <s v="PLANEACIÓN"/>
        <s v="ADMINISTRATIVO"/>
        <s v="FINANCIERO"/>
        <s v="TALENTO HUMANO"/>
        <s v="No Aplica"/>
        <s v="OFICINA DE CONTROL INTERNO "/>
        <s v="GERENCIA SEGURIDAD, COMUNIDADES Y MEDIO AMBIENTE"/>
        <s v="GERENCIA SEGUIMIENTO A CONTRATOS EN EXPLORACIÓN"/>
        <s v="GERENCIA SEGUIMIENTO A CONTRATOS EN PRODUCCIÓN"/>
        <s v="GERENCIA GESTIÓN DE LA INFORMACIÓN TÉCNICA"/>
        <s v="GERENCIA DE GESTION DEL CONOCIMIENTO "/>
        <s v="GERENCIA DE REGALIAS Y DERECHOS ECONOMICOS "/>
        <s v="GERENCIA DE RESERVAS Y OPERACIONES "/>
        <s v="GERENCIA DE RESERVAS Y OPERACIONES (FISCALIZACIÓN)"/>
        <s v="GERENCIA DE PROMOCIÓN Y ASIGNACIÓN DE ÁREAS"/>
        <s v="OFICINA ASESORA JURIDICA "/>
      </sharedItems>
    </cacheField>
    <cacheField name="Objetivo Estratégico" numFmtId="0">
      <sharedItems/>
    </cacheField>
    <cacheField name="Temática" numFmtId="0">
      <sharedItems/>
    </cacheField>
    <cacheField name="Indicador Estratégico" numFmtId="0">
      <sharedItems/>
    </cacheField>
    <cacheField name="Plan o Programa" numFmtId="0">
      <sharedItems/>
    </cacheField>
    <cacheField name="Fuente Presupuestal" numFmtId="0">
      <sharedItems/>
    </cacheField>
    <cacheField name="Proyecto de Inversión DNP" numFmtId="0">
      <sharedItems/>
    </cacheField>
    <cacheField name="Producto Cadena de Valor DNP" numFmtId="0">
      <sharedItems/>
    </cacheField>
    <cacheField name="Actividad del proyecto inversión asociada" numFmtId="0">
      <sharedItems/>
    </cacheField>
    <cacheField name="Número de línea en Plan Anual de Adquisiciones" numFmtId="0">
      <sharedItems containsMixedTypes="1" containsNumber="1" containsInteger="1" minValue="8" maxValue="489"/>
    </cacheField>
    <cacheField name="Indicador del proyecto de inversión o de la actividad de gestión" numFmtId="0">
      <sharedItems containsBlank="1"/>
    </cacheField>
    <cacheField name="Meta" numFmtId="0">
      <sharedItems containsString="0" containsBlank="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longText="1"/>
    </cacheField>
    <cacheField name="Ppto $ (coincidir con programación pptal dependencia)" numFmtId="0">
      <sharedItems containsMixedTypes="1" containsNumber="1" minValue="0" maxValue="164609237915"/>
    </cacheField>
    <cacheField name="Fecha Inicio" numFmtId="0">
      <sharedItems containsDate="1" containsBlank="1" containsMixedTypes="1" minDate="2023-01-01T00:00:00" maxDate="2023-09-02T00:00:00"/>
    </cacheField>
    <cacheField name="Fecha Fin" numFmtId="0">
      <sharedItems containsDate="1" containsBlank="1" containsMixedTypes="1" minDate="2023-04-30T00:00:00" maxDate="2024-01-16T00:00:00"/>
    </cacheField>
    <cacheField name="Tendencia" numFmtId="0">
      <sharedItems containsBlank="1"/>
    </cacheField>
    <cacheField name="Periodicidad de Seguimiento" numFmtId="0">
      <sharedItems containsBlank="1"/>
    </cacheField>
    <cacheField name="Avance Cuantitativo Meta" numFmtId="0">
      <sharedItems containsBlank="1" containsMixedTypes="1" containsNumber="1" minValue="0" maxValue="1270301.1712869999"/>
    </cacheField>
    <cacheField name="Descripción del Avance o Justificación del Incumplimiento." numFmtId="0">
      <sharedItems containsBlank="1" longText="1"/>
    </cacheField>
    <cacheField name="Evidencia" numFmtId="0">
      <sharedItems containsBlank="1" longText="1"/>
    </cacheField>
    <cacheField name="Ejecución Presupuestal (Compromisos - cifras en pesos )" numFmtId="0">
      <sharedItems containsBlank="1" containsMixedTypes="1" containsNumber="1" minValue="0" maxValue="65606853134.480003"/>
    </cacheField>
    <cacheField name="Ejecución Presupuestal (Obligaciones - cifras en pesos)" numFmtId="0">
      <sharedItems containsBlank="1" containsMixedTypes="1" containsNumber="1" minValue="0" maxValue="51838726675.349998"/>
    </cacheField>
    <cacheField name="Observaciones estructura Plan de Acción" numFmtId="0">
      <sharedItems containsBlank="1"/>
    </cacheField>
    <cacheField name="Clasificación General Indicador" numFmtId="0">
      <sharedItems containsBlank="1"/>
    </cacheField>
    <cacheField name="Enlace" numFmtId="0">
      <sharedItems containsBlank="1"/>
    </cacheField>
    <cacheField name="Corre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auditorias internas generados"/>
    <n v="1"/>
    <s v="Número"/>
    <s v="Se refiere a la realización de los informes de las auditorías internas al SIGC."/>
    <s v="Sumatoria de informes de auditoría generados "/>
    <n v="0"/>
    <s v="Sin Información"/>
    <s v="Sin Información"/>
    <s v="Creciente"/>
    <s v="Anual"/>
    <s v="No Aplica"/>
    <s v="No Aplica"/>
    <s v="No Aplica"/>
    <s v="No Aplica"/>
    <s v="No Aplica"/>
    <m/>
    <s v="Indicador Plan de Acción Institucional"/>
    <s v="Laura Caterin Sierra Guerrero"/>
    <s v="laura.sierra@anh.gov.co"/>
  </r>
  <r>
    <n v="2"/>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s v="Sin Información"/>
    <s v="Sin Información"/>
    <s v="Constante"/>
    <s v="Anual"/>
    <s v="No Aplica"/>
    <s v="No Aplica"/>
    <s v="No Aplica"/>
    <s v="No Aplica"/>
    <s v="No Aplica"/>
    <m/>
    <s v="Indicador Plan de Acción Institucional"/>
    <s v="Laura Caterin Sierra Guerrero"/>
    <s v="laura.sierra@anh.gov.co"/>
  </r>
  <r>
    <n v="3"/>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s v="Sin Información"/>
    <s v="Sin Información"/>
    <s v="Constante"/>
    <s v="Anual"/>
    <s v="No Aplica"/>
    <s v="No Aplica"/>
    <s v="No Aplica"/>
    <s v="No Aplica"/>
    <s v="No Aplica"/>
    <m/>
    <s v="Indicador Plan de Acción Institucional"/>
    <s v="Laura Caterin Sierra Guerrero"/>
    <s v="laura.sierra@anh.gov.co"/>
  </r>
  <r>
    <n v="4"/>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revisión por la Presidencia de la ANH al SGIC realizado "/>
    <n v="1"/>
    <s v="Número"/>
    <s v="Corresponde  a las revisiones por la Presidencia al Sistema de Gestión Integral y de control."/>
    <s v="Informe de revisión por la Presidencia de la ANH al SGIC realizado "/>
    <n v="0"/>
    <s v="Sin Información"/>
    <s v="Sin Información"/>
    <s v="Constante"/>
    <s v="Anual"/>
    <s v="No Aplica"/>
    <s v="No Aplica"/>
    <s v="No Aplica"/>
    <s v="No Aplica"/>
    <s v="No Aplica"/>
    <m/>
    <s v="Indicador Plan de Acción Institucional"/>
    <s v="Laura Caterin Sierra Guerrero"/>
    <s v="laura.sierra@anh.gov.co"/>
  </r>
  <r>
    <n v="5"/>
    <s v="Gestión Integral"/>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No Aplica"/>
    <s v="Sin Información"/>
    <s v="Evaluación de la gestión institucional FURAG II (MIPG-ANH)"/>
    <n v="83"/>
    <s v="Porcentaje"/>
    <s v="Se  evalúa el modelo a través de la herramienta FRURAG II, que arroja el resultado según la variables evaluadas."/>
    <s v="Resultado de la Evaluación"/>
    <n v="24000000"/>
    <s v="Sin Información"/>
    <s v="Sin Información"/>
    <s v="Creciente"/>
    <s v="Anual"/>
    <s v="No Aplica"/>
    <s v="No Aplica"/>
    <s v="No Aplica"/>
    <s v="No Aplica"/>
    <s v="No Aplica"/>
    <m/>
    <s v="Indicador Estratégico"/>
    <s v="Laura Caterin Sierra Guerrero"/>
    <s v="laura.sierra@anh.gov.co"/>
  </r>
  <r>
    <n v="6"/>
    <s v="Gestión Estratégica "/>
    <s v="Direccionamiento Estratégico y Planeación"/>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11803758"/>
    <s v="01/31/2023"/>
    <d v="2023-12-31T00:00:00"/>
    <s v="Creciente"/>
    <s v="Cuatrimestral"/>
    <n v="2"/>
    <s v="Se realiza monitoreo al Componente Gestión del Riesgo de Corrupción,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7"/>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11803758"/>
    <s v="01/31/2023"/>
    <d v="2023-12-31T00:00:00"/>
    <s v="Creciente"/>
    <s v="Cuatrimestral"/>
    <n v="2"/>
    <s v="Se realiza monitoreo al Componente Planeación de la Estrategia de Racionalización, del Plan Anticorrupción y de Atención al Ciudadano con corte a 30 de Abril de 2023 y a 31 de Agosto de 2023"/>
    <s v="Z:\PLAN ANTICORRUPCIÓN\PLAN ANTICORRUPCIÓN 2023\2. Monitoreos cuatrimestrales\1. Abril 30"/>
    <n v="11803758"/>
    <n v="4000163"/>
    <m/>
    <s v="Indicador Plan de Acción Institucional"/>
    <s v="Laura Caterin Sierra Guerrero"/>
    <s v="laura.sierra@anh.gov.co"/>
  </r>
  <r>
    <n v="8"/>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11803758"/>
    <s v="01/31/2023"/>
    <d v="2023-12-31T00:00:00"/>
    <s v="Creciente"/>
    <s v="Cuatrimestral"/>
    <n v="2"/>
    <s v="Se realiza monitoreo al Componente Rendición de Cuenta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9"/>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11803758"/>
    <s v="01/31/2023"/>
    <d v="2023-12-31T00:00:00"/>
    <s v="Creciente"/>
    <s v="Cuatrimestral"/>
    <n v="2"/>
    <s v="Se realiza monitoreo al omponente Iniciativas Adicionale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10"/>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d v="2023-01-01T00:00:00"/>
    <d v="2023-12-31T00:00:00"/>
    <s v="Constante"/>
    <s v="Trimestral"/>
    <n v="100"/>
    <s v="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_x000a_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_x000a_"/>
    <s v="Reuniones convocadas a través de la plataforma Teams, y correos electrónicos insitucionales._x000a_Plataformas:_x000a_https://mgaweb.dnp.gov.co/_x000a_https://piip.dnp.gov.co/_x000a_"/>
    <s v="No Aplica"/>
    <s v="No Aplica"/>
    <m/>
    <s v="Indicador Plan de Acción Institucional"/>
    <s v="Patricia Marín Ruiz"/>
    <s v="patricia.marin@anh.gov.co"/>
  </r>
  <r>
    <n v="11"/>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Informe sobre la ejecución de proyectos elaborado"/>
    <n v="4"/>
    <s v="Número"/>
    <s v="Corresponde al informe consolidado sobre el seguimiento a la ejecución de proyectos "/>
    <s v="Informe consolidado sobre el seguimiento a la ejecución de proyectos"/>
    <n v="0"/>
    <d v="2023-01-01T00:00:00"/>
    <d v="2023-12-31T00:00:00"/>
    <s v="Creciente"/>
    <s v="Trimestral"/>
    <n v="3"/>
    <s v="Se elaboró informe de ejecución presupuestal al cierre del III TRIMESTRE de 2023, con el fin de responder a la necesidad de atender lo establecido en el Artículo 77 del Estatuto Anticorrupción sobre los proyectos de inversión como mecanismo de transparencia."/>
    <s v="Correo electrónico con asunto INFORME EJECUCION PRESUPUESTO INVERSIÓN ANH III TRIMESTRE DE 2023, De: Hernan Arnulfo Mendez Triana &lt;hernan.mendez@anh.gov.co&gt; _x000a_Enviado el: miércoles, 18 de octubre de 2023."/>
    <s v="No Aplica"/>
    <s v="No Aplica"/>
    <m/>
    <s v="Indicador Plan de Acción Institucional"/>
    <s v="Patricia Marín Ruiz"/>
    <s v="patricia.marin@anh.gov.co"/>
  </r>
  <r>
    <n v="12"/>
    <s v="Gestión de Proyectos"/>
    <s v="Direccionamiento Estratégico y Planeación"/>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d v="2023-01-01T00:00:00"/>
    <d v="2023-06-30T00:00:00"/>
    <s v="Constante"/>
    <s v="Anual"/>
    <n v="1"/>
    <s v="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
    <s v="Correo electrónico con asunto AJUSTE - Anteproyecto de presupuesto ANH 2024, De: Cristian Javier Vargas del Campo &lt;cristian.vargas@anh.gov.co&gt;, _x000a_Enviado el: viernes, 12 de mayo de 2023 3:54 p. m._x000a_coreo electrónico con asunto Asunto: RE:  Comités de Apoyo Técnico de MGMP 2024 - 2027, De: Cristian Javier Vargas del Campo, _x000a_Enviado el: viernes, 5 de mayo de 2023 5:22 p. m."/>
    <s v="No Aplica"/>
    <s v="No Aplica"/>
    <m/>
    <s v="Indicador Plan de Acción Institucional"/>
    <s v="Patricia Marín Ruiz"/>
    <s v="patricia.marin@anh.gov.co"/>
  </r>
  <r>
    <n v="13"/>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n v="489"/>
    <s v="Diagnóstico Integral de Archivo ANH"/>
    <n v="1"/>
    <s v="Unidad"/>
    <s v="Contar el diagnóstico integral de archivo de la ANH y lo inherente a este"/>
    <s v="V1= Diagnóstico construido"/>
    <n v="280000000"/>
    <d v="2023-05-01T00:00:00"/>
    <d v="2023-12-01T00:00:00"/>
    <s v="Creciente"/>
    <s v="Semestral"/>
    <n v="0"/>
    <s v="Se radica ESET el día 19/09/2023 radicado 20236220750483 e ID1516012; para inicio del diagnóstico general de la nación "/>
    <s v="Secop:  https://community.secop.gov.co/Public/App/AnnualPurchasingPlanManagementPublic/Index?currentLanguage=en&amp;Page=login&amp;Country=CO&amp;SkinName=CCE y Pagina Web ANH: https://www.anh.gov.co/es/la-anh/planeaci%C3%B3n/"/>
    <n v="0"/>
    <n v="0"/>
    <m/>
    <s v="Indicador Plan de Acción Institucional"/>
    <s v="Janier Cuervo Ordóñez"/>
    <s v="janier.cuervo@anh.gov.co"/>
  </r>
  <r>
    <n v="14"/>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Otros gastos de funcionamiento"/>
    <s v="No Aplica"/>
    <s v="No Aplica"/>
    <s v="No Aplica"/>
    <n v="287"/>
    <s v="Actualización instrumentos Archivísticos de la ANH (TRD, CCD, FUID, PGD, entre otros)"/>
    <n v="80"/>
    <s v="Porcentaje"/>
    <s v="Elaboración, seguimiento y actualización de los instrumentos archivísticos de la Entidad conforme con la normativa archivística vigente y aplicable"/>
    <s v="Numero acumulado de instrumentos archivísticos aprobados en Comité de Evaluación de Desempeño / Total de Instrumentos archivísticos (en total son 8)"/>
    <n v="790000000"/>
    <d v="2023-02-01T00:00:00"/>
    <d v="2023-12-01T00:00:00"/>
    <s v="Creciente"/>
    <s v="Mensual"/>
    <n v="0"/>
    <s v="El día 22 septiembre del 2023 se firmó el contrato interadministrativo 650 con el Archivo General de la Nación, para realizar el Diganóstico Integral de Archivo y lo inherente a este."/>
    <s v="Los documentos por verificación se encuentran en carpeta RED; se inicia consolidado para  el REGISTRO ACTIVOS DE INFORMACIÓN de la ANH. ID expediente 64378 del contrato 650 de 2023."/>
    <n v="57820000"/>
    <n v="0"/>
    <m/>
    <s v="Indicador Plan de Acción Institucional"/>
    <s v="Janier Cuervo Ordóñez"/>
    <s v="janier.cuervo@anh.gov.co"/>
  </r>
  <r>
    <n v="15"/>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s v="No Aplica"/>
    <s v="Organización documental del archivo de gestión y central de la ANH"/>
    <n v="20"/>
    <s v="Porcentaje"/>
    <s v="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
    <s v="V1= Contrato suscrito"/>
    <n v="980000000"/>
    <d v="2023-07-01T00:00:00"/>
    <d v="2023-12-01T00:00:00"/>
    <s v="Creciente"/>
    <s v="Semestral"/>
    <n v="0"/>
    <s v="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
    <s v="No Aplica"/>
    <n v="0"/>
    <n v="0"/>
    <m/>
    <s v="Indicador Plan de Acción Institucional"/>
    <s v="Janier Cuervo Ordóñez"/>
    <s v="janier.cuervo@anh.gov.co"/>
  </r>
  <r>
    <n v="16"/>
    <s v="Gestión Administrativ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No Aplica"/>
    <s v="3 34 36 154 287 288 298"/>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d v="2023-01-01T00:00:00"/>
    <d v="2023-12-01T00:00:00"/>
    <s v="Creciente"/>
    <s v="Semestral"/>
    <n v="50"/>
    <s v="Otrosí 1 Cto 124/22, Otrosí OC 42956/2019, OC 10288/22, Otrosí 1 Cto 297/2022, Otrosí, Otrosí 1 y 2  Cto 291/2022, Cto 476/2022, Cto 11/2023, Cto 78/2023, Cto 100/2023, OC 104575/2023, Cto 210/2023, Cto 196/2023, Cto 238/2023. Se estima que se requieren 16 contratos para atender"/>
    <s v="Secop:  https://community.secop.gov.co/Public/App/AnnualPurchasingPlanManagementPublic/Index?currentLanguage=en&amp;Page=login&amp;Country=CO&amp;SkinName=CCE"/>
    <n v="2906703653"/>
    <n v="469453672"/>
    <m/>
    <s v="Indicador Plan de Acción Institucional"/>
    <s v="Janier Cuervo Ordóñez"/>
    <s v="janier.cuervo@anh.gov.co"/>
  </r>
  <r>
    <n v="17"/>
    <s v="Gestión TICs"/>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Otros gastos de funcionamiento"/>
    <s v="No Aplica"/>
    <s v="No Aplica"/>
    <s v="No Aplica"/>
    <n v="375"/>
    <s v="Soporte del Sistema de Gestión de Documentos Electrónicos de Archivo - SGDEA ControlDoc"/>
    <n v="150"/>
    <s v="Horas"/>
    <s v="Soporte SGDEA que emplea la entidad por horas."/>
    <s v="V1= Horas de soporte del SGDEA Mensual "/>
    <n v="56423850"/>
    <n v="44986"/>
    <n v="45261"/>
    <s v="Creciente"/>
    <s v="Bimensual"/>
    <n v="59"/>
    <s v="Datos adquiridos en función del nuevo indicador; recordando que se está manejando de manera bimensual ya que esta frecuencia es con la cual el tercero genera los informes de ejecución de actividades."/>
    <s v="Secop II - Contrato 238 de 2023 suscrito con Control Online SAS"/>
    <n v="56423850"/>
    <n v="3197352"/>
    <m/>
    <s v="Indicador Plan de Acción Institucional"/>
    <s v="Cinddy Lorena Bastidas Robayo"/>
    <s v="cinddy.bastidas@anh.gov.co"/>
  </r>
  <r>
    <n v="18"/>
    <s v="Gestión financiera"/>
    <s v="Gestión con Valores para Resultados"/>
    <x v="0"/>
    <x v="2"/>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Identificar el total de declaraciones presentadas a las oficinas de impuestos de forma oportuna, de acuerdo a los establecido en la normatividad vigente"/>
    <s v="Sin Información"/>
    <s v="Declaraciones presentadas oportunamente"/>
    <n v="100"/>
    <s v="Porcentaje"/>
    <s v="Se presenta las Declaraciones DIAN, ICA, Retención ICA, Declaración Ministerio de Educación y Declaración de Ministerio del Interior. Se debe tener en cuenta que V1 y V5 incluye ReteICA e ICA; V2 y V6 incluye Retefuente, IVA e Ingresos y Patrimonio e Información Éxogena DIAN."/>
    <s v="V1: Declaraciones ICA presentadas_x000a_V2: Declaraciones DIAN presentadas_x000a_V3: Declaraciones MinEducación presentadas_x000a_V4: Declaraciones MinInterior presentadas_x000a_V5: Declaraciones Información exógena DIAN_x000a_V6: Declaraciones ICA del año_x000a_V7: Declaraciones DIAN del año_x000a_V8: Declaraciones MinEducación del año_x000a_V9: Declaraciones MinInterior del año_x000a_V10: Declaraciones Información exógena DIAN del año_x000a_(V1+V2+V3+V4+V5)/(V6+V7+V8+V9+V10)*100"/>
    <n v="1070000000"/>
    <d v="2023-01-11T00:00:00"/>
    <d v="2023-12-31T00:00:00"/>
    <s v="Creciente"/>
    <s v="Mensual"/>
    <n v="96.08"/>
    <s v="Se presenta la declaración de: (i) Rete-ICA Bogotá de los meses diciembre 2022, febrero, abril y junio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
    <s v="Portal DIAN y carpeta compartida Gestion Contable impuestos Septiembre 2023."/>
    <n v="267500000"/>
    <n v="1070000000"/>
    <s v="Se contruye y realizan ajusten en reuniones con profesional encargado de la consolidación del Plan de Acción Institucional."/>
    <s v="Indicador Plan de Acción Institucional"/>
    <s v="Jarvin Antonio López Rodríguez"/>
    <s v="jarvin.lopez@anh.gov.co"/>
  </r>
  <r>
    <n v="19"/>
    <s v="Gestión financier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jercer el control y seguimiento a la ejecución de los gastos de funcionamiento en el período fiscal correspondiente tomando el comportamiento semestral, con el ánimo de garantizar la austeridad en el gasto conforme a las directrices del gobierno nacional"/>
    <s v="No Aplica"/>
    <s v="Ejecución de los gastos de funcionamiento para la Agencia"/>
    <n v="50"/>
    <s v="Porcentaje"/>
    <s v="Mide el nivel de ejecución de los gastos de funcionamiento para la Agencia a partir del Total Presupuesto de Gastos de Funcionamiento Ejecutado / Total Apropiación de Gasto de Funcionamiento. % de ejecución equivalente &lt;= el 50% de apropiación anual"/>
    <s v="(Valor Obligado Acumulado Gastos de Funcionamiento - Valor Obligado Excedentes Financieros)/ (Apropiación vigentes Gastos de Funcionamiento - Valor Apropiado Excedentes Financieros)"/>
    <n v="103584660000"/>
    <d v="2023-01-01T00:00:00"/>
    <d v="2023-12-01T00:00:00"/>
    <s v="Creciente"/>
    <s v="Mensual"/>
    <n v="49"/>
    <s v="Se viene ejecutando la contratación de acuerdo con lo planeado en el plan anual de adquisiciones. Se relacionan los valores excluyendo el giro de los excedentes financieros. Para julio adicionan el presupuesto de funcioanamiento en $2.184 millones"/>
    <s v="Informe de Ejecución Presupuestal de gastos agregado de SIIF al cierre de SEPTIEMBRE de 2023"/>
    <n v="65606853134.480003"/>
    <n v="51838726675.349998"/>
    <m/>
    <s v="Indicador Plan de Acción Institucional"/>
    <s v="Janier Cuervo Ordóñez"/>
    <s v="janier.cuervo@anh.gov.co"/>
  </r>
  <r>
    <n v="20"/>
    <s v="Gestión financiera"/>
    <s v="Gestión con Valores para Resultados"/>
    <x v="0"/>
    <x v="1"/>
    <s v="Articular los actores del sector energético para la adecuada ejecución de los contratos misionales en armonía con una sociedad resiliente al clima"/>
    <s v="Fortalecimiento y articulación institucional del sector minero energético"/>
    <s v="Nivel de satisfacción del Talento Humano"/>
    <s v="Plan de Acción Institucional"/>
    <s v="Otros gastos de funcionamiento"/>
    <s v="No Aplica"/>
    <s v="No Aplica"/>
    <s v="No Aplica"/>
    <s v="No Aplica"/>
    <s v="Solicitudes atendidas (cliente interno)"/>
    <n v="100"/>
    <s v="Porcentaje"/>
    <s v="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
    <s v="(No. Solicitudes atendidas / No. de solicitudes recibidas por el Grupo Financiero)* 100"/>
    <s v="No Aplica"/>
    <d v="2023-01-01T00:00:00"/>
    <d v="2023-12-31T00:00:00"/>
    <s v="Constante"/>
    <s v="Mensual"/>
    <n v="100"/>
    <s v="De 83 Solicitudes recibidas se atienden 83 solicitudes, correspondientes a: (15) Informes de estado presupuestal y financiero, (13) Certificados de ingresos y retenciones, (52) Comprobantes de ordenes de pago y (3) Devoluciones de saldos a favor. Se utiliza el archivo SOLICITUDES ATENDIDAS 2023 compartido por Kelly Tatiana Silva Palma"/>
    <s v="Archivo SOLICITUDES ATENDIDAS 2023 en correo de Kelly Tatiana Silva Palma"/>
    <s v="No Aplica"/>
    <s v="No Aplica"/>
    <m/>
    <s v="Indicador Plan de Acción Institucional"/>
    <s v="Juan Carlos Pote Cifuentes"/>
    <s v="juan.pote@anh.gov.co"/>
  </r>
  <r>
    <n v="21"/>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Nivel de satisfacción del Talento Humano"/>
    <s v="Plan Estratégico de Talento Humano"/>
    <s v="Otros gastos de funcionamiento"/>
    <s v="No Aplica"/>
    <s v="No Aplica"/>
    <s v="No Aplica"/>
    <s v="No Aplica"/>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d v="2023-07-30T00:00:00"/>
    <d v="2024-01-15T00:00:00"/>
    <s v="Creciente"/>
    <s v="Semestral"/>
    <n v="0"/>
    <s v="Dada la periodicidad de medición, la primera medición del indicador de percepción  se realizara en mes de noviembre de 2023, para e periodo no aplica el reporte de medición."/>
    <s v="Cuadro de mando BCS - TALENTO HUMANO en la Dirección: Este equipo/PST_javier.morales(\\data.anh.gov.co\SVDATA-FILES)(V:)/JAVIER MORALES-ANH/13.DOCUMENTOS JAVIER 2023/11.Planeacion TH_x000a_"/>
    <n v="0"/>
    <n v="0"/>
    <m/>
    <s v="Indicador Estratégico"/>
    <s v="Javier Rene Morales Sierra"/>
    <s v="javier.morales@anh.gov.co"/>
  </r>
  <r>
    <n v="22"/>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Otros gastos de funcionamiento"/>
    <s v="No Aplica"/>
    <s v="No Aplica"/>
    <s v="No Aplica"/>
    <s v="No Aplica"/>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0"/>
    <d v="2023-01-01T00:00:00"/>
    <d v="2023-12-31T00:00:00"/>
    <s v="Creciente"/>
    <s v="Trimestral"/>
    <n v="0.78750000000000009"/>
    <s v="El avance presentado hace referencia al promedio de jecución de los Planes 2023, que fueron programados por el grupo de Talento Humano."/>
    <s v="Cuadro de mando BCS - TALENTO HUMANO en la Dirección: Este equipo/PST_javier.morales(\\data.anh.gov.co\SVDATA-FILES)(V:)/JAVIER MORALES-ANH/13.DOCUMENTOS JAVIER 2023/11.Planeacion TH_x000a_"/>
    <n v="0"/>
    <n v="0"/>
    <m/>
    <s v="Indicador Plan de Acción Institucional"/>
    <s v="Javier Rene Morales Sierra"/>
    <s v="javier.morales@anh.gov.co"/>
  </r>
  <r>
    <n v="23"/>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Seguridad y Salud en el Trabajo"/>
    <s v="Otros gastos de funcionamiento"/>
    <s v="No Aplica"/>
    <s v="No Aplica"/>
    <s v="No Aplica"/>
    <s v="No Aplica"/>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79556270"/>
    <d v="2023-01-01T00:00:00"/>
    <d v="2023-12-31T00:00:00"/>
    <s v="Creciente"/>
    <s v="Trimestral"/>
    <n v="0.9"/>
    <s v="El Plan Estratégico de SST se encuentra con una ejecución del 88% con corte a agosto de 2023, se han encontrado demoras en el plan de capacitación de la brigada de emergencia._x000a__x000a_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
    <s v="Cuadro de mando BCS - TALENTO HUMANO en la Dirección: Este equipo/PST_javier.morales(\\data.anh.gov.co\SVDATA-FILES)(V:)/JAVIER MORALES-ANH/13.DOCUMENTOS JAVIER 2023/11.Planeacion TH_x000a_"/>
    <n v="38420744"/>
    <n v="0"/>
    <m/>
    <s v="Indicador Plan de Acción Institucional"/>
    <s v="Javier Rene Morales Sierra"/>
    <s v="javier.morales@anh.gov.co"/>
  </r>
  <r>
    <n v="24"/>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Institucional de Capacitación "/>
    <s v="Otros gastos de funcionamiento"/>
    <s v="No Aplica"/>
    <s v="No Aplica"/>
    <s v="No Aplica"/>
    <s v="No Aplica"/>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d v="2023-01-01T00:00:00"/>
    <d v="2023-12-31T00:00:00"/>
    <s v="Creciente"/>
    <s v="Trimestral"/>
    <n v="0.65"/>
    <s v="Actividades de capacitación en ejecución"/>
    <s v="Cuadro de mando BCS - TALENTO HUMANO en la Dirección: Este equipo/PST_javier.morales(\\data.anh.gov.co\SVDATA-FILES)(V:)/JAVIER MORALES-ANH/13.DOCUMENTOS JAVIER 2023/11.Planeacion TH_x000a_"/>
    <n v="549342316"/>
    <n v="0"/>
    <m/>
    <s v="Indicador Plan de Acción Institucional"/>
    <s v="Javier Rene Morales Sierra"/>
    <s v="javier.morales@anh.gov.co"/>
  </r>
  <r>
    <n v="25"/>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Bienestar e Incentivos"/>
    <s v="Otros gastos de funcionamiento"/>
    <s v="No Aplica"/>
    <s v="No Aplica"/>
    <s v="No Aplica"/>
    <s v="No Aplica"/>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d v="2023-01-01T00:00:00"/>
    <d v="2023-12-31T00:00:00"/>
    <s v="Creciente"/>
    <s v="Trimestral"/>
    <n v="0.8"/>
    <s v="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
    <s v="Cuadro de mando BCS - TALENTO HUMANO en la Dirección: Este equipo/PST_javier.morales(\\data.anh.gov.co\SVDATA-FILES)(V:)/JAVIER MORALES-ANH/13.DOCUMENTOS JAVIER 2023/11.Planeacion TH_x000a_"/>
    <n v="487605455"/>
    <n v="19860581"/>
    <m/>
    <s v="Indicador Plan de Acción Institucional"/>
    <s v="Javier Rene Morales Sierra"/>
    <s v="javier.morales@anh.gov.co"/>
  </r>
  <r>
    <n v="26"/>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Previsión de Recursos Humanos "/>
    <s v="Otros gastos de funcionamiento"/>
    <s v="No Aplica"/>
    <s v="No Aplica"/>
    <s v="No Aplica"/>
    <s v="No Aplica"/>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7621589668"/>
    <d v="2023-01-01T00:00:00"/>
    <d v="2023-12-31T00:00:00"/>
    <s v="Creciente"/>
    <s v="Trimestral"/>
    <n v="0.8"/>
    <s v="Se ha venido cumpliendo con el plan de provisión de vacantes"/>
    <s v="Cuadro de mando BCS - TALENTO HUMANO en la Dirección: Este equipo/PST_javier.morales(\\data.anh.gov.co\SVDATA-FILES)(V:)/JAVIER MORALES-ANH/13.DOCUMENTOS JAVIER 2023/11.Planeacion TH_x000a_"/>
    <n v="27212437580"/>
    <n v="22602297298"/>
    <m/>
    <s v="Indicador Plan de Acción Institucional"/>
    <s v="Javier Rene Morales Sierra"/>
    <s v="javier.morales@anh.gov.co"/>
  </r>
  <r>
    <n v="27"/>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jecución de Actividad enfocada a el ciclo de vida organizacional del servidor público  en su etapa de Retiro "/>
    <n v="1"/>
    <s v="Unidad"/>
    <s v="Actividad enfocada a el ciclo de vida organizacional del servidor público  en su etapa de Retiro ejecutada"/>
    <s v="V1= Actividad enfocada a el ciclo de vida organizacional del servidor público  en su etapa de Retiro ejecutada"/>
    <n v="0"/>
    <s v="No Reportado"/>
    <s v="No Reportado"/>
    <s v="Creciente"/>
    <s v="Anual"/>
    <s v="No Reportado"/>
    <s v="El reporte se realizará después del mes de octubre, actividad que en este momento se esta llevando a cabo con los Pre-Pensionados de la ANH."/>
    <s v="No Reportado"/>
    <s v="No Reportado"/>
    <s v="No Reportado"/>
    <m/>
    <s v="Indicador Plan de Acción Institucional"/>
    <s v="Javier Rene Morales Sierra"/>
    <s v="javier.morales@anh.gov.co"/>
  </r>
  <r>
    <n v="28"/>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valuación Dimensión de Talento Humano FURAG - MIPG"/>
    <n v="3.6"/>
    <s v="Puntos"/>
    <s v="Puntaje obtenido en la Evaluación Dimensión de Talento Humano FURAG - MIPG"/>
    <s v="V1= Puntaje obtenido en la Evaluación Dimensión de Talento Humano FURAG - MIPG"/>
    <s v="No Reportado"/>
    <s v="No Reportado"/>
    <s v="No Reportado"/>
    <s v="Creciente"/>
    <s v="Anual"/>
    <s v="No Reportado"/>
    <s v="Estamos a la espera de la Evaluación FURAG 2022, emitida por el DAFP. Na vez se realice la evaluación se realizará el reporte."/>
    <s v="No Reportado"/>
    <s v="No Reportado"/>
    <s v="No Reportado"/>
    <m/>
    <s v="Indicador Estratégico"/>
    <s v="Javier Rene Morales Sierra"/>
    <s v="javier.morales@anh.gov.co"/>
  </r>
  <r>
    <n v="29"/>
    <s v="Participación Ciudadana y Comunicaciones"/>
    <s v="Información y comunicación"/>
    <x v="0"/>
    <x v="4"/>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Anticorrupción y de Atención al Ciudadano"/>
    <s v="Gasto de funcionamiento - comercialización"/>
    <s v="No Aplica"/>
    <s v="No Aplica"/>
    <s v="No Aplica"/>
    <s v="Sin Información"/>
    <s v="Documentos publicados para el análisis de la satisfacción de usuarios ANH"/>
    <n v="2"/>
    <s v="Unidad"/>
    <s v="​El indicador mide la información consolidada de las encuestas aplicadas a los usuarios y la evaluación de la atención prestada por la ANH a sus usuarios en el Informe Encuesta de Satisfacción al Usuario ANH y publicación de Informes de atención PQRSD"/>
    <s v="V1 = Informe de encuesta de satisfacción de usuarios ANH + V2 = Informes de atención PQRSD publicados con la peridicidad definida"/>
    <n v="0"/>
    <d v="2023-01-01T00:00:00"/>
    <d v="2023-12-31T00:00:00"/>
    <s v="Constante"/>
    <s v="Anual"/>
    <n v="1"/>
    <s v="Se aplicó la encuesta de satisfacción de usuarios ANH 2023-1. Formulario de encuesta disponible en el siguiente enlace: https://www.anh.gov.co/es/atenci%C3%B3n-y-servicios-a-la-ciudadan%C3%ADa/pqrsd/_x000a__x000a_Encuesta de Satisfacción al Usuario ANH 2023-I disponible en el siguiente enlace:  https://www.anh.gov.co/es/atenci%C3%B3n-y-servicios-a-la-ciudadan%C3%ADa/canales-de-atenci%C3%B3n/encuestas-anh/_x000a__x000a_Publicado informe de seguimiento de PQRSD del primer trimestre de 2023 en el siguiente enlace: https://www.anh.gov.co/es/atenci%C3%B3n-y-servicios-a-la-ciudadan%C3%ADa/pqrsd/  "/>
    <s v="https://www.anh.gov.co/es/atenci%C3%B3n-y-servicios-a-la-ciudadan%C3%ADa/pqrsd/    _x000a__x000a_https://www.anh.gov.co/es/atenci%C3%B3n-y-servicios-a-la-ciudadan%C3%ADa/canales-de-atenci%C3%B3n/encuestas-anh/"/>
    <n v="0"/>
    <n v="0"/>
    <m/>
    <s v="Indicador Plan de Acción Institucional"/>
    <s v="Diego Alejandro Sandoval Garrido"/>
    <s v="diego.sandoval@anh.gov.co"/>
  </r>
  <r>
    <n v="30"/>
    <s v="Auditoría interna"/>
    <s v="Control interno"/>
    <x v="1"/>
    <x v="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stablecer el grado de eficacia en que se ejecutan las actividades establecidas en el PAAI"/>
    <s v="213 214 215 216 217 218 219"/>
    <s v="Plan Anual de Auditoría Interna (PAAI) cumplido"/>
    <n v="100"/>
    <s v="Porcentaje"/>
    <s v="Establecer el grado de eficacia en que se ejecutan las actividades establecidas en el PAAI"/>
    <s v="(Actividades ejecutadas /_x000a_Actividades programadas)*100"/>
    <n v="523154631"/>
    <d v="2023-01-01T00:00:00"/>
    <d v="2023-12-31T00:00:00"/>
    <s v="Creciente"/>
    <s v="Trimestral"/>
    <n v="68.75"/>
    <s v="Documentos soportes de las actividades ejecutadas con base en el PAAI_x000a_25 actividades ejecutadas con base en lo planeado en el PAAI 2023"/>
    <s v="https://www.anh.gov.co/es/la-anh/control-y-rendici%C3%B3n/informes-de-control-interno/_x000a__x000a_Certificados emitidos por la Contraloría General de la Republica para los informes reportados en SIRECI."/>
    <n v="312221338"/>
    <n v="236867900.34"/>
    <m/>
    <s v="Indicador Plan de Acción Institucional"/>
    <s v="Miguel Ángel Espinosa Ruiz"/>
    <s v="miguel.espinosa@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Adelantar acciones a nivel nacional, regional y local que permitan viabilizar las actividades de exploración y producción de hidrocarburos _x000a_"/>
    <n v="320"/>
    <s v="Eventos de divulgación realizados"/>
    <n v="6"/>
    <s v="Número"/>
    <s v="Eventos de divulgación de las acciones a nivel nacional, regional y local para viabilizar las actividades de exploración y producción de hidrocarburos "/>
    <s v="V1= Número de eventos realizados "/>
    <n v="19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desarrollan los Planes de Trabajo para la gestión y atención de la conflictividad con Mintrabajo, DANCP, Mineneergia, Ministerio del Interior._x000a_Se dio tràmite al segundo desembolso del Convenio."/>
    <s v="X:\1 - Convenios\19- Convenios 2023\Convenio de Asociación No. 227 de 2023 FUPAD"/>
    <n v="15000000000"/>
    <n v="4500000000"/>
    <m/>
    <s v="Indicador Plan de Acción Institucional"/>
    <s v="Anny Lizette Castillo Cittelly"/>
    <s v="anny.castillo@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Implementar acciones interinstitucionales que atiendan las situaciones de conflicto en las actividades de exploración y producción de hidrocarburos."/>
    <n v="320"/>
    <m/>
    <m/>
    <m/>
    <m/>
    <m/>
    <n v="13100000000"/>
    <m/>
    <m/>
    <m/>
    <m/>
    <m/>
    <m/>
    <m/>
    <m/>
    <m/>
    <m/>
    <m/>
    <m/>
    <m/>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Apoyar el levantamiento de información biótica, abiótica y de elementos socioeconómicos del componente ambiental de las áreas de interés priorizadas para las actividades de exploración y producción de hidrocarburos_x000a_"/>
    <n v="339"/>
    <s v="Documentos de investigación realizados "/>
    <n v="2"/>
    <s v="Número"/>
    <s v="Documentos de Investigación realizados de caracterización ambiental con el resultado del análisis de la información colectada, para la toma de decisiones en las actividades de exploración y producción de hidrocarburos  "/>
    <s v="V1= Número de documentos de investigación realizados"/>
    <n v="5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Se dio inicio al plan de trabajo con la Corporación Autónoma Regional de los Valles del Sinu y San Jorge._x000a__x000a_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
    <s v="X:\1 - Convenios\19- Convenios 2023\ Convenio Interadministrativo No. 300 de 2023 suscrito con el INVEMAR_x000a__x000a_X:\1 - Convenios\19- Convenios 2023\Convenio de Asociación No. 227 de 2023 FUPAD"/>
    <n v="2500000000"/>
    <n v="950000000"/>
    <m/>
    <s v="Indicador Plan de Acción Institucional"/>
    <s v="Anny Lizette Castillo Cittelly"/>
    <s v="anny.castillo@anh.gov.co"/>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Elaborar documentos técnicos de caracterización ambiental con el resultado del análisis de la información colectada para la toma de decisiones en las actividades de exploración y producción de hidrocarburos "/>
    <n v="320"/>
    <m/>
    <m/>
    <m/>
    <m/>
    <m/>
    <n v="2000000000"/>
    <m/>
    <m/>
    <m/>
    <m/>
    <m/>
    <m/>
    <m/>
    <m/>
    <m/>
    <m/>
    <m/>
    <m/>
    <m/>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Diseñar planes de trabajo conjunto para generar capacidad en materia de exploración y producción de hidrocarburos en las entidades de carácter ambiental "/>
    <n v="320"/>
    <s v="Documentos de lineamientos técnicos realizados"/>
    <n v="2"/>
    <s v="Número"/>
    <s v="Documentos de lineamientos técnicos realizados que den cuenta de la generación de capacidades en las entidades de carácter ambiental"/>
    <s v="V1= Número de documentos de lineamientos técnicos realizados"/>
    <n v="35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están definiendo planes de trabajo con algunas Corporacciones y con la ANLA."/>
    <s v="_x000a_X:\1 - Convenios\19- Convenios 2023\Convenio de Asociación No. 227 de 2023 FUPAD"/>
    <n v="2500000000"/>
    <n v="750000000"/>
    <m/>
    <s v="Indicador Plan de Acción Institucional"/>
    <s v="Anny Lizette Castillo Cittelly"/>
    <s v="anny.castillo@anh.gov.co"/>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Elaborar estudios de lineamientos técnicos que aporten a la generación de capacidad en materia de exploración y producción de hidrocarburos, en las entidades de carácter ambiental."/>
    <n v="320"/>
    <m/>
    <m/>
    <m/>
    <m/>
    <m/>
    <n v="2150000000"/>
    <m/>
    <m/>
    <m/>
    <m/>
    <m/>
    <m/>
    <m/>
    <m/>
    <m/>
    <m/>
    <m/>
    <m/>
    <m/>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Formular iniciativas de inversión social en los territorios priorizados y estratégicos para el desarrollo de las actividades de exploración y producción de hidrocarburos_x000a_"/>
    <s v="No Aplica"/>
    <s v="Documentos de Planeación realizados"/>
    <n v="20"/>
    <s v="Número"/>
    <s v="Documentos de planeación realizados que evidencien la formulación e implementación de  iniciativas de inversión social en los territorios priorizados y estratégicos para el desarrollo de las actividades de exploración y producción de hidrocarburos "/>
    <s v="V1= Número de documentos de planeación realizados"/>
    <n v="52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_x000a_FUPAD avanza en el proceso de diagnóstico para identiicar las iniciativas de inversión socio ambiental y dar inicio en los territorios priorizados."/>
    <s v="_x000a_X:\1 - Convenios\19- Convenios 2023\Convenio de Asociación No. 227 de 2023 FUPAD"/>
    <n v="20000000000"/>
    <n v="6000000000"/>
    <m/>
    <s v="Indicador Plan de Acción Institucional"/>
    <s v="Anny Lizette Castillo Cittelly"/>
    <s v="anny.castillo@anh.gov.co"/>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Implementar iniciativas de inversión social en los territorios priorizados, aportando al desarrollo de las regiones donde se adelantan actividades de exploración y producción de hidrocarburos"/>
    <s v="No Aplica"/>
    <m/>
    <m/>
    <m/>
    <m/>
    <m/>
    <n v="14800000000"/>
    <m/>
    <m/>
    <m/>
    <m/>
    <m/>
    <m/>
    <m/>
    <m/>
    <m/>
    <m/>
    <m/>
    <m/>
    <m/>
  </r>
  <r>
    <n v="35"/>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804030080.25"/>
    <d v="2023-01-01T00:00:00"/>
    <d v="2023-12-31T00:00:00"/>
    <s v="Creciente"/>
    <s v="Mensual"/>
    <n v="81.8"/>
    <s v="El indicador de trámites de la GSCYMA muestra un cumplimiento del 91%  respecto a la meta establecida para el mes de septiembre (se estableció una meta del 90% en la respuesta de los trámites). es importante resaltar que la GSCYMA, establecido una meta del 90% para el mes de septiembre.  Se respondieron un acumulado de 360 del total de los 440 trámites que se tenían acumulados al corte del 30 de septiembre de 2023. Para el mes de septiembre,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_x000a__x000a_En lo referente a la trazabilidad de la cantidad de Trámites cerrados, se evidencia un crecimiento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_x000a__x000a_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
    <s v="Dashboard de Trámites GSCYMA"/>
    <n v="685672643.37"/>
    <n v="394889730.79199994"/>
    <m/>
    <s v="Indicador Plan de Acción Institucional"/>
    <s v="Libardo Andrés Huertas Cuevas"/>
    <s v="libardo.huertas@anh.gov.co"/>
  </r>
  <r>
    <n v="36"/>
    <s v="Gestión Social, HSE y de Seguridad de Contratos de Hidrocarburos"/>
    <s v="Gestión con Valores para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Oportunidad en la entrega de los Programas en Beneficio de las comunidades"/>
    <n v="90"/>
    <s v="Porcentaje"/>
    <s v="Realizar la medición de los tiempos de entrega de los Programas en Beneficio de las Comunidades"/>
    <s v="(Número de solicitudes PBC del trimestre atendidas en 60 días  / Total de solicitudes recibidas en el trimestre )*100"/>
    <n v="1091211010.5"/>
    <d v="2023-01-01T00:00:00"/>
    <d v="2023-12-31T00:00:00"/>
    <s v="Constante"/>
    <s v="Trimestral"/>
    <n v="83.5"/>
    <s v="El indicador de tiempo de respuestas de las solicitudes de PBC pretende realizar la medición de los tiempos de entrega de la GSCYMA a las solicitudes de PBC, en ese sentido, para el tercer trimestre de 2023, se utilizo la herramienta del Dashboard de tramites para realizar seguimiento y control de los tramites asociados a PBC, en ese orden de ideas, la meta que se propuso la GSCYMA en el trimestre III fue del 90%, el resultado de la gestión de PBC con respecto a la meta planteada fue 93%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_x000a_También es importante mencionar que con corte a aeptiembre de la vigencia 2023 se recibieron 137 tramites asociados a PBC, esto corresponde a un aumento del 35% con respecto a la vigencia de 2022 del mismo corte."/>
    <s v="Dashboard de Trámites GSCYMA"/>
    <n v="685672643.37"/>
    <n v="299825058.89099997"/>
    <m/>
    <s v="Indicador Plan de Acción Institucional"/>
    <s v="Libardo Andrés Huertas Cuevas"/>
    <s v="libardo.huertas@anh.gov.co"/>
  </r>
  <r>
    <n v="37"/>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Contratos de exploración y producción de hidrocarburos con problemáticas socioambientales, viabilizados"/>
    <s v="Plan de Acción Institucional"/>
    <s v="Gasto de funcionamiento - comercialización"/>
    <s v="No Aplica"/>
    <s v="No Aplica"/>
    <s v="No Aplica"/>
    <s v="Sin Información"/>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n v="804030080.25"/>
    <d v="2023-01-01T00:00:00"/>
    <d v="2023-12-31T00:00:00"/>
    <s v="Creciente"/>
    <s v="Bimestral"/>
    <n v="6"/>
    <s v="La Gerencia de Seguridad, Comunidades y Medio Ambiente - GSCYMA de la Agencia Nacional de Hidrocarburos - Mediante las actividades de seguimiento en el periodo Septiembre-Octubre 2023, se han viabilizado 1 contratos para un total de 6, los cuales en compromisos exploratorios han viabilizado una cifra superior a los USD $78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_x000a__x000a_• Conflictividad Social: 11_x000a_• Consulta Previa: 3_x000a_• Orden Público: 9_x000a_• Tramite ambiental: 8_x000a_• Ordenamiento Territorial: 4_x000a_• Acuerdo Mutuo: 1_x000a__x000a_• Total: 36_x000a__x000a_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_x000a__x000a_A continuación, se presenta la herramienta antes mencionada._x000a__x000a_link:https://app.powerbi.com/groups/me/reports/483756ea-dd49-482d-a48c-f0bad281e547/ReportSectiond9b3a58f655db25eb2d0?experience=power-bi "/>
    <s v="Sin Información"/>
    <n v="685672643.37"/>
    <n v="394889730.79199994"/>
    <s v="Se actualizó la información de este indicador."/>
    <s v="Indicador Estratégico"/>
    <s v="Libardo Andrés Huertas Cuevas"/>
    <s v="libardo.huertas@anh.gov.co"/>
  </r>
  <r>
    <n v="38"/>
    <s v="Gestión Social, HSE y de Seguridad de Contratos de Hidrocarburos"/>
    <s v="Gestión con Valores para Resultados"/>
    <x v="2"/>
    <x v="6"/>
    <s v="Fortalecer la seguridad y soberanía energética en hidrocarburos, apoyando la transición energética y la economía verde"/>
    <s v="Fortalecimiento de las Fuentes No Convencionales de Energía - FNCE"/>
    <s v="Recursos destinados a iniciativas de inversión socio ambiental en territorio"/>
    <s v="Plan Estratégico Institucional"/>
    <s v="Gasto de funcionamiento - comercialización"/>
    <s v="No Aplica"/>
    <s v="No Aplica"/>
    <s v="No Aplica"/>
    <s v="No Reportado"/>
    <s v="Recursos destinados a iniciativas de inversión socio ambiental en territorio"/>
    <n v="40000"/>
    <s v="Millones de pesos"/>
    <s v="Realizar seguimiento y control a la ejecución presupuestal del proyecto de inversión."/>
    <s v="Recursos Obligados / Recursos Comprometidos"/>
    <n v="40000000000"/>
    <d v="2023-01-01T00:00:00"/>
    <d v="2023-12-31T00:00:00"/>
    <s v="Creciente"/>
    <s v="Cuatrimestral"/>
    <n v="12200"/>
    <s v="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
    <s v="No Reportado"/>
    <n v="228557547.79000002"/>
    <n v="131629910.264"/>
    <s v="Se ajusta la fuente de financiación, este indicador esta asociado agastos de comercialización"/>
    <s v="Indicador Estratégico"/>
    <s v="Libardo Andrés Huertas Cuevas"/>
    <s v="libardo.huertas@anh.gov.co"/>
  </r>
  <r>
    <n v="39"/>
    <s v="Gestión de Contratos en Exploración"/>
    <s v="Evaluación de Resultados"/>
    <x v="2"/>
    <x v="7"/>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d v="2023-01-01T00:00:00"/>
    <d v="2023-12-31T00:00:00"/>
    <s v="Creciente"/>
    <s v="Mensual"/>
    <n v="82"/>
    <s v="El indicador de trámites de la GSCE muestra un cumplimiento de 96% respecto a la meta establecida para el mes de septiembre (se estableció una meta del 85% en la respuesta de los trámites). Se respondieron 195 del total de los 239 trámites que se tenían como meta para el corte del 30 de septiembre de 2023. La gestión de tramites de la GSCE aumentó en 6% respecto al mes anterior._x000a_Para la medición del indicador no se tienen en cuenta los trámites asociados a Terminaciones, Liquidaciones y Devoluciones de áreas, debido a que requieren un período de tiempo amplio para su resolución."/>
    <s v="Base de datos de Trámites"/>
    <n v="955296809"/>
    <n v="367686957.68000001"/>
    <m/>
    <s v="Indicador Plan de Acción Institucional"/>
    <s v="Libardo Andrés Huertas Cuevas"/>
    <s v="libardo.huertas@anh.gov.co"/>
  </r>
  <r>
    <n v="40"/>
    <s v="Gestión de Contratos en Producción"/>
    <s v="Evaluación de Resultados"/>
    <x v="2"/>
    <x v="8"/>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para la gestión de contratos de hidrocarburos"/>
    <n v="90"/>
    <s v="Porcentaje"/>
    <s v="El indicador muestra la eficacia en la respuesta a las solicitudes del Operador por parte de la gerencia de seguimiento a contratos en producción."/>
    <s v="(Acumulado del número de trámites atendidos al mes de corte/Acumulado del número de trámites recibidos al mes de corte) x 100"/>
    <n v="1073206119"/>
    <d v="2023-01-01T00:00:00"/>
    <d v="2023-12-31T00:00:00"/>
    <s v="Creciente"/>
    <s v="Mensual"/>
    <n v="80.400000000000006"/>
    <s v="Se cerraron 14 trámites (1 Ajuste PTE, 8 Solicitud de Plazo, 2 Otros, 1 Modificación PEV, 1 Liberación recursos F.A. y 1 Disposición de activos). Se recibieron durante agosto 35 trámites para un total acumulado de 214. A 31-ago-23 se encuentran 42 trámites abiertos. Si bien el cumplimiento del indicador refleja una gestión exitosa, a la fecha de corte se encontraban abiertos 42 trámites, siendo esta una cifra muy superior al promedio del año por lo que se requiere implementar una estrategia de choque a fin de superar esta coyuntura. "/>
    <s v="Seguimiento a la Producción\ESTADISTICAS\INDICADORES\INDICADORES 2023\9. Septiembre_2023\Soporte\BD_Control de Tiempos Trámites_30-sep-23"/>
    <n v="766050615.60000002"/>
    <n v="418247026.07999998"/>
    <m/>
    <s v="Indicador Plan de Acción Institucional"/>
    <s v="Libardo Andrés Huertas Cuevas"/>
    <s v="libardo.huertas@anh.gov.co"/>
  </r>
  <r>
    <n v="41"/>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Pozos exploratorios perforados de contratos vigentes"/>
    <s v="Plan Estratégico Institucional"/>
    <s v="Gasto de funcionamiento - comercialización"/>
    <s v="No Aplica"/>
    <s v="No Aplica"/>
    <s v="No Aplica"/>
    <s v="Sin Información"/>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s v="Sin Información"/>
    <d v="2023-01-01T00:00:00"/>
    <d v="2023-12-31T00:00:00"/>
    <s v="Creciente"/>
    <s v="Mensual"/>
    <n v="36"/>
    <s v="El acumulado hasta el mes de septiembre de 2023 es el siguiente:_x000a_ENERO 6 POZOS PERFORADOS_x000a_1. Contrato E&amp;P VIM 33; Pozo Dividivi-1, Inició perforación 20-dic-22; T.D: 2-ene-23, A-3._x000a_2. Contrato E&amp;P VIM-5; Pozo Saxofón-1, Inició perforación 2-dic-22; T.D: 7-ene-23, A-3._x000a_3. Convenio E&amp;P Área Santiago de las Atalayas, Pozo Cupiagua XD45Y, Inició perforación 29-sep-22; T.D: 18-ene-23, A-2c._x000a_4. Contrato E&amp;P LLA-87; Pozo Picabuey-1, Inició perforación 18-dic-22; T.D: 18-ene-23, A-3._x000a_5. Contrato E&amp;E La Creciente; Pozo Magari-1D, Inició perforación 12-nov-22; T.D: 18-ene-23, A-3._x000a_6. Contrato E&amp;P CPO-9; Pozo Magnus-1, Inició perforación 8-ene-23; T.D: 22-ene-23, A-3._x000a_FEBRERO 4 POZOS PERFORADOS_x000a_7. Contrato E&amp;P COR-15; Pozo Oveja-1, Inició perforación 23-ene-23; T.D: 1-feb-23, A-3._x000a_8. Contrato E&amp;P LLA-9; Pozo Turupe-1 ST1, Inició perforación 17-ene-23; T.D: 04-feb-23, A-3._x000a_9. Contrao E&amp;P LLA-87; Pozo Zorzal-1, Inició perforación 12-ene-23; T.D: 11-feb-23, A-3._x000a_10. Contrato E&amp;P LLA-78; Pozo Espiguero-1, Inició perforación 4-feb-23; T.D: 18-feb-23, A-3._x000a_MARZO 8 POZOS PERFORADOS_x000a_11. Contrato E&amp;E CUBIRO; Pozo Cubiro KN-1, Inició perforación 27-feb-23; T.D: 6-mar-23, A-2b._x000a_12. Contrato E&amp;P VIM-22; Pozo Chimi-1, Inicio perforación 16-feb-23; T.D: 11-mar-23, A-3._x000a_13. Contrato de Asociación COROCORA; Pozo Iza-1, Inicio perforación 4-mar-23; T.D. 12-mar-23, A-3._x000a_14. Contrato E&amp;P LLA-87; Pozo Koala-1, Inició perforación 16-feb-23; T.D: 13-mar-23, A-3._x000a_15. Contrato E&amp;P CPO-9; Pozo Leyenda-1, Inicio perforación 16-feb-23; T.D. 14-mar-23, A-3._x000a_16. Contrato E&amp;P CPO-5; Pozo Yarico-1X, Inicio perforación 20-ene-23; T.D. 19-mar-23, A-2a._x000a_17. Contrato E&amp;P LLA-78; Pozo Tinamú Llanos-1, Inicio perforación 18-mar-23; T.D. 26-mar-23, A-3._x000a_18. Convenio E&amp;P SANTIAGO DE LAS ATALAYAS; Pozo Cusiana V-31, Inicio perforación 9-jul-22; T.D: 28-mar-23, A-3._x000a_ABRIL 6 POZOS PERFORADOS_x000a_19. Contrato E&amp;P LLA-61; Pozo Omi-4, Inicio perforación 23-mar-23; T.D: 8-abr-23, A-3._x000a_20. Contrato E&amp;P CPO-9; Pozo Kimera-1, Inicio perforación 25-mar-23; T.D: 11-abr-23, Exploratorio._x000a_21. Contrato E&amp;P VIM-22; Pozo Winner-1, Inicio perforación 30-mar-23; T.D: 13-abr-23, A-3._x000a_22. Contrato E&amp;P VIM-43; Pozo Chirimoya-1-ST1, Inicio perforación 7-abr-23; T.D: 25-abr-23, A-3._x000a_23. Contrato E&amp;P VIM-21; Pozo Lulo-1, Inicio perforación 17-abr-23; T.D: 26-abr-23, A-3._x000a_24. Contrato E&amp;P LLA-34; Pozo Ninfálido-1, Inicio perforación 19-abr-23; T.D: 30-abr-23, A-2b._x000a_MAYO 4 POZOS PERFORADOS_x000a_25. Contrato E&amp;P SSJN-1; Pozo Pollera Norte-1, Inicio perforación 13-abr-23; T.D: 1-may-23, A-3._x000a_26. Contrato E&amp;P VIM-22; Pozo Tubará Sur-1, Inicio perforación 29-abr-23; T.D: 6-may-23, A-3._x000a_27. Contrato de Asociación TAPIR; Pozo Carrizales Norte-1, Inicio perforación 1-may-23; T.D: 11-may-23, A-3._x000a_28. Contrato de Asociación CARARE LAS MONAS; Pozo San Benedicto-1A-ST1, Inicio perforación 26-abr-23; T.D: 18-may-23, A-3._x000a_29. Contrato E&amp;P LLA-81; Pozo Lucero-1, Inicio perforación 14-jun-23; T.D: 27-jun-23, A-2b._x000a_30. Contrato E&amp;P LLA-123; Pozo Saltador-1, Inicio perforación 31-may-23; T.D: 01-jul-23, A-3._x000a_31. Contrato E&amp;P ESPERANZA; Pozo Piña Norte-2, Inicio perforación 19-jul-23; T.D: 02-ago-23, A-2c._x000a_32. Contrato E&amp;P COL-5; Pozo Glaucus-1, Inicio perforación 16-jul-23; T.D: 10-ago-23. A-3._x000a_33. Contrato E&amp;E ESPERANZA; Pozo Cereza-1, Inicio perforación 9-ago-23; T.D: 19-ago-23, A-2c_x000a_34. Contrato E&amp;P LLA-124; Pozo Cucarachero-1, Inicio perforación 8-jul-23; T.D: 19-ago-23, A-3._x000a_35. Contrato E&amp;P LLA-123; Pozo Toritos-1, Inicio perforación 14-ago-23; T.D: 12-sep-23, A3._x000a_36. Contrato E&amp;P SN-18; Pozo Sabanales-1, Inicio perforación 7-jul-23; T.D: 16-sep-23, A3."/>
    <s v="Archivo de Perforación de Pozos elaborado para SINERGIA"/>
    <s v="Sin Información"/>
    <s v="Sin Información"/>
    <m/>
    <s v="Indicador Estratégico"/>
    <s v="Libardo Andrés Huertas Cuevas"/>
    <s v="libardo.huertas@anh.gov.co"/>
  </r>
  <r>
    <n v="4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Sísmica 2D Equivalente"/>
    <s v="Plan Estratégico Institucional"/>
    <s v="Gasto de funcionamiento - comercialización"/>
    <s v="No Aplica"/>
    <s v="No Aplica"/>
    <s v="No Aplica"/>
    <s v="Sin Información"/>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s v="Sin Información"/>
    <s v="Sin Información"/>
    <s v="Sin Información"/>
    <s v="Creciente"/>
    <s v="Mensual"/>
    <n v="973.2"/>
    <s v="La adquisición de sísmica para acumulada hasta el mes de septiembre 2023 es la siguiente: _x000a_Convenio de Explotación CE MAGDALENA MEDIO_x000a_Programa: FLAMENCOS 3D_x000a_Total sísmica 3D: 312 Km²_x000a_Total Km Programa Sísmico:  499,2 Km 2D Equivalente_x000a_Fecha de Inicio Topografía: 3-nov-22_x000a_Fecha de Inicio Perforación:  17-nov-22_x000a_Fecha de Inicio Registro: 21-ene-23_x000a_Fecha Fin Registro: 14-abr-23_x000a_Avance Sísmica: 100%_x000a_Contratos: E&amp;P SSJN-1 - RC-7 - PERDICES_x000a_Programa: SSJN-1-2D-2021_x000a_Total sísmica 2D: 210,002 Km_x000a_Fecha de Inicio Topografía: 21-ene-23_x000a_Fecha de Inicio Perforación:  4-feb-23_x000a_Fecha de Inicio Registro: 30-mar-23_x000a_Fecha Fin Registro: 8-may-23_x000a_Avance Sísmica: 100%_x000a_Contratos: E&amp;P LLA-99_x000a_Programa: LLA-99 3D_x000a_Total sísmica 3D: 165 Km²_x000a_Total Km Programa Sísmico: 264,0 Km 2D Equivalente_x000a_Fecha de Inicio Topografía: 18-feb-23_x000a_Fecha de Inicio Perforación:  16-mar-23_x000a_Fecha de Inicio Registro: 8-abr-23_x000a_Fecha Fin Registro: 20-abr-23_x000a_Avance Sísmica: 100%"/>
    <s v="Archivo de sísmica elaborado para SINERGIA"/>
    <s v="Sin Información"/>
    <s v="Sin Información"/>
    <m/>
    <s v="Indicador Estratégico"/>
    <s v="Libardo Andrés Huertas Cuevas"/>
    <s v="libardo.huertas@anh.gov.co"/>
  </r>
  <r>
    <n v="43"/>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715470746"/>
    <d v="2023-01-01T00:00:00"/>
    <d v="2023-12-31T00:00:00"/>
    <s v="Creciente"/>
    <s v="Trimestral"/>
    <n v="12.8"/>
    <s v="Durante el tercer trimestre de la vigencia se gestionaron 7 PLEX (6 cumplen Y 1 en complementar) para un acumulado de  169 PLEX (167 cumplen y 2 se encuentran en complementar); se resalta que de los seis informes en complementar a la fecha de cierre de este periódo, cinco pertenecen todos a un mismo operador, quien manifestó situaciones especiales en el desarrollo de sus contratos. Pese a lo anterior el resultado del indicador refleja que se mantienen los estandares de cumplimiento."/>
    <s v="Seguimiento a la Producción\ESTADISTICAS\INDICADORES\INDICADORES 2023\9. Septiembre_2023\Soporte\BD_Seguimiento Informes_Consolidado-30-sep-23"/>
    <n v="510700410.40000004"/>
    <n v="278831350.71999997"/>
    <m/>
    <s v="Indicador Plan de Acción Institucional"/>
    <s v="Libardo Andrés Huertas Cuevas"/>
    <s v="libardo.huertas@anh.gov.co"/>
  </r>
  <r>
    <n v="44"/>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430118348"/>
    <d v="2023-01-01T00:00:00"/>
    <d v="2023-12-31T00:00:00"/>
    <s v="Creciente"/>
    <s v="Trimestral"/>
    <n v="47.83"/>
    <s v="Al corte 30 de septiembre del 2023 se tienen estimados y establecidos los Fondos de Abandono de 39 áreas devueltas y 60 Áreas en Periodo de Explotación/Producción. A este corte se encuentran 76 Áreas en proceso de revisión para su estimación, 41 de las cuales están pendientes de complementar por parte del Operador  ya que fueron objeto de requerimientos a fin de proceder con su correcto establecimiento y 35 Conceptos de Verificación se encuentran en proceso de revisión por la Gerencia y Garantías. Este indicador refleja la necesidad de revisar y/o implementar cambios en el procedimiento para la estimación de Fondos de Abandono, con objeto de lograr una mayor eficiencia en la gestión."/>
    <s v="Seguimiento a la Producción\ESTADISTICAS\INDICADORES\INDICADORES 2023\9. Septiembre_2023\Soporte\BD_Estimacion_Fondos Abandono_Inventarios_30-sep-2023"/>
    <n v="245622460"/>
    <n v="160027423"/>
    <m/>
    <s v="Indicador Plan de Acción Institucional"/>
    <s v="Libardo Andrés Huertas Cuevas"/>
    <s v="libardo.huertas@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Levantar y procesar información técnica para valorar los recursos de las cuencas de interes (Información nueva)"/>
    <s v="247 248 249 250 251 252 253 254 255 256 257 258 260 261"/>
    <s v="Informes técnicos de evaluación entregados "/>
    <n v="5"/>
    <s v="Número"/>
    <s v="Sumatoria de los informes técnicos de evaluación entregados"/>
    <s v="Vi= informes técnicos de evaluación entregados_x000a_ΣVi"/>
    <n v="164609237915"/>
    <d v="2023-01-01T00:00:00"/>
    <d v="2023-12-31T00:00:00"/>
    <s v="Creciente"/>
    <s v="Semestral"/>
    <n v="0"/>
    <s v="Prestación servicios profesionales especializados: 160; 186; 188; 203; 204; 230; 231; 241; 243; 244; 248; 304; 307; 308; 312; 334; 359; 362; 440; 441; 474; 477; 493; 510; 514; 515; 545 y 575 de 2023 (Estructuración y seguimiento convenios y proyectos especiales). Contratos terminados: 160; 186; 188 y 204._x000a_Se abrieron procesos contractuales ANH-02-LP-2023 sismica 2D VIM por $47.446.609.895, ANH-01-CM-2023 interventoría de la sísmica por $2.125.000.000 y el ANH-06-LP-2023 componente hídrico subterraneo por $13.705.518.792."/>
    <s v="SERVIDOR: GestiondeConocimiento-Publica (\\servicios.anh.gov.co\sservicios) / CONTRATOS 2023_x000a_SECOP II"/>
    <n v="1692040301"/>
    <n v="533908734.55000001"/>
    <m/>
    <s v="Indicador Plan de Acción Institucional"/>
    <s v="Juan Eugenio Acosta Mejia"/>
    <s v="juan.acosta@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Analizar información técnica adquirida para la evaluación de las cuencas interes (Información nueva)"/>
    <s v="Sin Información"/>
    <m/>
    <m/>
    <m/>
    <m/>
    <m/>
    <n v="1695292821"/>
    <m/>
    <m/>
    <m/>
    <m/>
    <m/>
    <m/>
    <m/>
    <m/>
    <m/>
    <m/>
    <m/>
    <m/>
    <m/>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Robustecer la información geológica y geofísica según el potencial prospectivo de las cuencas de interés - (Información secundaria)"/>
    <s v="332 233 234 235 336"/>
    <s v="Documentos de investigación realizados "/>
    <n v="3"/>
    <s v="Número"/>
    <s v="Sumatoria de documentos de investigación realizados"/>
    <s v="Vi= documentos de investigación realizados_x000a_ΣVi"/>
    <n v="8915332958"/>
    <d v="2023-01-01T00:00:00"/>
    <d v="2023-12-31T00:00:00"/>
    <s v="Creciente"/>
    <s v="Semestral"/>
    <n v="0"/>
    <s v="Prestación servicios: 252, 255, 268, 269 y 277 de 2023 (Información geográfica y mapa de tierras). Todos contratos terminados._x000a_Se abrió proceso contractual ANH-03-LP-2023 tomografía por $15.989.742.000 "/>
    <s v="SERVIDOR: GestiondeConocimiento-Publica (\\servicios.anh.gov.co\sservicios) / CONTRATOS 2023_x000a_SECOP II"/>
    <n v="168600000"/>
    <n v="138346666.67000002"/>
    <m/>
    <s v="Indicador Plan de Acción Institucional"/>
    <s v="Juan Eugenio Acosta Mejia"/>
    <s v="juan.acosta@anh.gov.co"/>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Caracterizar e integrar la información de geología y geofísica según su potencial prospectivo  (Información secundaria)"/>
    <s v="Sin Información"/>
    <m/>
    <m/>
    <m/>
    <m/>
    <m/>
    <n v="15989742000"/>
    <m/>
    <m/>
    <m/>
    <m/>
    <m/>
    <m/>
    <m/>
    <m/>
    <m/>
    <m/>
    <m/>
    <m/>
    <m/>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Buscar y determinar oportunidades prospectivas en áreas con posible éxito exploratorio"/>
    <s v="Sin Información"/>
    <s v="Documentos metodológicos realizados"/>
    <n v="2"/>
    <s v="Número"/>
    <s v="Sumatoria de documentos metodológicos realizados"/>
    <s v="Vi= documentos de investigación realizados_x000a_ΣVi"/>
    <n v="9478188369"/>
    <d v="2023-01-01T00:00:00"/>
    <d v="2023-12-31T00:00:00"/>
    <s v="Creciente"/>
    <s v="Semestral"/>
    <n v="0"/>
    <s v="Prestación servicios profesionales especializados: 155 y 158 de 2023 (Estructuración y seguimiento proyectos especiales y conceptos geológicos). Los dos contratos terminados._x000a_Se abrió proceso contractual ANH-05-LP-2023 areas con potencial gasifero en sismica 3D por $9.478.188.369."/>
    <s v="SERVIDOR: GestiondeConocimiento-Publica (\\servicios.anh.gov.co\sservicios) / CONTRATOS 2023_x000a_SECOP II"/>
    <n v="87456500"/>
    <n v="76653000"/>
    <m/>
    <s v="Indicador Plan de Acción Institucional"/>
    <s v="Juan Eugenio Acosta Mejia"/>
    <s v="juan.acosta@anh.gov.co"/>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Fomentar técnicamente la nominación y definición de áreas"/>
    <s v="245 246"/>
    <m/>
    <m/>
    <m/>
    <m/>
    <m/>
    <n v="350000000"/>
    <m/>
    <m/>
    <m/>
    <m/>
    <m/>
    <m/>
    <m/>
    <m/>
    <m/>
    <m/>
    <m/>
    <m/>
    <m/>
  </r>
  <r>
    <n v="49"/>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292"/>
    <s v="Software misional en operación (1)"/>
    <n v="100"/>
    <s v="Porcentaje"/>
    <s v="Porcentaje de recursos comprometidos respecto al monto presupuestal"/>
    <s v="Monto comprometido / Recursos presupuesto"/>
    <n v="1598478917"/>
    <d v="2023-01-01T00:00:00"/>
    <d v="2023-12-31T00:00:00"/>
    <s v="Creciente"/>
    <s v="Semestral"/>
    <n v="62"/>
    <s v="Contratar el mantenimiento, actualización y soporte en sitio de ARCGIS"/>
    <s v="SERVIDOR: GestiondeConocimiento-Publica (\\servicios.anh.gov.co\sservicios) / CONTRATOS 2023_x000a_SECOP II"/>
    <n v="996702438"/>
    <n v="996702438"/>
    <m/>
    <s v="Indicador Plan de Acción Institucional"/>
    <s v="Juan Eugenio Acosta Mejia"/>
    <s v="juan.acosta@anh.gov.co"/>
  </r>
  <r>
    <n v="50"/>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ublicación del Balance de reservas de hidrocarburos de la Nación"/>
    <s v="Plan de Acción Institucional"/>
    <s v="Gasto de funcionamiento - comercialización"/>
    <s v="No Aplica"/>
    <s v="No Aplica"/>
    <s v="No Aplica"/>
    <s v="38 39 40 41 42 43 44 45 46 47 433"/>
    <s v="Informes técnicos y relacionados con la gestión de la Vicepresidencia Técnica (2)"/>
    <n v="100"/>
    <s v="Porcentaje"/>
    <s v="Porcentaje de recursos comprometidos respecto al monto presupuestal"/>
    <s v="Monto comprometido / Recursos presupuesto"/>
    <n v="1950000000"/>
    <d v="2023-01-01T00:00:00"/>
    <d v="2023-12-31T00:00:00"/>
    <s v="Creciente"/>
    <s v="Semestral"/>
    <n v="77.3"/>
    <s v="Prestación servicios apoyo VT: 12, 14, 45, 64, 69, 80, 81, 95, 111, 115, 299, 347, 469, 472, 479, 489, 498, 501, 502, 508, 564 de 2023. Contratos terminados: 12, 14, 45, 64, 69, 80, 81, 95, 111 y 115 de 2023"/>
    <s v="SERVIDOR: GestiondeConocimiento-Publica (\\servicios.anh.gov.co\sservicios) / CONTRATOS 2023_x000a_SECOP II"/>
    <n v="1507284394.5"/>
    <n v="567324401.54999995"/>
    <m/>
    <s v="Indicador Plan de Acción Institucional"/>
    <s v="Juan Eugenio Acosta Mejia"/>
    <s v="juan.acosta@anh.gov.co"/>
  </r>
  <r>
    <n v="51"/>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Estratégico Institucional"/>
    <s v="Gasto de funcionamiento - comercialización"/>
    <s v="No Aplica"/>
    <s v="No Aplica"/>
    <s v="No Aplica"/>
    <s v="No Aplica"/>
    <s v="Regalías recaudadas"/>
    <n v="11.42"/>
    <s v="Billones de pesos"/>
    <s v="Refiere el avance en el valor total de las regalías recaudadas en la vigencia, el monto acumulado de recursos que por concepto de regalías por la explotación de hidrocarburos serán transferidos al SGR en la vigencia 2023."/>
    <s v="Sumatoria de regalías recaudadas en el año"/>
    <n v="632113620"/>
    <d v="2023-01-01T00:00:00"/>
    <d v="2023-12-31T00:00:00"/>
    <s v="Creciente"/>
    <s v="Mensual"/>
    <n v="6.96"/>
    <s v="Al cierre de septiembre se ha recaudado y transferido al SGR $6.963.733.319.794 que representan el 60,96% del presupuesto de la vigencia, con un desface de 1,6 billones al corte del mes de septiembre de 2023. "/>
    <s v="Rad. Id. 1391089; 1409046; 1418601; 1437199; 1464205; 1483994; 1492310; 1512107 y 1520762"/>
    <n v="567661059"/>
    <n v="348156301.63"/>
    <m/>
    <s v="Indicador Estratégico"/>
    <s v="Consuelo Bejarano Almonacid"/>
    <s v="consuelo.bejarano@anh.gov.co"/>
  </r>
  <r>
    <n v="52"/>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Estratégico Institucional"/>
    <s v="Gasto de funcionamiento - comercialización"/>
    <s v="No Aplica"/>
    <s v="No Aplica"/>
    <s v="No Aplica"/>
    <s v="No Aplica"/>
    <s v="Gestión recaudo de Ingresos por Derechos Económicos"/>
    <n v="100"/>
    <s v="Porcentaje"/>
    <s v="Corresponde al porcentaje de recaudado por Ingresos por Derechos Económicos respecto de la liquidación de Derechos Económicos, con una periodicidad trimestral"/>
    <s v="(Recaudo Ingresos por Derechos Económicos / Liquidación del recaudo por Ingresos por Derechos Económicos) *100"/>
    <n v="546927603"/>
    <d v="2023-01-01T00:00:00"/>
    <d v="2023-12-31T00:00:00"/>
    <s v="Constante"/>
    <s v="Trimestral"/>
    <n v="103.17942685357646"/>
    <s v="El recaudo de Ingresos por Derechos Económicos durante el II trimestre de 2023 corresponde a $631.522.425.327,77 y el valor liquidado de Ingresos por Derechos Económicos para ese trimestre corresponde a $612.067.954.930,21"/>
    <s v="Correo electrónico VAF Ejecución Presupuestal Ingresos junio 2023 "/>
    <n v="525819451.32999998"/>
    <n v="329502377.44"/>
    <m/>
    <s v="Indicador Estratégico"/>
    <s v="Consuelo Bejarano Almonacid"/>
    <s v="consuelo.bejarano@anh.gov.co"/>
  </r>
  <r>
    <n v="53"/>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de Acción Institucional"/>
    <s v="Gasto de funcionamiento - comercialización"/>
    <s v="No Aplica"/>
    <s v="No Aplica"/>
    <s v="No Aplica"/>
    <s v="No Aplica"/>
    <s v="Gestión aplicaciones derechos económicos"/>
    <n v="90"/>
    <s v="Porcentaje"/>
    <s v="Indica el avance en la gestión de aplicaciones de los pagos efectuados por derechos económicos"/>
    <s v="V1= No. de partidas del mes (n) con aplicaciones radicadas/No. de partidas pendientes de aplicación del mes (n)"/>
    <n v="546927603"/>
    <d v="2023-01-01T00:00:00"/>
    <d v="2023-12-31T00:00:00"/>
    <s v="Constante"/>
    <s v="Mensual"/>
    <n v="34.5794392523364"/>
    <s v="Al cierre del mes de septiembre de 2023 se recibieron 214 partidas y se gestionaron 74 aplicaciones de derechos económicos y contractuales en el mes, por un monto total de $178 mil millones de pesos aproximadamente."/>
    <s v="Control.doc y cuadro control aplicaciones corte septiembre de 2023"/>
    <n v="525819451.32999998"/>
    <n v="329502377.44"/>
    <m/>
    <s v="Indicador Plan de Acción Institucional"/>
    <s v="Consuelo Bejarano Almonacid"/>
    <s v="consuelo.bejarano@anh.gov.co"/>
  </r>
  <r>
    <n v="54"/>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de Acción Institucional"/>
    <s v="Gasto de funcionamiento - comercialización"/>
    <s v="No Aplica"/>
    <s v="No Aplica"/>
    <s v="No Aplica"/>
    <s v="No Aplica"/>
    <s v="Trámite recursos de reposición gestionados"/>
    <n v="69"/>
    <s v="Porcentaje"/>
    <s v="Refiere al porcentaje acumulado de recursos de reposición gestionados en el periodo, respecto del total de recursos presentados."/>
    <s v="(Trámite recursos de reposición gestionados / Trámite recursos de reposición presentados) *100"/>
    <n v="632113620"/>
    <d v="2023-01-01T00:00:00"/>
    <d v="2023-12-31T00:00:00"/>
    <s v="Creciente"/>
    <s v="Trimestral"/>
    <n v="55.319148936170215"/>
    <s v="El 55,32 % de los recursos de reposición interpuestos fueron gestionados al cierre de septiembre. 47 recursos de reposición acumulados y 26 recursos de reposición acumulados gestionados."/>
    <s v="Resoluciones que resuelven recursos de reposición de la vigencia 2023"/>
    <n v="567661059"/>
    <n v="348156301.63"/>
    <m/>
    <s v="Indicador Plan de Acción Institucional"/>
    <s v="Consuelo Bejarano Almonacid"/>
    <s v="consuelo.bejarano@anh.gov.co"/>
  </r>
  <r>
    <n v="55"/>
    <s v="Gestión de Regalías y Derechos Económicos"/>
    <s v="Gestión con Valores para Resultados"/>
    <x v="0"/>
    <x v="2"/>
    <s v="Fortalecer la seguridad y soberanía energética en hidrocarburos, apoyando la transición energética y la economía verde"/>
    <s v="Fortalecimiento de hidrocarburos (gas, petróleo aumentando factor recobro mejorado) para la financiación de la transición energética"/>
    <s v="Excedentes financieros girados a la nación"/>
    <s v="Plan Estratégico Institucional"/>
    <s v="Sistema General de Regalías"/>
    <s v="No Aplica"/>
    <s v="No Aplica"/>
    <s v="No Aplica"/>
    <s v="Sin Información"/>
    <s v="Excedentes financieros girados a la nación"/>
    <n v="1270301.1712869999"/>
    <s v="Millones de pesos"/>
    <s v="Excedentes financieros transferidos a la nación"/>
    <s v="Sumatoria de los saldos trasladados correspondientes a excedentes financieros durante el año."/>
    <n v="40385816.474376999"/>
    <d v="2023-01-01T00:00:00"/>
    <d v="2023-12-31T00:00:00"/>
    <s v="Constante"/>
    <s v="Anual"/>
    <n v="1270301.1712869999"/>
    <s v="El giro se realizó en el mes de febrero de 2023 (se encuentra expresado en millones)"/>
    <s v="Relacion pagos SIIF"/>
    <s v="Sin Información"/>
    <s v="Sin Información"/>
    <m/>
    <s v="Indicador Estratégico"/>
    <s v="Rodrigo Alzate Bedoya"/>
    <s v="rodrigo.alzate@anh.gov.co"/>
  </r>
  <r>
    <n v="56"/>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Nivel de ejecución del plan de seguimiento a las actividades de incremento de reservas y proyectos de Ciencia y Tecnología"/>
    <n v="100"/>
    <s v="Porcentaje"/>
    <s v="Mide la gestión y el avance en el seguimiento a los convenios vigentes y proyectos de C&amp;T que se encuentran aún en desarrollo"/>
    <s v="V1= Avance del cronograma de los convenios vigentes y proyectos de C&amp;T / V2= Cronograma de los convenios vigentes y proyectos de C&amp;T"/>
    <n v="0"/>
    <d v="2023-01-01T00:00:00"/>
    <d v="2023-12-30T00:00:00"/>
    <s v="Creciente"/>
    <s v="Trimestral"/>
    <n v="58"/>
    <s v="Para este indicador, se obtiene un  avance trimestral del 32% sobre la meta del trimestre de 37%. Se tiene así un avance acumulado del 58%, sobre el proyectado total para el tercer trimestre del 75%._x000a__x000a_Actividad 3. (15%). Informes trimestrales de Supervision ANH_x000a__x000a_Actividad 4. (4%). Reuniones de seguimiento- comité coordinador y operativo a convenios C&amp;T_x000a_ (Para todos los convenios)_x000a__x000a_Actividad 5 (2%). Aprobación  Lineas Temáticas que serán objeto de financiación con recursos  del  Convenio 735/556 de 2018_x000a__x000a_Actividad 6. (8%). Visitas técnicas , administrativas y financieras a contratos derivados de los convenios de C&amp;T(4% C-735/556 de 2018) y  (4% C-743/884 de 2019)_x000a__x000a_Actividad 7. ( 3% ). Informes trimestrales proyectos de EOR al Ministerio de Minas y energía _x000a__x000a_Nota: se espera aprobación de las líneas temáticas por parte de la Vicepresidencia de la VORP, así como del evento de divulgación._x000a_Para el mes de octubre se proyecta realizar las sesiones de comité de los contratos._x000a__x000a__x000a__x000a_"/>
    <s v="Actividad 3. (15%). Informes trimestrales de Supervision ANH_x000a__x000a_Informes trimestrales corte junio 2023_x000a__x000a_Convenio 696/321 de 2016_x000a__x000a_-_x0009_INFORME DE SUPERVISIÓN_x000a_\\servicios.anh.gov.co\sservicios\Grupo Reservas Y Operaciones\2023\CIENCIA Y TECNOLOGÍA\1. CONVENIOS MINCIENCIAS\1. CONVENIO 696-321 DE 2016\4. INFORMES DE SUPERVISIÓN TRIMESTRAL\2. CORTE JUNIO\id 1485273 11-07-2023_ Inf. Sup Trimestral 696-321_ corte junio 2023.pdf_x000a_-_x0009_FORMATO PRODUCTOS _x000a_\\servicios.anh.gov.co\sservicios\Grupo Reservas Y Operaciones \2023\CIENCIA Y TECNOLOGÍA\1. CONVENIOS MINCIENCIAS\1. CONVENIO 696-321 DE 2016\4. INFORMES DE SUPERVISIÓN TRIMESTRAL\2. CORTE JUNIO\PRODUCTOS CONVENIO 321-696 DE 2019 CORTE JUNIO (1).xlsx_x000a_-_x0009_FORMATO FINANCIERO_x000a_\\servicios.anh.gov.co\sservicios\Grupo Reservas Y Operaciones \2023\CIENCIA Y TECNOLOGÍA\1. CONVENIOS MINCIENCIAS\1. CONVENIO 696-321 DE 2016\4. INFORMES DE SUPERVISIÓN TRIMESTRAL\2. CORTE JUNIO\V2 Anexo 1. Convenio 696  Reporte Financiero - Corte JUNIO  2023.xlsx_x000a__x000a_Convenio 735/556 de 2018_x000a__x000a_-_x0009_INFORME DE SUPERVISIÓN_x000a_\\servicios.anh.gov.co\sservicios\Grupo Reservas Y Operaciones \2023\CIENCIA Y TECNOLOGÍA\1. CONVENIOS MINCIENCIAS\2. CONVENIO 735-556 DE 2018\4. INFORME DE SUPERVISIÓN TRIMESTRAL-ANH\2. CORTE JUNIO 2023\id 1485275 11-07-2023_ Inf. supervisión trimestral corte junio 2023 735-556.pdf_x000a_-_x0009_FORMATO PRODUCTOS _x000a_\\servicios.anh.gov.co\sservicios\Grupo Reservas Y Operaciones \2023\CIENCIA Y TECNOLOGÍA\1. CONVENIOS MINCIENCIAS\2. CONVENIO 735-556 DE 2018\4. INFORME DE SUPERVISIÓN TRIMESTRAL-ANH\2. CORTE JUNIO 2023\PRODUCTOS CONVENIO 735-556 DE 2018 JUNIO 2023.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Convenio 743/884 de 2019_x000a__x000a_-_x0009_INFORME DE SUPERVISIÓN_x000a_\\servicios.anh.gov.co\sservicios\Grupo Reservas Y Operaciones \2023\CIENCIA Y TECNOLOGÍA\1. CONVENIOS MINCIENCIAS\3. CONVENIO 743-884 DE 2019\3. INFORME DE SUPERVISIÓN TRIMESTRAL\2. CORTE JUNIO 2023\id 1485276 11-07-2023_ informe de supervisión trimestrla corte junio 2023.pdf_x000a_-_x0009_FORMATO PRODUCTOS_x000a_ \\servicios.anh.gov.co\sservicios\Grupo Reservas Y Operaciones \2023\CIENCIA Y TECNOLOGÍA\1. CONVENIOS MINCIENCIAS\3. CONVENIO 743-884 DE 2019\3. INFORME DE SUPERVISIÓN TRIMESTRAL\2. CORTE JUNIO 2023\PRODUCTOS CONVENIO 743-884 DE 2019 CORTE JUNIO (1).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Actividad 4. (4%) Reuniones de seguimiento- comité coordinador y operativo a convenios C&amp;T_x000a_ (Para todos los convenios)_x000a__x000a_Actas de comité coordinador y operativo con el fin de dar cumplimiento a las actividades de seguimiento y ejecución del convenio._x000a__x000a_CONVENIO 735/556 2018_x000a__x000a_-_x0009_Acta de comité_x000a_\\servicios.anh.gov.co\sservicios\Grupo Reservas Y Operaciones \2023\CIENCIA Y TECNOLOGÍA\1. CONVENIOS MINCIENCIAS\2. CONVENIO 735-556 DE 2018\2. ACTAS DE COMITÉ COORDINADOR Y OPERATIVO\3. JULIO 2023\Acta No. 23 - Julio 2023_CV735 VF.pdf_x000a_-_x0009_Presentación de comité_x000a_\\servicios.anh.gov.co\sservicios\Grupo Reservas Y Operaciones \2023\CIENCIA Y TECNOLOGÍA\1. CONVENIOS MINCIENCIAS\2. CONVENIO 735-556 DE 2018\2. ACTAS DE COMITÉ COORDINADOR Y OPERATIVO\3. JULIO 2023\Convenios Recobro 7352019-884 (Comité Jul 2023).pptx_x000a__x000a_CONVENIO 743/884 DE 2019_x000a__x000a_-_x0009_Acta de comité_x000a_\\servicios.anh.gov.co\sservicios\Grupo Reservas Y Operaciones \2023\CIENCIA Y TECNOLOGÍA\1. CONVENIOS MINCIENCIAS\3. CONVENIO 743-884 DE 2019\4. ACTAS COMITÉ COORDINADOR Y OPERATIVO\3. JULIO 2023\Acta No. 13 - Julio 2023_CV884 VF.pdf_x000a_-_x0009_Presentación de comité_x000a_\\servicios.anh.gov.co\sservicios\Grupo Reservas Y Operaciones \2023\CIENCIA Y TECNOLOGÍA\1. CONVENIOS MINCIENCIAS\3. CONVENIO 743-884 DE 2019\4. ACTAS COMITÉ COORDINADOR Y OPERATIVO\3. JULIO 2023\Convenios Recobro 7352019-884 (Comité Jul 2023).pptx_x000a__x000a_Actividad 5 (2%)Aprobació  Lineas Tematicas que serán objeto de financiación con recursos  del  Convenio 735/556 de 2018_x000a__x000a_Se realiza la proyección de los terminos de referencia para un nuevo instrumento de invitación 2023._x000a_ _x000a_Ruta:_x000a_\\servicios.anh.gov.co\sservicios\Grupo Reservas Y Operaciones\2023\CIENCIA Y TECNOLOGÍA\1. CONVENIOS MINCIENCIAS\2. CONVENIO 735-556 DE 2018\5. NUEVA INVITACIÓN DIRECTA-2023\M801PR05MO1 Modelo de Invitacion a Presentar Propuesta de CTeI V2.docx_x000a__x000a_Actividad 6: Visitas tecnicas , administrativas y financieeras contratos derivados de los convenios de C&amp;T(4% convenio 735/556 2018) (4% convenio 743/884 de 2019)_x000a__x000a_*VISITAS CONVENIO 735/556 DE 2018_x000a__x000a_SOPORTE VISITAS POR CTOS:_x000a_\\servicios.anh.gov.co\sservicios\Grupo Reservas Y Operaciones\2023\CIENCIA Y TECNOLOGÍA\1. CONVENIOS MINCIENCIAS\2. CONVENIO 735-556 DE 2018\4. INFORME DE SUPERVISIÓN TRIMESTRAL-ANH\3. CORTE SEPTIEMBRE 2023\SOPORTES CONVENIO 735-556 2018.zip_x000a__x000a_*VISITAS CONVENIO 743/884 DE 2019_x000a__x000a_SOPORTES VISITAS POR CONTRATO _x000a_\\servicios.anh.gov.co\sservicios\Grupo Reservas Y Operaciones\2023\CIENCIA Y TECNOLOGÍA\1. CONVENIOS MINCIENCIAS\3. CONVENIO 743-884 DE 2019\3. INFORME DE SUPERVISIÓN TRIMESTRAL\3. CORTE SEPTIEMBRE 2023\ANEXOS CONVENIO 743-884 2019\ANEXO 5. SOPORTES VISITAS.zip_x000a__x000a_Actividad 7 ( 3% )Informes trimestrales proyectos de EOR al Ministerio de Minas y energía _x000a__x000a_INFORME TRIMESTRAL MME CORTE JUNIO 2023_x000a__x000a_INFORME:_x000a_W:\2023\CIENCIA Y TECNOLOGÍA\1. CONVENIOS MINCIENCIAS\5. INFORMES TRIMESTRALES MME\2. CORTE JUNIO 2023\v2 INFORME TRIMESTRAL A JUNIO 2023 C&amp;T.docx_x000a__x000a_PRESENTACIÓN:_x000a_W:\2023\CIENCIA Y TECNOLOGÍA\1. CONVENIOS MINCIENCIAS\5. INFORMES TRIMESTRALES MME\2. CORTE JUNIO 2023\v2 Nuevo FormatoPresentación MME_ Proyecto de CT TRIMESTRE 2 2023.pptx_x000a__x000a_"/>
    <s v="No Aplica"/>
    <s v="No Aplica"/>
    <s v="Se reporta trimestralmente / Próximo reporte: septiembre"/>
    <s v="Indicador Plan de Acción Institucional"/>
    <s v="María Eugenia Tovar Celis"/>
    <s v="maria.tovar@anh.gov.co"/>
  </r>
  <r>
    <n v="57"/>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Cumplimiento al cronograma de actividades del informe de recursos y reservas 2022"/>
    <n v="100"/>
    <s v="Porcentaje"/>
    <s v="Mide el nivel de ejecución del plan para la revisión y consolidación de reservas, la gestión y el avance de las revisiones de completitud y técnica de los informes de recursos y reservas presentados por las operadoras."/>
    <s v="V1= Informes de recursos y reservas de las operadoras revisados bajo criterios de completitud y técnica / V2= Informes de recursos y reservas presentados por las operadoras"/>
    <n v="0"/>
    <d v="2023-01-01T00:00:00"/>
    <d v="2023-12-30T00:00:00"/>
    <s v="Creciente"/>
    <s v="Trimestral"/>
    <n v="80"/>
    <s v="Se desarrollaron las actividades planeadas para el tercer trimestre, correspondiente al avance del 20% de acuerdo con el cronograma establecido. Para un porcentaje acumulado en el año del 80%_x000a__x000a_Actividad 6. (20%) Realizar la revisión de completitud y técnica a la muestra de contratos y campos seleccionados de los informes de recursos y reservas_x000a__x000a_Se realizaron las revisiones técnicas a los 55 campos y 21 prospectos seleccionados."/>
    <s v="Actividad 6. _x000a_* Soportes en servidor de reservas:_x000a_Grupo Reservas Y Operaciones (\\servicios.anh.gov.co\sservicios)\2023\IRR CORTE 31-DIC-2022\PLAN DE REVISIÓN\Revisiones Tecnicas y Completitud_x000a__x000a_Archivo de seguimiento: Matriz Revision IRR2022_V7"/>
    <s v="No Aplica"/>
    <s v="No Aplica"/>
    <s v="Se reporta trimestralmente / Próximo reporte: septiembre"/>
    <s v="Indicador Estratégico"/>
    <s v="María Eugenia Tovar Celis"/>
    <s v="maria.tovar@anh.gov.co"/>
  </r>
  <r>
    <n v="58"/>
    <s v="Revisión y Consolidación de Reservas de Hidrocarburos"/>
    <s v="Evaluación de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No Aplica"/>
    <s v="No Aplica"/>
    <s v="No Aplica"/>
    <s v="No Aplica"/>
    <s v="No Aplica"/>
    <s v="Publicación del Balance de reservas de hidrocarburos de la Nación"/>
    <n v="1"/>
    <s v="Número"/>
    <s v="Presenta el balance de reservas del país, consolidado por la ANH con corte a 31 de diciembre de año inmediatamente anterior"/>
    <s v="V1= Balance de reservas de hidrocarburos de la Nación publicado"/>
    <n v="0"/>
    <d v="2023-01-01T00:00:00"/>
    <d v="2023-06-30T00:00:00"/>
    <s v="Constante"/>
    <s v="Anual"/>
    <n v="1"/>
    <s v="Se publicó el Balance de Reservas el 24 de mayo de 2023, en la página web de la ANH"/>
    <s v="Enlace principal web ANH: _x000a_https://www.anh.gov.co/es/noticias/informe-de-recursos-y-reservas-con-corte-diciembre-de-2022-insumo-para-la-transici%C3%B3n-energ%C3%A9tica-justa-en-colombia/_x000a_anexo descargable: https://www.anh.gov.co/documents/21617/Informe_de_Reservas__y_Recursos_Contingentes_de_Hidrocarburos_2022_pfMyhzQ.pdf"/>
    <s v="No Aplica"/>
    <s v="No Aplica"/>
    <s v="Se reporta anualmente / Próximo reporte: mayo de 2024"/>
    <s v="Indicador Estratégico"/>
    <s v="María Eugenia Tovar Celis"/>
    <s v="maria.tovar@anh.gov.co"/>
  </r>
  <r>
    <n v="59"/>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gas publicado"/>
    <n v="10"/>
    <s v="Número"/>
    <s v="Mide los informes producción promedio diaria de gas publicados en la página web de la ANH"/>
    <s v="V1= informes producción promedio diaria de gas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0"/>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crudo (petróleo) publicado"/>
    <n v="10"/>
    <s v="Número"/>
    <s v="Mide los informes producción promedio diaria de crudo (petróleo) publicados en la página web de la ANH"/>
    <s v="V1= informes producción promedio diaria de crudo (petróleo)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4"/>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Desarrollar, implementar y ampliar los sistemas de información"/>
    <s v="137 134 154 136 135 156 145 140 142 146 147 150 144 299 155 158 152 151 162 159"/>
    <s v="Servicios de información implementados"/>
    <n v="2"/>
    <s v="Número"/>
    <s v="Servicios de información implementados obtenidos frente  a Servicios de información implementados proyectados"/>
    <s v="(productos obtenidos/ productos proyectados)"/>
    <n v="1995363300"/>
    <d v="2023-01-01T00:00:00"/>
    <d v="2023-12-31T00:00:00"/>
    <s v="Creciente"/>
    <s v="Mensual"/>
    <n v="0"/>
    <s v="Equipo de 31 personas naturales para desarrollos inhouse que construyen los productos de este indicador, en el mes de mayo se realizó la renovación de 10 contratos de personas natuales para dar continuidad a los proyectos hasta el 31 de diciembre 2023."/>
    <s v="Secop II , Recurso compartido: Contratación OTI - Dirección Sistemas"/>
    <n v="1678402664.3299999"/>
    <n v="1107485329.01"/>
    <m/>
    <s v="Indicador Plan de Acción Institucional"/>
    <s v="Jesús Salvador Ríos Rodríguez"/>
    <s v="jesus.rios@anh.gov.co"/>
  </r>
  <r>
    <n v="65"/>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Habilitar la arquitectura de integración de sistemas de información por microservicios"/>
    <s v="133 157 "/>
    <s v="Servicios de información implementados"/>
    <n v="1"/>
    <s v="Número"/>
    <s v="Servicios de información implementados obtenidos frente  a Servicios de información implementados proyectados"/>
    <s v="(productos obtenidos/ productos proyectados)"/>
    <n v="524636700"/>
    <d v="2023-01-01T00:00:00"/>
    <d v="2023-12-31T00:00:00"/>
    <s v="Creciente"/>
    <s v="Mensual"/>
    <n v="0"/>
    <s v="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
    <s v="Secop II , Recurso compartido: Contratación OTI - Dirección Sistemas"/>
    <n v="440825000"/>
    <n v="188798666"/>
    <m/>
    <s v="Indicador Plan de Acción Institucional"/>
    <s v="Jesús Salvador Ríos Rodríguez"/>
    <s v="jesus.rios@anh.gov.co"/>
  </r>
  <r>
    <n v="66"/>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s capacidades de la infraestructura tecnológica de los Centros de cómputo y sus facilidades"/>
    <s v="No Aplica"/>
    <s v="Servicios de información actualizados"/>
    <n v="2"/>
    <s v="Número"/>
    <s v="Servicios de información actualizados obtenidos frente a Servicios de información actualizados proyectados"/>
    <s v="(productos obtenidos/ productos proyectados)"/>
    <n v="7710000000"/>
    <d v="2023-03-01T00:00:00"/>
    <d v="2023-12-15T00:00:00"/>
    <s v="Creciente"/>
    <s v="Mensual"/>
    <n v="0"/>
    <s v="Proceso de subasta inversa en Secop II ANH-01-SI-2023, adjudicación proyectada para mediados de de octubre."/>
    <s v="Recurso compartido: Contratación OTI - Dirección Sistemas"/>
    <n v="0"/>
    <n v="0"/>
    <m/>
    <s v="Indicador Plan de Acción Institucional"/>
    <s v="Jesús Salvador Ríos Rodríguez"/>
    <s v="jesus.rios@anh.gov.co"/>
  </r>
  <r>
    <n v="67"/>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 infraestructura tecnológica de toma remota de información para soportar la función de fiscalización"/>
    <s v="No Aplica"/>
    <s v="Servicios de información actualizados"/>
    <n v="1"/>
    <s v="Número"/>
    <s v="Servicios de información actualizados obtenidos frente a Servicios de información actualizados proyectados"/>
    <s v="(productos obtenidos/ productos proyectados)"/>
    <n v="1500000000"/>
    <d v="2023-07-01T00:00:00"/>
    <d v="2023-12-15T00:00:00"/>
    <s v="Creciente"/>
    <s v="Mensual"/>
    <n v="0"/>
    <s v="Orden de Compra 115387 de 2023 Adquisición de los servicios de_x000a_suscripción por dos años a la plataforma de visualización, programación y descarga de imágenes satelitales de radar"/>
    <s v="Recurso compartido: Contratación OTI - Dirección Sistemas"/>
    <n v="999999999.59000003"/>
    <n v="0"/>
    <m/>
    <s v="Indicador Plan de Acción Institucional"/>
    <s v="Jesús Salvador Ríos Rodríguez"/>
    <s v="jesus.rios@anh.gov.co"/>
  </r>
  <r>
    <n v="6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de Seguridad y Privacidad de la Información"/>
    <s v="Gasto de inversión"/>
    <s v="Fortalecimiento de sistemas, seguridad e infraestructura tecnológica"/>
    <s v="Documentos de lineamientos técnicos"/>
    <s v="Formular el Plan Estratégico de seguridad de la Información"/>
    <s v="No Aplica"/>
    <s v="Documentos de lineamientos técnicos"/>
    <n v="1"/>
    <s v="Número"/>
    <s v="Documento de Líneamiento Técnico - Plan Estratégico de seguridad de la Información."/>
    <s v="(productos obtenidos/ productos proyectados)"/>
    <n v="370000000"/>
    <d v="2023-06-01T00:00:00"/>
    <d v="2023-12-31T00:00:00"/>
    <s v="Creciente"/>
    <s v="Mensual"/>
    <n v="0"/>
    <s v="Contrato 651 de 2023 Prestar servicios profesionales especializados realizando el análisis de la estrategia de seguridad de la información en la ANH"/>
    <s v="Recurso compartido: Contratación OTI - Dirección Sistemas"/>
    <n v="42000000"/>
    <n v="0"/>
    <m/>
    <s v="Indicador Plan de Acción Institucional"/>
    <s v="Jesús Salvador Ríos Rodríguez"/>
    <s v="jesus.rios@anh.gov.co"/>
  </r>
  <r>
    <n v="6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Formular la hoja de ruta para el aseguramiento de la calidad de los datos digitales de la ANH"/>
    <s v="No Aplica"/>
    <s v="Documentos de lineamientos técnicos"/>
    <n v="1"/>
    <s v="Número"/>
    <s v="Documento de Líneamiento Técnico - Hoja de ruta para el aseguramiento de la calidad de los datos digitales de la ANH"/>
    <s v="(productos obtenidos/ productos proyectados)"/>
    <n v="400000000"/>
    <d v="2023-06-01T00:00:00"/>
    <d v="2023-12-31T00:00:00"/>
    <s v="Creciente"/>
    <s v="Mensual"/>
    <n v="0"/>
    <s v="Proyecto para desarrollar inhouse en revisión de línea base y estructuración de perfiles requeridos para el desarrollo de componente y entregables del documento"/>
    <s v="Recurso compartido: Contratación OTI - Dirección Sistemas"/>
    <n v="0"/>
    <n v="0"/>
    <m/>
    <s v="Indicador Plan de Acción Institucional"/>
    <s v="Jesús Salvador Ríos Rodríguez"/>
    <s v="jesus.rios@anh.gov.co"/>
  </r>
  <r>
    <n v="7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Diseñar y formular los instrumentos Estratégicos involucrados con TI"/>
    <s v="No Aplica"/>
    <s v="Plan Estratégico de Tecnologías de la Información y Comunicaciones - (PETIC), horizonte 2023-2026. "/>
    <n v="80"/>
    <s v="Porcentaje"/>
    <s v="El Plan Estratégico de Tecnologías de la Información y Comunicaciones - (PETIC) , alineado con la estrategia de negocio de la ANH para el horizonte 2023-2026. Se espera que el avance sea superior la 80%"/>
    <s v="Plan formulado"/>
    <n v="0"/>
    <d v="2023-01-01T00:00:00"/>
    <d v="2023-04-30T00:00:00"/>
    <s v="Constante"/>
    <s v="Mensual"/>
    <n v="95"/>
    <s v="El Plan  Estratégico de Tecnologías de la Información se encuentra estructurado en su totalidad."/>
    <s v="https://www.anh.gov.co/documents/1288/Plan_Estrat%C3%A9gico_de_Tecnolog%C3%ADas_de_la_Informaci%C3%B3n_2022_ANH_28-12-2022.pdf"/>
    <n v="0"/>
    <n v="0"/>
    <m/>
    <s v="Indicador Estratégico"/>
    <s v="Jesús Salvador Ríos Rodríguez"/>
    <s v="jesus.rios@anh.gov.co"/>
  </r>
  <r>
    <n v="71"/>
    <s v="Gestión TICs"/>
    <s v="Evaluación de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Institucional"/>
    <s v="Gasto de inversión"/>
    <s v="Fortalecimiento de sistemas, seguridad e infraestructura tecnológica"/>
    <s v="No Aplica"/>
    <s v="No Aplica"/>
    <s v="No Aplica"/>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n v="0"/>
    <d v="2023-01-01T00:00:00"/>
    <d v="2023-12-31T00:00:00"/>
    <s v="Creciente"/>
    <s v="Trimestral"/>
    <n v="0"/>
    <s v="No se ha presentado recepción completa de productos con su respectiva obligación financiera razón por la cuál no se registran avances en la meta."/>
    <s v="Recurso compartido: Contratación OTI - Dirección Sistemas"/>
    <n v="0"/>
    <n v="0"/>
    <m/>
    <s v="Indicador Estratégico"/>
    <s v="Jesús Salvador Ríos Rodríguez"/>
    <s v="jesus.rios@anh.gov.co"/>
  </r>
  <r>
    <n v="72"/>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Institucional"/>
    <s v="Gasto de funcionamiento - comercialización"/>
    <s v="No Aplica"/>
    <s v="No Aplica"/>
    <s v="No Aplica"/>
    <s v="No Aplica"/>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n v="0"/>
    <d v="2023-01-01T00:00:00"/>
    <d v="2023-12-31T00:00:00"/>
    <s v="Creciente"/>
    <s v="Trimestral"/>
    <n v="30"/>
    <s v="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_x000a_*Se publicó el PETI en página web de la ANH."/>
    <s v="https://www.anh.gov.co/documents/21450/CRITERIO_DIFERENCIAL_DE_ACCESIBILIDAD_marzo_2023.pdf_x000a__x000a_https://www.anh.gov.co/documents/21258/Plan_Estrat%C3%A9gico_de_Tecnolog%C3%ADas_de_la_Informaci%C3%B3n_2023-2026.pdf"/>
    <n v="0"/>
    <n v="0"/>
    <m/>
    <s v="Indicador Estratégico"/>
    <s v="Jesús Salvador Ríos Rodríguez"/>
    <s v="jesus.rios@anh.gov.co"/>
  </r>
  <r>
    <n v="73"/>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Tecnologías de la Información y las Comunicaciones - PETIC"/>
    <s v="Gasto de funcionamiento - comercialización"/>
    <s v="No Aplica"/>
    <s v="No Aplica"/>
    <s v="No Aplica"/>
    <s v="Viene del 2022"/>
    <s v="Servicios de infraestructura tecnológica especializada y de seguridad de la ANH contratada"/>
    <n v="1"/>
    <s v="Unidad"/>
    <s v="Garantizar la gestión, administración y monitoreo de la infraestructura tecnológica y de seguridad de la ANH y mantener el plan de recuperación ante desastres de la ANH. – (Vigencia Futura Tramitada en 2021)."/>
    <s v="(Servicios contratados / servicios proyectados)"/>
    <n v="3751695904"/>
    <d v="2023-01-31T00:00:00"/>
    <d v="2023-12-31T00:00:00"/>
    <s v="Constante"/>
    <s v="Mensual"/>
    <n v="1"/>
    <s v="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
    <s v="Orden de Compra 102399 - Recurso compartido: Contratación OTI - Dirección Sistemas"/>
    <n v="1197862908.8299999"/>
    <n v="1124401506.8300002"/>
    <m/>
    <s v="Indicador Plan de Acción Institucional"/>
    <s v="Jesús Salvador Ríos Rodríguez"/>
    <s v="jesus.rios@anh.gov.co"/>
  </r>
  <r>
    <n v="74"/>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Nivel de implementación de modelo de Gobierno y Gestión de Datos"/>
    <s v="Plan Estratégico Tecnologías de la Información y las Comunicaciones - PETIC"/>
    <s v="Gasto de funcionamiento - comercialización"/>
    <s v="No Aplica"/>
    <s v="No Aplica"/>
    <s v="No Aplica"/>
    <s v="No Aplica"/>
    <s v="Operación, mantenimiento y actualización de la infraestructura de virtualización y custodia de medios de la ANH garantizada"/>
    <n v="4"/>
    <s v="Unidad"/>
    <s v="Contratar los servicios para garantizar la operación, mantenimiento y actualización de la virtualización, escritorios virtuales, hiperconvergencia, almacenamiento, switches, respaldo y custodia de medios de la ANH"/>
    <s v="(Servicios contratados / servicios proyectados)"/>
    <n v="3629567017"/>
    <d v="2023-05-01T00:00:00"/>
    <d v="2023-12-31T00:00:00"/>
    <s v="Constante"/>
    <s v="Mensual"/>
    <n v="0"/>
    <s v="Proceso de subasta inversa en Secop II ANH-01-SI-2023, adjudicación proyectada para mediados de de octubre."/>
    <s v="https://www.anh.gov.co/es/la-anh/contrataci%C3%B3n/sondeo-de-mercado/"/>
    <n v="0"/>
    <n v="0"/>
    <m/>
    <s v="Indicador Plan de Acción Institucional"/>
    <s v="Jesús Salvador Ríos Rodríguez"/>
    <s v="jesus.rios@anh.gov.co"/>
  </r>
  <r>
    <n v="75"/>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27 128 129 130 131 132 138 143 148 153"/>
    <s v="Contratos para apoyo técnico, profesional y especializado realizados"/>
    <n v="15"/>
    <s v="Unidad"/>
    <s v="Contabilizar los contratos para contar con el apoyo técnico, profesional y especializado de soporte y desarrollo a servicios, infraestructura, aplicaciones y gestión administrativa."/>
    <s v="(Servicios contratados / servicios proyectados)"/>
    <n v="1995000000"/>
    <d v="2023-05-01T00:00:00"/>
    <d v="2023-12-31T00:00:00"/>
    <s v="Constante"/>
    <s v="Mensual"/>
    <n v="11"/>
    <s v="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
    <s v="Recurso compartido: Contratación OTI - Dirección Sistemas"/>
    <n v="961837466.29999995"/>
    <n v="575870297.50999987"/>
    <m/>
    <s v="Indicador Plan de Acción Institucional"/>
    <s v="Jesús Salvador Ríos Rodríguez"/>
    <s v="jesus.rios@anh.gov.co"/>
  </r>
  <r>
    <n v="76"/>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75"/>
    <s v="Servicios de soporte, mantenimiento y actualizaciones del SGDEA contratados"/>
    <n v="1"/>
    <s v="Unidad"/>
    <s v="Soporte, mantenimiento y actualizaciones del SGDEA que emplea la entidad por horas"/>
    <s v="(Servicios contratados / servicios proyectados)"/>
    <n v="60000000"/>
    <d v="2023-01-01T00:00:00"/>
    <d v="2023-12-31T00:00:00"/>
    <s v="Constante"/>
    <s v="Mensual"/>
    <n v="1"/>
    <s v="La contratación se realizó con presupuesto de la vicepresidencia Administrativa y Financiera bajo el Contrato 238 de 2023. "/>
    <s v="Recurso compartido: Contratación OTI - Dirección Sistemas"/>
    <n v="0"/>
    <n v="0"/>
    <m/>
    <s v="Indicador Plan de Acción Institucional"/>
    <s v="Jesús Salvador Ríos Rodríguez"/>
    <s v="jesus.rios@anh.gov.co"/>
  </r>
  <r>
    <n v="77"/>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67 168 169 370"/>
    <s v="Actualizaciones y suscripciones de licencias de software y créditos en la nube adquiridos"/>
    <n v="3"/>
    <s v="Unidad"/>
    <s v="(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
    <s v="(Servicios contratados / servicios proyectados)"/>
    <n v="1978200000"/>
    <d v="2023-01-01T00:00:00"/>
    <d v="2023-12-31T00:00:00"/>
    <s v="Constante"/>
    <s v="Mensual"/>
    <n v="2"/>
    <s v="Orden de Compra 106649 de 2023; 169. Adquirir la renovación de la suscripción de la suite de office 365 (en el mes de julio se adicionó licenciamiento E3 Office 365 y RDS para ampliar la cobertura) para el manejo de correos y ofimática de la ANH._x000a_*Orden de Compra 104644 de 2023; 168. Adquirir los certificados SSL de los portales web *de la ANH para el acceso seguro a la información_x000a_Orden de Compra 103855 de 2023; 167. Contratar la suscripción de Adobe Acrobat Pro DC por un periodo de doce (12) meses para la generación y edición de documentos._x000a_*Orden de Compra 107178 adquisición  de créditos Azure - infraestructura en la nube_x000a_*Contrato 622 de 2023; 680. Renovación sobre el derecho de uso del direccionamiento de IPv6 de la ANH, por el término de un (1) año_x000a_"/>
    <s v="Recurso compartido: Contratación OTI - Dirección Sistemas"/>
    <n v="2408278696.7600002"/>
    <n v="2311052067.9200001"/>
    <m/>
    <s v="Indicador Plan de Acción Institucional"/>
    <s v="Jesús Salvador Ríos Rodríguez"/>
    <s v="jesus.rios@anh.gov.co"/>
  </r>
  <r>
    <n v="7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302 303 304"/>
    <s v="Soporte y mantenimiento de la infraestructura de apoyo contratada"/>
    <n v="5"/>
    <s v="Unidad"/>
    <s v="Contratar el soporte y mantenimiento de: (i) UPS, (ii) Sistema contra incendios, (iii) Aires acondicionados, (iv) Control de acceso y CCTV y (v) Equipos de Hardware de usuario final."/>
    <s v="(Servicios contratados / servicios proyectados)"/>
    <n v="490683757"/>
    <d v="2023-03-01T00:00:00"/>
    <d v="2023-12-31T00:00:00"/>
    <s v="Constante"/>
    <s v="Mensual"/>
    <n v="1"/>
    <s v="*Contrato 572 de 2023 Soporte y Mantenimiento Aires Acondicionados *Contrato 620 de 2023  En etapa de proceso en SECOP II  Sistema contra incendios, CCTV y Control de acceso_x000a_*Contrato 623 de 2023; 304. Contratar el soporte y mantenimiento del sistema de detección y extinción de incendios del datacenter principal de la ANH, con bolsa de repuestos"/>
    <s v="https://www.anh.gov.co/es/la-anh/contrataci%C3%B3n/sondeo-de-mercado/"/>
    <n v="80257736.579999998"/>
    <n v="0"/>
    <m/>
    <s v="Indicador Plan de Acción Institucional"/>
    <s v="Jesús Salvador Ríos Rodríguez"/>
    <s v="jesus.rios@anh.gov.co"/>
  </r>
  <r>
    <n v="7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166"/>
    <s v="Servicio de internet dedicado para la oficina de la ANH contratado"/>
    <n v="1"/>
    <s v="Unidad"/>
    <s v="Contratar el servicio de internet dedicado para la oficina de la ANH, manteniendo la operatividad de los cinco enlaces de datos e internet con los que cuenta la entidad para la transferencia y respaldo de la información."/>
    <s v="(Servicios contratados / servicios proyectados)"/>
    <n v="383250000"/>
    <d v="2023-03-01T00:00:00"/>
    <d v="2023-12-31T00:00:00"/>
    <s v="Constante"/>
    <s v="Mensual"/>
    <n v="1"/>
    <s v="Otrosí 2 Orden de Compra 88021 - VF Prestación de servicio de canales hasta el 15 de marzo de 2023_x000a_*Orden de Compra Orden de Compra 104820 Contratar los canales de datos e internet de la ANH. (servicio hasta el 15 de diciembre de 2023) En trámite de VF para ampliar el servicio hasta la vigencia 2024"/>
    <s v="Recurso compartido: Contratación OTI - Dirección Sistemas"/>
    <n v="127524064"/>
    <n v="59637748"/>
    <m/>
    <s v="Indicador Plan de Acción Institucional"/>
    <s v="Jesús Salvador Ríos Rodríguez"/>
    <s v="jesus.rios@anh.gov.co"/>
  </r>
  <r>
    <n v="8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42"/>
    <s v="Uso de la capacidad física locativa disponible en el Data Center Alterno del IPSE"/>
    <n v="1"/>
    <s v="Unidad"/>
    <s v="Renovar el contrato para el uso locativo de las instalaciones del IPSE para el alojamiento de la infraestructura de respaldo onpremise de la ANH"/>
    <s v="(Servicios contratados / servicios proyectados)"/>
    <n v="211603322"/>
    <d v="2023-01-01T00:00:00"/>
    <d v="2023-12-31T00:00:00"/>
    <s v="Constante"/>
    <s v="Mensual"/>
    <n v="1"/>
    <s v="Otrosí 7 Convenio 670 de 2020"/>
    <s v="Recurso compartido: Contratación OTI - Dirección Sistemas"/>
    <n v="230156700"/>
    <n v="115078350"/>
    <m/>
    <s v="Indicador Plan de Acción Institucional"/>
    <s v="Jesús Salvador Ríos Rodríguez"/>
    <s v="jesus.rios@anh.gov.co"/>
  </r>
  <r>
    <n v="81"/>
    <s v="Promoción y Asignación de Áreas"/>
    <s v="Gestión con Valores para Resultados"/>
    <x v="6"/>
    <x v="14"/>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Modelo de promoción para incrementar la inversión"/>
    <s v="Servicio de divulgación para la promoción y posicionamiento de los recursos hidrocarburíferos"/>
    <s v="Diseñar  y  ejecutar Plan Estratégico de Comunicaciones."/>
    <s v="Sin Información"/>
    <s v="Servicio de divulgación para la promoción y posicionamiento de los recursos hidrocarburíferos"/>
    <n v="1"/>
    <s v="Número"/>
    <s v="Servicio de divulgación para la promoción y posicionamiento de los recursos hidrocarburíferos creado"/>
    <s v="V1= Servicio de divulgación para la promoción y posicionamiento de los recursos hidrocarburíferos creado"/>
    <n v="1783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2"/>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Realizar análisis o estudios de mercados e investigaciones del sector."/>
    <s v="Sin Información"/>
    <s v="Documentos de investigación"/>
    <n v="1"/>
    <s v="Número"/>
    <s v="Documentos de investigación construído"/>
    <s v="V1= Documentos de investigación construído"/>
    <n v="1250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3"/>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Evaluar las capacidades de los proponentes, operadores o compañías inversionistas."/>
    <s v="Sin Información"/>
    <s v="Procesos de acompañamientos a entidades del orden nacional para la asignación de áreas de su competencia adelantados."/>
    <n v="1"/>
    <s v="Número"/>
    <s v="Corresponde al acompañamiento a la DIMAR y al MME en la construcción y desarrollo del proceso para la asignación de áreas costa afuera."/>
    <s v="V1= Proceso de acompañamiento adelantado"/>
    <n v="1508000000"/>
    <d v="2023-09-01T00:00:00"/>
    <d v="2023-12-31T00:00:00"/>
    <s v="Creciente"/>
    <s v="Mensual"/>
    <n v="0.3"/>
    <s v="Al mes de septiembre desde la ANH se apoyó en la construcción de los Pliegos del proceso de asignación, remitidos al MME y DIMAR para su aprobación."/>
    <s v="La evidencia se encuentra en disco compartido de la VPAA y en correo electrónico enviado por las funcionarias Dolly Fajardo y Margarita Nieves (09/10/2023)."/>
    <n v="526500000"/>
    <n v="296833333.38999999"/>
    <m/>
    <s v="Indicador Plan de Acción Institucional"/>
    <s v="Arbey Avendaño Castrillón"/>
    <s v="arbey.avendano@anh.gov.co"/>
  </r>
  <r>
    <n v="84"/>
    <s v="Gestión Social, HSE y de Seguridad de Contratos de Hidrocarburos"/>
    <s v="Gestión con Valores para Resultados"/>
    <x v="6"/>
    <x v="14"/>
    <s v="Articular los actores del sector energético para la adecuada ejecución de los contratos misionales en armonía con una sociedad resiliente al clima"/>
    <s v="Fortalecimiento y articulación institucional del sector minero energético"/>
    <s v="Participación en espacios de articulación de los actores del sector para la adecuada gestión de los contratos de hidrocarburos"/>
    <s v="Plan Estratégico Institucional"/>
    <s v="Sin Información"/>
    <s v="No Aplica"/>
    <s v="No Aplica"/>
    <s v="Priorizar, coordinar la participación por parte de la ANH en escenarios estratégicos."/>
    <s v="Sin Información"/>
    <s v="Número de espacios de articulación de los actores del sector para la adecuada gestión de los contratos de hidrocarburos con la participación de la ANH"/>
    <n v="15"/>
    <s v="Número"/>
    <s v="Corresponde a la cantidad de espacios de articulación de los actores del sector en los que la ANH ha participado, para la adecuada gestión de los contratos de hidrocarburos."/>
    <s v="Sumatoria del Número de espacios de articulación con los actores del sector en los que la ANH ha participado, para la adecuada gestión de los contratos de hidrocarburos."/>
    <n v="270000000"/>
    <d v="2023-05-01T00:00:00"/>
    <d v="2023-12-15T00:00:00"/>
    <s v="Creciente"/>
    <s v="Mensu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Estratégico"/>
    <s v="Arbey Avendaño Castrillón"/>
    <s v="arbey.avendano@anh.gov.co"/>
  </r>
  <r>
    <n v="85"/>
    <s v="Promoción y Asignación de Áreas"/>
    <s v="Evaluación de Resultados"/>
    <x v="6"/>
    <x v="4"/>
    <s v="Fortalecer la seguridad y soberanía energética en hidrocarburos, apoyando la transición energética y la economía verde"/>
    <s v="Fortalecimiento de las Fuentes No Convencionales de Energía - FNCE"/>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n v="0"/>
    <d v="2023-01-04T00:00:00"/>
    <d v="2023-12-15T00:00:00"/>
    <s v="Creciente"/>
    <s v="Cuatrimestral"/>
    <n v="2.34"/>
    <s v="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
    <s v="La evidencia se encuentra en disco compartido de la VPAA y en correo electrónico enviado por funcionario Carlos Novoa a la Gerencia de Planeación de la ANH (7/09/2023)."/>
    <n v="0"/>
    <n v="0"/>
    <m/>
    <s v="Indicador Estratégico"/>
    <s v="Arbey Avendaño Castrillón"/>
    <s v="arbey.avendano@anh.gov.co"/>
  </r>
  <r>
    <n v="87"/>
    <s v="Promoción y Asignación de Áreas"/>
    <s v="Evaluación de Resultados"/>
    <x v="6"/>
    <x v="14"/>
    <s v="Articular los actores del sector energético para la adecuada ejecución de los contratos misionales en armonía con una sociedad resiliente al clima"/>
    <s v="Fortalecimiento y articulación institucional del sector minero energético"/>
    <s v="Participación en eventos estratégicos para la promoción de la entidad, del sector y del proceso de transición energética del país"/>
    <s v="Plan Estratégico Institucional"/>
    <s v="Gasto de inversión"/>
    <s v="Modelo de promoción para incrementar la inversión"/>
    <s v="Servicio de divulgación para la promoción y posicionamiento de los recursos hidrocarburíferos"/>
    <s v="Priorizar, coordinar la participación por parte de la ANH en escenarios estratégicos."/>
    <s v="Sin Información"/>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Sumatoria Número de eventos estratégicos con patrocinio en los que participa la ANH"/>
    <n v="5675000000"/>
    <d v="2023-01-15T00:00:00"/>
    <d v="2023-12-31T00:00:00"/>
    <s v="Creciente"/>
    <s v="Mensual"/>
    <n v="14"/>
    <s v="Al mes de septiembre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quot;Ruta energética hacia un futuro sostenible&quot;, (xi) 2° Edición: Día ACGGP, (xii) 40° Conferencia Energética Colombiana - Enercol 2023, (xiii) XXIII Congreso Nacional en Derecho de la Energía y (xiv) 8° Edición SPE TECHNICAL CONFERENCE: One Step closer to the Energy Future Success."/>
    <s v="Las evidencias se encuentran en los informes correspondientes a la ejecuci[on de los eventos, dispuestos en los discos compartidos de la VPAA. "/>
    <n v="2680175146"/>
    <n v="2272675146"/>
    <m/>
    <s v="Indicador Estratégico"/>
    <s v="Arbey Avendaño Castrillón"/>
    <s v="arbey.avendano@anh.gov.co"/>
  </r>
  <r>
    <n v="88"/>
    <s v="Identificación de Oportunidades Exploratorias"/>
    <s v="Evaluación de Resultados"/>
    <x v="3"/>
    <x v="10"/>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Estratégico Institucional"/>
    <s v="Gasto de inversión"/>
    <s v="Contribución de la evaluación del potencial de fuentes no convencionales de energía para la transición energética nacional "/>
    <s v="No Reportado"/>
    <s v="No Reportado"/>
    <s v="Sin Información"/>
    <s v="Nuevas áreas prospectivas orientadas en Fuentes No Convencionales de Energía Renovable (FNCER) provenientes del subsuelo, evaluadas"/>
    <n v="1"/>
    <s v="Número"/>
    <s v="Corresponde a nuevas áreas prospectivas orientadas en Fuentes No Convencionales de Energía Renovable (FNCER) provenientes del subsuelo, evaluadas"/>
    <s v="Área evaluadas técnicamente ofrecidas para nominación en procesos competitivos"/>
    <n v="111120005937"/>
    <d v="2023-01-01T00:00:00"/>
    <d v="2023-12-31T00:00:00"/>
    <s v="Creciente"/>
    <s v="Semestral"/>
    <n v="0"/>
    <s v="No Aplica"/>
    <s v="No Aplica"/>
    <n v="0"/>
    <n v="0"/>
    <m/>
    <s v="Indicador Estratégico"/>
    <s v="Juan Eugenio Acosta Mejia"/>
    <s v="juan.acosta@anh.gov.co"/>
  </r>
  <r>
    <n v="89"/>
    <s v="Gestión Contractu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Anual de Vacantes"/>
    <s v="Gasto de funcionamiento - comercialización"/>
    <s v="No Aplica"/>
    <s v="No Aplica"/>
    <s v="Seleccionar contratistas a través de las diferentes modalidades de contratación de acuerdo con la normativa vigente"/>
    <s v="No Aplica"/>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d v="2023-01-01T00:00:00"/>
    <d v="2023-12-31T00:00:00"/>
    <s v="Constante"/>
    <s v="Semestral"/>
    <n v="100"/>
    <s v="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
    <s v="Base datos de la contratacion Administrativa de la OAJ_x000a_Z:\BASE DE DATOS DE LA ENTIDAD 2003 A 2023\BASE DE DATOS DE LA ENTIDAD_x000a_"/>
    <n v="0"/>
    <n v="0"/>
    <m/>
    <s v="Indicador Plan de Acción Institucional"/>
    <s v="Maribel Rodríguez Moreno"/>
    <s v="maribel.rodriguez@anh.gov.co"/>
  </r>
  <r>
    <n v="90"/>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Gasto de funcionamiento - comercialización"/>
    <s v="No Aplica"/>
    <s v="No Aplica"/>
    <s v="Emitir respuestas a_x000a_ solicitudes de conceptos jurídicos relacionados con los contratos E&amp;P y TEAS"/>
    <s v="No Aplica"/>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d v="2023-01-01T00:00:00"/>
    <d v="2023-12-31T00:00:00"/>
    <s v="Constante"/>
    <s v="Trimestral"/>
    <n v="91.6"/>
    <s v="En el tercer trimestre del año 2023 se da un cumplimiento de la meta al 91,6% por lo siguiente: se resolvieron en total 55 conceptos con un promedio de respuesta de 7,2 días por trámite,  lo que se encuentra dentro del margen de respuesta oportuna establecido por la OAJ en  los Acuerdos de Niveles de Servicio adoptados desde el año 2020, correspondiente a 15 días hábiles."/>
    <s v=" W:\My Documents\SIGECO\PROCESO GESTION LEGAL\INDICADORES\Indicadores GL 2023_x000a_Reporte indicador por correo a Laura  Sierra"/>
    <n v="0"/>
    <n v="0"/>
    <m/>
    <s v="Indicador Plan de Acción Institucional"/>
    <s v="Maribel Rodríguez Moreno"/>
    <s v="maribel.rodriguez@anh.gov.co"/>
  </r>
  <r>
    <n v="91"/>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Contestar demandas y requerimiento de despachos judiciales "/>
    <s v="No Aplica"/>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d v="2023-01-01T00:00:00"/>
    <d v="2023-12-31T00:00:00"/>
    <s v="Constante"/>
    <s v="Semestral"/>
    <n v="100"/>
    <s v="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_x000a_Se cumplió con los términos procesales acorde con la naturaleza de cada una de las acciones que fueran presentadas a favor o en contra  de la ANH, tanto en etapa  extra judicial como judicial "/>
    <s v="Aplicativo EKOGUI Y Base de datos Estado de _x000a_procesos judiciales Z:\Procesos-   Carpetas de procesos y Reparto, Z:\Conciliaciones, Z:\Arbitraje​ "/>
    <n v="0"/>
    <n v="0"/>
    <m/>
    <s v="Indicador Plan de Acción Institucional"/>
    <s v="Maribel Rodríguez Moreno"/>
    <s v="maribel.rodriguez@anh.gov.co"/>
  </r>
  <r>
    <n v="9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Vencimiento de Fase"/>
    <n v="100"/>
    <s v="Porcentaje"/>
    <s v="En el trimestre se medirá la eficiencia del seguimiento a los contratos en ejecución que vencen su fase actual en el término de 9 meses y que tienen compromisos exploratorios pendientes."/>
    <s v="(Número de Contratos a los que se les solicitó mediante comunicación(es) el cumplimiento de los compromisos pendientes/Total de los Contratos en ejecución que vencen su Fase Actual en el periodo de 9 meses  con compromisos exploratorios pendientes)*100%"/>
    <n v="456776629.18000001"/>
    <d v="2023-01-01T00:00:00"/>
    <d v="2023-12-31T00:00:00"/>
    <s v="Creciente"/>
    <s v="Mensual"/>
    <n v="74.099999999999994"/>
    <s v="El indicador de trámites de la GSCE muestra un cumplimiento del 99%  respecto a la meta establecida para el tercer trimestre. Al cierre del trimestre, se cerraron 589 trámites de revisión de garantías y 346 respuestas a tramites relacionados con las garantías, para un total de 935 trámites gestionados.  Al cierre del trimestre, el equipo de garantías de la GSCE está conformado por cuatro personas, una de planta y tres contratistas."/>
    <s v="Base de datos de Alertas"/>
    <n v="358236303.375"/>
    <n v="139721043.91839999"/>
    <m/>
    <s v="Indicador Plan de Acción Institucional"/>
    <s v="Libardo Andrés Huertas Cuevas"/>
    <s v="libardo.huertas@anh.gov.co"/>
  </r>
  <r>
    <n v="93"/>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Garantías GSCE."/>
    <n v="80"/>
    <s v="Porcentaje"/>
    <s v="En el trimestre se medirá la eficacia de la gestión de los trámites de garantías."/>
    <s v="(Número de trámites atendidos en el período/Total de los trámites de garantías.)*100%"/>
    <n v="745267131.82000005"/>
    <d v="2023-01-01T00:00:00"/>
    <d v="2023-12-31T00:00:00"/>
    <s v="Creciente"/>
    <s v="Trimestral"/>
    <n v="100"/>
    <s v="En el tercer trimestre de 2023 se evidencia un cumplimiento del indicador de Vencimientos de Fase del 92 %, esto quiere decir que de los 12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tercer trimestre del año 2023  este indicador cumplió la meta establecida._x000a_A partir del mes de julio, se hace el seguimiento de fases mensualmente teniendo en cuenta que es importante para la GSCE tener mapeados el cumplimiento de los contratos."/>
    <s v="Base de datos de Garantías"/>
    <n v="597060505.625"/>
    <n v="227965913.76160002"/>
    <m/>
    <s v="Indicador Plan de Acción Institucional"/>
    <s v="Libardo Andrés Huertas Cuevas"/>
    <s v="libardo.huertas@anh.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896C5A-F81C-4B73-B570-3D5E581198C1}" name="TablaDinámica1"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 firstHeaderRow="1" firstDataRow="1" firstDataCol="1"/>
  <pivotFields count="33">
    <pivotField showAll="0"/>
    <pivotField showAll="0"/>
    <pivotField showAll="0"/>
    <pivotField axis="axisRow" showAll="0">
      <items count="9">
        <item x="7"/>
        <item x="1"/>
        <item x="5"/>
        <item x="0"/>
        <item x="2"/>
        <item x="4"/>
        <item x="6"/>
        <item x="3"/>
        <item t="default"/>
      </items>
    </pivotField>
    <pivotField axis="axisRow" showAll="0">
      <items count="17">
        <item x="1"/>
        <item x="2"/>
        <item x="10"/>
        <item x="14"/>
        <item x="11"/>
        <item x="12"/>
        <item x="13"/>
        <item x="9"/>
        <item x="7"/>
        <item x="8"/>
        <item x="6"/>
        <item x="4"/>
        <item x="15"/>
        <item x="5"/>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27">
    <i>
      <x/>
    </i>
    <i r="1">
      <x v="12"/>
    </i>
    <i>
      <x v="1"/>
    </i>
    <i r="1">
      <x v="13"/>
    </i>
    <i>
      <x v="2"/>
    </i>
    <i r="1">
      <x v="11"/>
    </i>
    <i>
      <x v="3"/>
    </i>
    <i r="1">
      <x/>
    </i>
    <i r="1">
      <x v="1"/>
    </i>
    <i r="1">
      <x v="11"/>
    </i>
    <i r="1">
      <x v="14"/>
    </i>
    <i r="1">
      <x v="15"/>
    </i>
    <i>
      <x v="4"/>
    </i>
    <i r="1">
      <x v="8"/>
    </i>
    <i r="1">
      <x v="9"/>
    </i>
    <i r="1">
      <x v="10"/>
    </i>
    <i>
      <x v="5"/>
    </i>
    <i r="1">
      <x v="4"/>
    </i>
    <i r="1">
      <x v="5"/>
    </i>
    <i r="1">
      <x v="6"/>
    </i>
    <i>
      <x v="6"/>
    </i>
    <i r="1">
      <x v="3"/>
    </i>
    <i r="1">
      <x v="11"/>
    </i>
    <i>
      <x v="7"/>
    </i>
    <i r="1">
      <x v="2"/>
    </i>
    <i r="1">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46">
      <pivotArea collapsedLevelsAreSubtotals="1" fieldPosition="0">
        <references count="1">
          <reference field="5" count="1">
            <x v="0"/>
          </reference>
        </references>
      </pivotArea>
    </format>
    <format dxfId="45">
      <pivotArea collapsedLevelsAreSubtotals="1" fieldPosition="0">
        <references count="2">
          <reference field="5" count="1" selected="0">
            <x v="0"/>
          </reference>
          <reference field="6" count="1">
            <x v="4"/>
          </reference>
        </references>
      </pivotArea>
    </format>
    <format dxfId="44">
      <pivotArea collapsedLevelsAreSubtotals="1" fieldPosition="0">
        <references count="1">
          <reference field="5" count="1">
            <x v="1"/>
          </reference>
        </references>
      </pivotArea>
    </format>
    <format dxfId="43">
      <pivotArea collapsedLevelsAreSubtotals="1" fieldPosition="0">
        <references count="2">
          <reference field="5" count="1" selected="0">
            <x v="1"/>
          </reference>
          <reference field="6" count="2">
            <x v="2"/>
            <x v="3"/>
          </reference>
        </references>
      </pivotArea>
    </format>
    <format dxfId="42">
      <pivotArea collapsedLevelsAreSubtotals="1" fieldPosition="0">
        <references count="1">
          <reference field="5" count="1">
            <x v="2"/>
          </reference>
        </references>
      </pivotArea>
    </format>
    <format dxfId="41">
      <pivotArea collapsedLevelsAreSubtotals="1" fieldPosition="0">
        <references count="2">
          <reference field="5" count="1" selected="0">
            <x v="2"/>
          </reference>
          <reference field="6" count="2">
            <x v="0"/>
            <x v="1"/>
          </reference>
        </references>
      </pivotArea>
    </format>
    <format dxfId="40">
      <pivotArea collapsedLevelsAreSubtotals="1" fieldPosition="0">
        <references count="1">
          <reference field="5" count="1">
            <x v="0"/>
          </reference>
        </references>
      </pivotArea>
    </format>
    <format dxfId="39">
      <pivotArea collapsedLevelsAreSubtotals="1" fieldPosition="0">
        <references count="2">
          <reference field="5" count="1" selected="0">
            <x v="0"/>
          </reference>
          <reference field="6" count="1">
            <x v="4"/>
          </reference>
        </references>
      </pivotArea>
    </format>
    <format dxfId="38">
      <pivotArea collapsedLevelsAreSubtotals="1" fieldPosition="0">
        <references count="1">
          <reference field="5" count="1">
            <x v="1"/>
          </reference>
        </references>
      </pivotArea>
    </format>
    <format dxfId="37">
      <pivotArea collapsedLevelsAreSubtotals="1" fieldPosition="0">
        <references count="2">
          <reference field="5" count="1" selected="0">
            <x v="1"/>
          </reference>
          <reference field="6" count="2">
            <x v="2"/>
            <x v="3"/>
          </reference>
        </references>
      </pivotArea>
    </format>
    <format dxfId="36">
      <pivotArea collapsedLevelsAreSubtotals="1" fieldPosition="0">
        <references count="1">
          <reference field="5" count="1">
            <x v="2"/>
          </reference>
        </references>
      </pivotArea>
    </format>
    <format dxfId="35">
      <pivotArea collapsedLevelsAreSubtotals="1" fieldPosition="0">
        <references count="2">
          <reference field="5" count="1" selected="0">
            <x v="2"/>
          </reference>
          <reference field="6" count="2">
            <x v="0"/>
            <x v="1"/>
          </reference>
        </references>
      </pivotArea>
    </format>
    <format dxfId="34">
      <pivotArea grandRow="1" outline="0" collapsedLevelsAreSubtotals="1" fieldPosition="0"/>
    </format>
    <format dxfId="33">
      <pivotArea grandRow="1" outline="0" collapsedLevelsAreSubtotals="1" fieldPosition="0"/>
    </format>
    <format dxfId="32">
      <pivotArea dataOnly="0" labelOnly="1" fieldPosition="0">
        <references count="1">
          <reference field="5" count="0"/>
        </references>
      </pivotArea>
    </format>
    <format dxfId="31">
      <pivotArea dataOnly="0" labelOnly="1" fieldPosition="0">
        <references count="2">
          <reference field="5" count="1" selected="0">
            <x v="0"/>
          </reference>
          <reference field="6" count="1">
            <x v="4"/>
          </reference>
        </references>
      </pivotArea>
    </format>
    <format dxfId="30">
      <pivotArea dataOnly="0" labelOnly="1" fieldPosition="0">
        <references count="2">
          <reference field="5" count="1" selected="0">
            <x v="1"/>
          </reference>
          <reference field="6" count="2">
            <x v="2"/>
            <x v="3"/>
          </reference>
        </references>
      </pivotArea>
    </format>
    <format dxfId="29">
      <pivotArea dataOnly="0" labelOnly="1" fieldPosition="0">
        <references count="1">
          <reference field="6" count="0"/>
        </references>
      </pivotArea>
    </format>
    <format dxfId="28">
      <pivotArea dataOnly="0" labelOnly="1" fieldPosition="0">
        <references count="1">
          <reference field="5" count="0"/>
        </references>
      </pivotArea>
    </format>
    <format dxfId="27">
      <pivotArea dataOnly="0" labelOnly="1" fieldPosition="0">
        <references count="2">
          <reference field="5" count="1" selected="0">
            <x v="0"/>
          </reference>
          <reference field="6" count="1">
            <x v="4"/>
          </reference>
        </references>
      </pivotArea>
    </format>
    <format dxfId="26">
      <pivotArea dataOnly="0" labelOnly="1" fieldPosition="0">
        <references count="2">
          <reference field="5" count="1" selected="0">
            <x v="1"/>
          </reference>
          <reference field="6" count="2">
            <x v="2"/>
            <x v="3"/>
          </reference>
        </references>
      </pivotArea>
    </format>
    <format dxfId="25">
      <pivotArea collapsedLevelsAreSubtotals="1" fieldPosition="0">
        <references count="1">
          <reference field="5" count="1">
            <x v="0"/>
          </reference>
        </references>
      </pivotArea>
    </format>
    <format dxfId="24">
      <pivotArea collapsedLevelsAreSubtotals="1" fieldPosition="0">
        <references count="2">
          <reference field="5" count="1" selected="0">
            <x v="0"/>
          </reference>
          <reference field="6" count="1">
            <x v="4"/>
          </reference>
        </references>
      </pivotArea>
    </format>
    <format dxfId="23">
      <pivotArea collapsedLevelsAreSubtotals="1" fieldPosition="0">
        <references count="1">
          <reference field="5" count="1">
            <x v="1"/>
          </reference>
        </references>
      </pivotArea>
    </format>
    <format dxfId="22">
      <pivotArea collapsedLevelsAreSubtotals="1" fieldPosition="0">
        <references count="2">
          <reference field="5" count="1" selected="0">
            <x v="1"/>
          </reference>
          <reference field="6" count="2">
            <x v="2"/>
            <x v="3"/>
          </reference>
        </references>
      </pivotArea>
    </format>
    <format dxfId="21">
      <pivotArea collapsedLevelsAreSubtotals="1" fieldPosition="0">
        <references count="1">
          <reference field="5" count="1">
            <x v="2"/>
          </reference>
        </references>
      </pivotArea>
    </format>
    <format dxfId="20">
      <pivotArea collapsedLevelsAreSubtotals="1" fieldPosition="0">
        <references count="2">
          <reference field="5" count="1" selected="0">
            <x v="2"/>
          </reference>
          <reference field="6" count="2">
            <x v="0"/>
            <x v="1"/>
          </reference>
        </references>
      </pivotArea>
    </format>
    <format dxfId="19">
      <pivotArea collapsedLevelsAreSubtotals="1" fieldPosition="0">
        <references count="1">
          <reference field="5" count="1">
            <x v="0"/>
          </reference>
        </references>
      </pivotArea>
    </format>
    <format dxfId="18">
      <pivotArea collapsedLevelsAreSubtotals="1" fieldPosition="0">
        <references count="2">
          <reference field="5" count="1" selected="0">
            <x v="0"/>
          </reference>
          <reference field="6" count="1">
            <x v="4"/>
          </reference>
        </references>
      </pivotArea>
    </format>
    <format dxfId="17">
      <pivotArea collapsedLevelsAreSubtotals="1" fieldPosition="0">
        <references count="1">
          <reference field="5" count="1">
            <x v="1"/>
          </reference>
        </references>
      </pivotArea>
    </format>
    <format dxfId="16">
      <pivotArea collapsedLevelsAreSubtotals="1" fieldPosition="0">
        <references count="2">
          <reference field="5" count="1" selected="0">
            <x v="1"/>
          </reference>
          <reference field="6" count="2">
            <x v="2"/>
            <x v="3"/>
          </reference>
        </references>
      </pivotArea>
    </format>
    <format dxfId="15">
      <pivotArea collapsedLevelsAreSubtotals="1" fieldPosition="0">
        <references count="1">
          <reference field="5" count="1">
            <x v="2"/>
          </reference>
        </references>
      </pivotArea>
    </format>
    <format dxfId="14">
      <pivotArea collapsedLevelsAreSubtotals="1" fieldPosition="0">
        <references count="2">
          <reference field="5" count="1" selected="0">
            <x v="2"/>
          </reference>
          <reference field="6" count="2">
            <x v="0"/>
            <x v="1"/>
          </reference>
        </references>
      </pivotArea>
    </format>
    <format dxfId="13">
      <pivotArea dataOnly="0" labelOnly="1" fieldPosition="0">
        <references count="1">
          <reference field="5" count="0"/>
        </references>
      </pivotArea>
    </format>
    <format dxfId="12">
      <pivotArea dataOnly="0" labelOnly="1" fieldPosition="0">
        <references count="2">
          <reference field="5" count="1" selected="0">
            <x v="0"/>
          </reference>
          <reference field="6" count="1">
            <x v="4"/>
          </reference>
        </references>
      </pivotArea>
    </format>
    <format dxfId="11">
      <pivotArea dataOnly="0" labelOnly="1" fieldPosition="0">
        <references count="2">
          <reference field="5" count="1" selected="0">
            <x v="1"/>
          </reference>
          <reference field="6" count="2">
            <x v="2"/>
            <x v="3"/>
          </reference>
        </references>
      </pivotArea>
    </format>
    <format dxfId="10">
      <pivotArea dataOnly="0" labelOnly="1" fieldPosition="0">
        <references count="2">
          <reference field="5" count="1" selected="0">
            <x v="2"/>
          </reference>
          <reference field="6" count="2">
            <x v="0"/>
            <x v="1"/>
          </reference>
        </references>
      </pivotArea>
    </format>
    <format dxfId="9">
      <pivotArea collapsedLevelsAreSubtotals="1" fieldPosition="0">
        <references count="1">
          <reference field="5" count="1">
            <x v="0"/>
          </reference>
        </references>
      </pivotArea>
    </format>
    <format dxfId="8">
      <pivotArea collapsedLevelsAreSubtotals="1" fieldPosition="0">
        <references count="2">
          <reference field="5" count="1" selected="0">
            <x v="0"/>
          </reference>
          <reference field="6" count="1">
            <x v="4"/>
          </reference>
        </references>
      </pivotArea>
    </format>
    <format dxfId="7">
      <pivotArea collapsedLevelsAreSubtotals="1" fieldPosition="0">
        <references count="1">
          <reference field="5" count="1">
            <x v="1"/>
          </reference>
        </references>
      </pivotArea>
    </format>
    <format dxfId="6">
      <pivotArea collapsedLevelsAreSubtotals="1" fieldPosition="0">
        <references count="2">
          <reference field="5" count="1" selected="0">
            <x v="1"/>
          </reference>
          <reference field="6" count="2">
            <x v="2"/>
            <x v="3"/>
          </reference>
        </references>
      </pivotArea>
    </format>
    <format dxfId="5">
      <pivotArea collapsedLevelsAreSubtotals="1" fieldPosition="0">
        <references count="1">
          <reference field="5" count="1">
            <x v="2"/>
          </reference>
        </references>
      </pivotArea>
    </format>
    <format dxfId="4">
      <pivotArea collapsedLevelsAreSubtotals="1" fieldPosition="0">
        <references count="2">
          <reference field="5" count="1" selected="0">
            <x v="2"/>
          </reference>
          <reference field="6" count="2">
            <x v="0"/>
            <x v="1"/>
          </reference>
        </references>
      </pivotArea>
    </format>
    <format dxfId="3">
      <pivotArea dataOnly="0" labelOnly="1" fieldPosition="0">
        <references count="1">
          <reference field="5" count="0"/>
        </references>
      </pivotArea>
    </format>
    <format dxfId="2">
      <pivotArea dataOnly="0" labelOnly="1" fieldPosition="0">
        <references count="2">
          <reference field="5" count="1" selected="0">
            <x v="0"/>
          </reference>
          <reference field="6" count="1">
            <x v="4"/>
          </reference>
        </references>
      </pivotArea>
    </format>
    <format dxfId="1">
      <pivotArea dataOnly="0" labelOnly="1" fieldPosition="0">
        <references count="2">
          <reference field="5" count="1" selected="0">
            <x v="1"/>
          </reference>
          <reference field="6" count="2">
            <x v="2"/>
            <x v="3"/>
          </reference>
        </references>
      </pivotArea>
    </format>
    <format dxfId="0">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80">
      <pivotArea collapsedLevelsAreSubtotals="1" fieldPosition="0">
        <references count="1">
          <reference field="6" count="1">
            <x v="0"/>
          </reference>
        </references>
      </pivotArea>
    </format>
    <format dxfId="79">
      <pivotArea collapsedLevelsAreSubtotals="1" fieldPosition="0">
        <references count="2">
          <reference field="6" count="1" selected="0">
            <x v="0"/>
          </reference>
          <reference field="7" count="10">
            <x v="2"/>
            <x v="5"/>
            <x v="6"/>
            <x v="10"/>
            <x v="12"/>
            <x v="14"/>
            <x v="16"/>
            <x v="17"/>
            <x v="19"/>
            <x v="20"/>
          </reference>
        </references>
      </pivotArea>
    </format>
    <format dxfId="78">
      <pivotArea collapsedLevelsAreSubtotals="1" fieldPosition="0">
        <references count="1">
          <reference field="6" count="1">
            <x v="1"/>
          </reference>
        </references>
      </pivotArea>
    </format>
    <format dxfId="77">
      <pivotArea collapsedLevelsAreSubtotals="1" fieldPosition="0">
        <references count="2">
          <reference field="6" count="1" selected="0">
            <x v="1"/>
          </reference>
          <reference field="7" count="3">
            <x v="9"/>
            <x v="12"/>
            <x v="18"/>
          </reference>
        </references>
      </pivotArea>
    </format>
    <format dxfId="76">
      <pivotArea collapsedLevelsAreSubtotals="1" fieldPosition="0">
        <references count="1">
          <reference field="6" count="1">
            <x v="2"/>
          </reference>
        </references>
      </pivotArea>
    </format>
    <format dxfId="75">
      <pivotArea collapsedLevelsAreSubtotals="1" fieldPosition="0">
        <references count="2">
          <reference field="6" count="1" selected="0">
            <x v="2"/>
          </reference>
          <reference field="7" count="5">
            <x v="0"/>
            <x v="1"/>
            <x v="10"/>
            <x v="13"/>
            <x v="14"/>
          </reference>
        </references>
      </pivotArea>
    </format>
    <format dxfId="74">
      <pivotArea collapsedLevelsAreSubtotals="1" fieldPosition="0">
        <references count="1">
          <reference field="6" count="1">
            <x v="3"/>
          </reference>
        </references>
      </pivotArea>
    </format>
    <format dxfId="73">
      <pivotArea collapsedLevelsAreSubtotals="1" fieldPosition="0">
        <references count="2">
          <reference field="6" count="1" selected="0">
            <x v="3"/>
          </reference>
          <reference field="7" count="3">
            <x v="3"/>
            <x v="7"/>
            <x v="8"/>
          </reference>
        </references>
      </pivotArea>
    </format>
    <format dxfId="72">
      <pivotArea collapsedLevelsAreSubtotals="1" fieldPosition="0">
        <references count="1">
          <reference field="6" count="1">
            <x v="4"/>
          </reference>
        </references>
      </pivotArea>
    </format>
    <format dxfId="71">
      <pivotArea collapsedLevelsAreSubtotals="1" fieldPosition="0">
        <references count="2">
          <reference field="6" count="1" selected="0">
            <x v="4"/>
          </reference>
          <reference field="7" count="9">
            <x v="0"/>
            <x v="3"/>
            <x v="4"/>
            <x v="7"/>
            <x v="8"/>
            <x v="10"/>
            <x v="11"/>
            <x v="15"/>
            <x v="17"/>
          </reference>
        </references>
      </pivotArea>
    </format>
    <format dxfId="70">
      <pivotArea dataOnly="0" labelOnly="1" fieldPosition="0">
        <references count="1">
          <reference field="6" count="0"/>
        </references>
      </pivotArea>
    </format>
    <format dxfId="69">
      <pivotArea dataOnly="0" labelOnly="1" fieldPosition="0">
        <references count="2">
          <reference field="6" count="1" selected="0">
            <x v="0"/>
          </reference>
          <reference field="7" count="10">
            <x v="2"/>
            <x v="5"/>
            <x v="6"/>
            <x v="10"/>
            <x v="12"/>
            <x v="14"/>
            <x v="16"/>
            <x v="17"/>
            <x v="19"/>
            <x v="20"/>
          </reference>
        </references>
      </pivotArea>
    </format>
    <format dxfId="68">
      <pivotArea dataOnly="0" labelOnly="1" fieldPosition="0">
        <references count="2">
          <reference field="6" count="1" selected="0">
            <x v="1"/>
          </reference>
          <reference field="7" count="3">
            <x v="9"/>
            <x v="12"/>
            <x v="18"/>
          </reference>
        </references>
      </pivotArea>
    </format>
    <format dxfId="67">
      <pivotArea dataOnly="0" labelOnly="1" fieldPosition="0">
        <references count="2">
          <reference field="6" count="1" selected="0">
            <x v="2"/>
          </reference>
          <reference field="7" count="5">
            <x v="0"/>
            <x v="1"/>
            <x v="10"/>
            <x v="13"/>
            <x v="14"/>
          </reference>
        </references>
      </pivotArea>
    </format>
    <format dxfId="66">
      <pivotArea dataOnly="0" labelOnly="1" fieldPosition="0">
        <references count="2">
          <reference field="6" count="1" selected="0">
            <x v="3"/>
          </reference>
          <reference field="7" count="3">
            <x v="3"/>
            <x v="7"/>
            <x v="8"/>
          </reference>
        </references>
      </pivotArea>
    </format>
    <format dxfId="65">
      <pivotArea dataOnly="0" labelOnly="1" fieldPosition="0">
        <references count="2">
          <reference field="6" count="1" selected="0">
            <x v="4"/>
          </reference>
          <reference field="7" count="9">
            <x v="0"/>
            <x v="3"/>
            <x v="4"/>
            <x v="7"/>
            <x v="8"/>
            <x v="10"/>
            <x v="11"/>
            <x v="15"/>
            <x v="17"/>
          </reference>
        </references>
      </pivotArea>
    </format>
    <format dxfId="64">
      <pivotArea collapsedLevelsAreSubtotals="1" fieldPosition="0">
        <references count="1">
          <reference field="6" count="1">
            <x v="0"/>
          </reference>
        </references>
      </pivotArea>
    </format>
    <format dxfId="63">
      <pivotArea collapsedLevelsAreSubtotals="1" fieldPosition="0">
        <references count="2">
          <reference field="6" count="1" selected="0">
            <x v="0"/>
          </reference>
          <reference field="7" count="10">
            <x v="2"/>
            <x v="5"/>
            <x v="6"/>
            <x v="10"/>
            <x v="12"/>
            <x v="14"/>
            <x v="16"/>
            <x v="17"/>
            <x v="19"/>
            <x v="20"/>
          </reference>
        </references>
      </pivotArea>
    </format>
    <format dxfId="62">
      <pivotArea collapsedLevelsAreSubtotals="1" fieldPosition="0">
        <references count="1">
          <reference field="6" count="1">
            <x v="1"/>
          </reference>
        </references>
      </pivotArea>
    </format>
    <format dxfId="61">
      <pivotArea collapsedLevelsAreSubtotals="1" fieldPosition="0">
        <references count="2">
          <reference field="6" count="1" selected="0">
            <x v="1"/>
          </reference>
          <reference field="7" count="3">
            <x v="9"/>
            <x v="12"/>
            <x v="18"/>
          </reference>
        </references>
      </pivotArea>
    </format>
    <format dxfId="60">
      <pivotArea collapsedLevelsAreSubtotals="1" fieldPosition="0">
        <references count="1">
          <reference field="6" count="1">
            <x v="2"/>
          </reference>
        </references>
      </pivotArea>
    </format>
    <format dxfId="59">
      <pivotArea collapsedLevelsAreSubtotals="1" fieldPosition="0">
        <references count="2">
          <reference field="6" count="1" selected="0">
            <x v="2"/>
          </reference>
          <reference field="7" count="5">
            <x v="0"/>
            <x v="1"/>
            <x v="10"/>
            <x v="13"/>
            <x v="14"/>
          </reference>
        </references>
      </pivotArea>
    </format>
    <format dxfId="58">
      <pivotArea collapsedLevelsAreSubtotals="1" fieldPosition="0">
        <references count="1">
          <reference field="6" count="1">
            <x v="3"/>
          </reference>
        </references>
      </pivotArea>
    </format>
    <format dxfId="57">
      <pivotArea collapsedLevelsAreSubtotals="1" fieldPosition="0">
        <references count="2">
          <reference field="6" count="1" selected="0">
            <x v="3"/>
          </reference>
          <reference field="7" count="3">
            <x v="3"/>
            <x v="7"/>
            <x v="8"/>
          </reference>
        </references>
      </pivotArea>
    </format>
    <format dxfId="56">
      <pivotArea collapsedLevelsAreSubtotals="1" fieldPosition="0">
        <references count="1">
          <reference field="6" count="1">
            <x v="4"/>
          </reference>
        </references>
      </pivotArea>
    </format>
    <format dxfId="55">
      <pivotArea collapsedLevelsAreSubtotals="1" fieldPosition="0">
        <references count="2">
          <reference field="6" count="1" selected="0">
            <x v="4"/>
          </reference>
          <reference field="7" count="9">
            <x v="0"/>
            <x v="3"/>
            <x v="4"/>
            <x v="7"/>
            <x v="8"/>
            <x v="10"/>
            <x v="11"/>
            <x v="15"/>
            <x v="17"/>
          </reference>
        </references>
      </pivotArea>
    </format>
    <format dxfId="54">
      <pivotArea dataOnly="0" labelOnly="1" fieldPosition="0">
        <references count="1">
          <reference field="6" count="0"/>
        </references>
      </pivotArea>
    </format>
    <format dxfId="53">
      <pivotArea dataOnly="0" labelOnly="1" fieldPosition="0">
        <references count="2">
          <reference field="6" count="1" selected="0">
            <x v="0"/>
          </reference>
          <reference field="7" count="10">
            <x v="2"/>
            <x v="5"/>
            <x v="6"/>
            <x v="10"/>
            <x v="12"/>
            <x v="14"/>
            <x v="16"/>
            <x v="17"/>
            <x v="19"/>
            <x v="20"/>
          </reference>
        </references>
      </pivotArea>
    </format>
    <format dxfId="52">
      <pivotArea dataOnly="0" labelOnly="1" fieldPosition="0">
        <references count="2">
          <reference field="6" count="1" selected="0">
            <x v="1"/>
          </reference>
          <reference field="7" count="3">
            <x v="9"/>
            <x v="12"/>
            <x v="18"/>
          </reference>
        </references>
      </pivotArea>
    </format>
    <format dxfId="51">
      <pivotArea dataOnly="0" labelOnly="1" fieldPosition="0">
        <references count="2">
          <reference field="6" count="1" selected="0">
            <x v="2"/>
          </reference>
          <reference field="7" count="5">
            <x v="0"/>
            <x v="1"/>
            <x v="10"/>
            <x v="13"/>
            <x v="14"/>
          </reference>
        </references>
      </pivotArea>
    </format>
    <format dxfId="50">
      <pivotArea dataOnly="0" labelOnly="1" fieldPosition="0">
        <references count="2">
          <reference field="6" count="1" selected="0">
            <x v="3"/>
          </reference>
          <reference field="7" count="3">
            <x v="3"/>
            <x v="7"/>
            <x v="8"/>
          </reference>
        </references>
      </pivotArea>
    </format>
    <format dxfId="49">
      <pivotArea dataOnly="0" labelOnly="1" fieldPosition="0">
        <references count="2">
          <reference field="6" count="1" selected="0">
            <x v="4"/>
          </reference>
          <reference field="7" count="9">
            <x v="0"/>
            <x v="3"/>
            <x v="4"/>
            <x v="7"/>
            <x v="8"/>
            <x v="10"/>
            <x v="11"/>
            <x v="15"/>
            <x v="17"/>
          </reference>
        </references>
      </pivotArea>
    </format>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23" dT="2023-11-15T17:23:44.72" personId="{60F3D9CA-5430-45FA-A75C-DD03F98E246C}" id="{357CD960-2837-4184-B40B-58620160F72D}">
    <text>De $11.273.166.379 en julio se reduce a $0 en agosto, se agrega la ejecución de julio al no tener una justificación aparente, aunque se remitió correo.</text>
  </threadedComment>
  <threadedComment ref="AD24" dT="2023-11-15T17:25:26.76" personId="{60F3D9CA-5430-45FA-A75C-DD03F98E246C}" id="{FCBD04E6-C776-4CD9-83E8-5006D253D7D8}">
    <text>De $11.273.166.379 en julio se reduce a $0 en agosto, se agrega la ejecución de julio al no tener una justificación aparente, aunque se remitió correo.</text>
  </threadedComment>
  <threadedComment ref="P47" dT="2023-03-31T15:06:59.23" personId="{60F3D9CA-5430-45FA-A75C-DD03F98E246C}" id="{F367F65D-33B6-4ED7-8BA0-59A1A5844A12}">
    <text>Esta información la propuso nuevamente para 2023 la VCH-GSCE, validar si queda finalmente.</text>
  </threadedComment>
  <threadedComment ref="AF59" dT="2023-08-22T21:04:20.65" personId="{60F3D9CA-5430-45FA-A75C-DD03F98E246C}" id="{22CF19AA-D204-481E-89E7-CEDF6E3F78A7}">
    <text>Indicador Estratégico: Ingresos por Derechos Económicos con modificaciones.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E5" dT="2023-04-26T12:55:20.35" personId="{60F3D9CA-5430-45FA-A75C-DD03F98E246C}" id="{0A6E5C49-19A9-4B6D-8111-314F27173E2E}">
    <text>Milton Aristobulo Lopez
milton.lopez@anh.gov.co</text>
    <extLst>
      <x:ext xmlns:xltc2="http://schemas.microsoft.com/office/spreadsheetml/2020/threadedcomments2" uri="{F7C98A9C-CBB3-438F-8F68-D28B6AF4A901}">
        <xltc2:checksum>1541839400</xltc2:checksum>
        <xltc2:hyperlink startIndex="24" length="23" url="milton.lopez@anh.gov.co"/>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www.anh.gov.co/es/operaciones-y-regal%C3%ADas/sistemas-integrados-operaciones/estad%C3%ADsticas-de-producci%C3%B3n/" TargetMode="External"/><Relationship Id="rId7" Type="http://schemas.openxmlformats.org/officeDocument/2006/relationships/comments" Target="../comments1.xml"/><Relationship Id="rId2" Type="http://schemas.openxmlformats.org/officeDocument/2006/relationships/hyperlink" Target="https://www.anh.gov.co/es/operaciones-y-regal%C3%ADas/sistemas-integrados-operaciones/estad%C3%ADsticas-de-producci%C3%B3n/" TargetMode="External"/><Relationship Id="rId1" Type="http://schemas.openxmlformats.org/officeDocument/2006/relationships/hyperlink" Target="https://www.anh.gov.co/es/atenci%C3%B3n-y-servicios-a-la-ciudadan%C3%ADa/pqrsd/"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anh.gov.co/es/la-anh/control-y-rendici%C3%B3n/informes-de-control-interno/Certificados%20emitidos%20por%20la%20Contralor&#237;a%20General%20de%20la%20Republica%20para%20los%20informes%20reportados%20en%20SIREC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mailto:jarvin.lopez@anh.gov.co" TargetMode="External"/><Relationship Id="rId7" Type="http://schemas.microsoft.com/office/2017/10/relationships/threadedComment" Target="../threadedComments/threadedComment2.xml"/><Relationship Id="rId2" Type="http://schemas.openxmlformats.org/officeDocument/2006/relationships/hyperlink" Target="mailto:maria.tovar@anh.gov.co" TargetMode="External"/><Relationship Id="rId1" Type="http://schemas.openxmlformats.org/officeDocument/2006/relationships/hyperlink" Target="mailto:maria.tovar@anh.gov.c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3372-8B5D-4573-A2A6-BB18A6C6B9F1}">
  <dimension ref="A3:A30"/>
  <sheetViews>
    <sheetView topLeftCell="A25" workbookViewId="0">
      <selection activeCell="A7" sqref="A7"/>
    </sheetView>
  </sheetViews>
  <sheetFormatPr baseColWidth="10" defaultRowHeight="15" x14ac:dyDescent="0.25"/>
  <cols>
    <col min="1" max="1" width="59.85546875" bestFit="1" customWidth="1"/>
  </cols>
  <sheetData>
    <row r="3" spans="1:1" x14ac:dyDescent="0.25">
      <c r="A3" s="8" t="s">
        <v>274</v>
      </c>
    </row>
    <row r="4" spans="1:1" x14ac:dyDescent="0.25">
      <c r="A4" s="1" t="s">
        <v>135</v>
      </c>
    </row>
    <row r="5" spans="1:1" x14ac:dyDescent="0.25">
      <c r="A5" s="54" t="s">
        <v>135</v>
      </c>
    </row>
    <row r="6" spans="1:1" x14ac:dyDescent="0.25">
      <c r="A6" s="1" t="s">
        <v>81</v>
      </c>
    </row>
    <row r="7" spans="1:1" x14ac:dyDescent="0.25">
      <c r="A7" s="54" t="s">
        <v>81</v>
      </c>
    </row>
    <row r="8" spans="1:1" x14ac:dyDescent="0.25">
      <c r="A8" s="1" t="s">
        <v>167</v>
      </c>
    </row>
    <row r="9" spans="1:1" x14ac:dyDescent="0.25">
      <c r="A9" s="54" t="s">
        <v>46</v>
      </c>
    </row>
    <row r="10" spans="1:1" x14ac:dyDescent="0.25">
      <c r="A10" s="1" t="s">
        <v>22</v>
      </c>
    </row>
    <row r="11" spans="1:1" x14ac:dyDescent="0.25">
      <c r="A11" s="54" t="s">
        <v>296</v>
      </c>
    </row>
    <row r="12" spans="1:1" x14ac:dyDescent="0.25">
      <c r="A12" s="54" t="s">
        <v>295</v>
      </c>
    </row>
    <row r="13" spans="1:1" x14ac:dyDescent="0.25">
      <c r="A13" s="54" t="s">
        <v>46</v>
      </c>
    </row>
    <row r="14" spans="1:1" x14ac:dyDescent="0.25">
      <c r="A14" s="54" t="s">
        <v>23</v>
      </c>
    </row>
    <row r="15" spans="1:1" x14ac:dyDescent="0.25">
      <c r="A15" s="54" t="s">
        <v>59</v>
      </c>
    </row>
    <row r="16" spans="1:1" x14ac:dyDescent="0.25">
      <c r="A16" s="1" t="s">
        <v>84</v>
      </c>
    </row>
    <row r="17" spans="1:1" x14ac:dyDescent="0.25">
      <c r="A17" s="54" t="s">
        <v>396</v>
      </c>
    </row>
    <row r="18" spans="1:1" x14ac:dyDescent="0.25">
      <c r="A18" s="54" t="s">
        <v>397</v>
      </c>
    </row>
    <row r="19" spans="1:1" x14ac:dyDescent="0.25">
      <c r="A19" s="54" t="s">
        <v>398</v>
      </c>
    </row>
    <row r="20" spans="1:1" x14ac:dyDescent="0.25">
      <c r="A20" s="1" t="s">
        <v>151</v>
      </c>
    </row>
    <row r="21" spans="1:1" x14ac:dyDescent="0.25">
      <c r="A21" s="54" t="s">
        <v>110</v>
      </c>
    </row>
    <row r="22" spans="1:1" x14ac:dyDescent="0.25">
      <c r="A22" s="54" t="s">
        <v>117</v>
      </c>
    </row>
    <row r="23" spans="1:1" x14ac:dyDescent="0.25">
      <c r="A23" s="54" t="s">
        <v>364</v>
      </c>
    </row>
    <row r="24" spans="1:1" x14ac:dyDescent="0.25">
      <c r="A24" s="1" t="s">
        <v>127</v>
      </c>
    </row>
    <row r="25" spans="1:1" x14ac:dyDescent="0.25">
      <c r="A25" s="54" t="s">
        <v>128</v>
      </c>
    </row>
    <row r="26" spans="1:1" x14ac:dyDescent="0.25">
      <c r="A26" s="54" t="s">
        <v>46</v>
      </c>
    </row>
    <row r="27" spans="1:1" x14ac:dyDescent="0.25">
      <c r="A27" s="1" t="s">
        <v>99</v>
      </c>
    </row>
    <row r="28" spans="1:1" x14ac:dyDescent="0.25">
      <c r="A28" s="54" t="s">
        <v>103</v>
      </c>
    </row>
    <row r="29" spans="1:1" x14ac:dyDescent="0.25">
      <c r="A29" s="54" t="s">
        <v>100</v>
      </c>
    </row>
    <row r="30" spans="1:1" x14ac:dyDescent="0.25">
      <c r="A30" s="1"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H96"/>
  <sheetViews>
    <sheetView tabSelected="1" zoomScaleNormal="100"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11.42578125" defaultRowHeight="15" x14ac:dyDescent="0.25"/>
  <cols>
    <col min="1" max="1" width="9.28515625" style="104" customWidth="1"/>
    <col min="2" max="2" width="20.140625" style="34" customWidth="1"/>
    <col min="3" max="4" width="18.28515625" style="34" customWidth="1"/>
    <col min="5" max="5" width="31.140625" style="34" customWidth="1"/>
    <col min="6" max="6" width="22.42578125" style="34" customWidth="1"/>
    <col min="7" max="7" width="39.42578125" style="34" customWidth="1"/>
    <col min="8" max="8" width="26.42578125" style="34" customWidth="1"/>
    <col min="9" max="9" width="29" style="34" customWidth="1"/>
    <col min="10" max="10" width="27.5703125" style="34" customWidth="1"/>
    <col min="11" max="11" width="33.140625" style="34" customWidth="1"/>
    <col min="12" max="12" width="25.5703125" style="34" customWidth="1"/>
    <col min="13" max="13" width="30.42578125" style="34" customWidth="1"/>
    <col min="14" max="14" width="43.5703125" style="34" customWidth="1"/>
    <col min="15" max="15" width="51.85546875" style="34" customWidth="1"/>
    <col min="16" max="16" width="103" style="104" customWidth="1"/>
    <col min="17" max="17" width="18.5703125" style="105" customWidth="1"/>
    <col min="18" max="18" width="20.5703125" style="34" customWidth="1"/>
    <col min="19" max="19" width="38.7109375" style="34" customWidth="1"/>
    <col min="20" max="20" width="49.42578125" style="34" customWidth="1"/>
    <col min="21" max="21" width="18.5703125" style="106" customWidth="1"/>
    <col min="22" max="22" width="20.42578125" style="107" customWidth="1"/>
    <col min="23" max="23" width="20.42578125" style="34" customWidth="1"/>
    <col min="24" max="24" width="14.85546875" style="105" customWidth="1"/>
    <col min="25" max="25" width="28.140625" style="104" customWidth="1"/>
    <col min="26" max="26" width="20.5703125" style="34" customWidth="1"/>
    <col min="27" max="27" width="84.7109375" style="34" customWidth="1"/>
    <col min="28" max="28" width="91.42578125" style="34" customWidth="1"/>
    <col min="29" max="29" width="33.85546875" style="108" customWidth="1"/>
    <col min="30" max="30" width="33.85546875" style="34" customWidth="1"/>
    <col min="31" max="31" width="47.42578125" style="109" customWidth="1"/>
    <col min="32" max="32" width="18.85546875" style="34" customWidth="1"/>
    <col min="33" max="33" width="26" style="34" customWidth="1"/>
    <col min="34" max="16384" width="11.42578125" style="34"/>
  </cols>
  <sheetData>
    <row r="1" spans="1:34" ht="45" x14ac:dyDescent="0.25">
      <c r="A1" s="48" t="s">
        <v>319</v>
      </c>
      <c r="B1" s="48" t="s">
        <v>0</v>
      </c>
      <c r="C1" s="48" t="s">
        <v>1</v>
      </c>
      <c r="D1" s="48" t="s">
        <v>605</v>
      </c>
      <c r="E1" s="48" t="s">
        <v>2</v>
      </c>
      <c r="F1" s="48" t="s">
        <v>3</v>
      </c>
      <c r="G1" s="48" t="s">
        <v>4</v>
      </c>
      <c r="H1" s="48" t="s">
        <v>232</v>
      </c>
      <c r="I1" s="48" t="s">
        <v>5</v>
      </c>
      <c r="J1" s="48" t="s">
        <v>6</v>
      </c>
      <c r="K1" s="48" t="s">
        <v>7</v>
      </c>
      <c r="L1" s="48" t="s">
        <v>8</v>
      </c>
      <c r="M1" s="48" t="s">
        <v>9</v>
      </c>
      <c r="N1" s="48" t="s">
        <v>572</v>
      </c>
      <c r="O1" s="48" t="s">
        <v>548</v>
      </c>
      <c r="P1" s="48" t="s">
        <v>10</v>
      </c>
      <c r="Q1" s="48" t="s">
        <v>549</v>
      </c>
      <c r="R1" s="48" t="s">
        <v>11</v>
      </c>
      <c r="S1" s="48" t="s">
        <v>12</v>
      </c>
      <c r="T1" s="48" t="s">
        <v>13</v>
      </c>
      <c r="U1" s="49" t="s">
        <v>14</v>
      </c>
      <c r="V1" s="48" t="s">
        <v>15</v>
      </c>
      <c r="W1" s="48" t="s">
        <v>16</v>
      </c>
      <c r="X1" s="48" t="s">
        <v>17</v>
      </c>
      <c r="Y1" s="48" t="s">
        <v>18</v>
      </c>
      <c r="Z1" s="48" t="s">
        <v>450</v>
      </c>
      <c r="AA1" s="48" t="s">
        <v>363</v>
      </c>
      <c r="AB1" s="48" t="s">
        <v>407</v>
      </c>
      <c r="AC1" s="48" t="s">
        <v>20</v>
      </c>
      <c r="AD1" s="48" t="s">
        <v>21</v>
      </c>
      <c r="AE1" s="55" t="s">
        <v>550</v>
      </c>
      <c r="AF1" s="48" t="s">
        <v>19</v>
      </c>
      <c r="AG1" s="48" t="s">
        <v>344</v>
      </c>
      <c r="AH1" s="48" t="s">
        <v>345</v>
      </c>
    </row>
    <row r="2" spans="1:34" ht="60" x14ac:dyDescent="0.25">
      <c r="A2" s="63">
        <v>1</v>
      </c>
      <c r="B2" s="64" t="s">
        <v>183</v>
      </c>
      <c r="C2" s="64" t="s">
        <v>44</v>
      </c>
      <c r="D2" s="64" t="s">
        <v>589</v>
      </c>
      <c r="E2" s="65" t="s">
        <v>22</v>
      </c>
      <c r="F2" s="65" t="s">
        <v>23</v>
      </c>
      <c r="G2" s="64" t="s">
        <v>24</v>
      </c>
      <c r="H2" s="64" t="s">
        <v>267</v>
      </c>
      <c r="I2" s="64" t="s">
        <v>487</v>
      </c>
      <c r="J2" s="64" t="s">
        <v>250</v>
      </c>
      <c r="K2" s="64" t="s">
        <v>493</v>
      </c>
      <c r="L2" s="64" t="s">
        <v>46</v>
      </c>
      <c r="M2" s="64" t="s">
        <v>46</v>
      </c>
      <c r="N2" s="64" t="s">
        <v>46</v>
      </c>
      <c r="O2" s="64" t="s">
        <v>359</v>
      </c>
      <c r="P2" s="64" t="s">
        <v>25</v>
      </c>
      <c r="Q2" s="66">
        <v>1</v>
      </c>
      <c r="R2" s="65" t="s">
        <v>26</v>
      </c>
      <c r="S2" s="64" t="s">
        <v>492</v>
      </c>
      <c r="T2" s="67" t="s">
        <v>184</v>
      </c>
      <c r="U2" s="68">
        <v>0</v>
      </c>
      <c r="V2" s="69" t="s">
        <v>418</v>
      </c>
      <c r="W2" s="69">
        <v>45291</v>
      </c>
      <c r="X2" s="64" t="s">
        <v>50</v>
      </c>
      <c r="Y2" s="65" t="s">
        <v>149</v>
      </c>
      <c r="Z2" s="66">
        <v>0</v>
      </c>
      <c r="AA2" s="64" t="s">
        <v>663</v>
      </c>
      <c r="AB2" s="62" t="s">
        <v>664</v>
      </c>
      <c r="AC2" s="62">
        <v>0</v>
      </c>
      <c r="AD2" s="62">
        <v>0</v>
      </c>
      <c r="AE2" s="70"/>
      <c r="AF2" s="64" t="s">
        <v>52</v>
      </c>
      <c r="AG2" s="65" t="s">
        <v>417</v>
      </c>
      <c r="AH2" s="65" t="s">
        <v>413</v>
      </c>
    </row>
    <row r="3" spans="1:34" ht="75" x14ac:dyDescent="0.25">
      <c r="A3" s="71">
        <v>2</v>
      </c>
      <c r="B3" s="72" t="s">
        <v>183</v>
      </c>
      <c r="C3" s="72" t="s">
        <v>44</v>
      </c>
      <c r="D3" s="72" t="s">
        <v>589</v>
      </c>
      <c r="E3" s="73" t="s">
        <v>22</v>
      </c>
      <c r="F3" s="73" t="s">
        <v>23</v>
      </c>
      <c r="G3" s="72" t="s">
        <v>24</v>
      </c>
      <c r="H3" s="72" t="s">
        <v>267</v>
      </c>
      <c r="I3" s="72" t="s">
        <v>487</v>
      </c>
      <c r="J3" s="72" t="s">
        <v>250</v>
      </c>
      <c r="K3" s="72" t="s">
        <v>493</v>
      </c>
      <c r="L3" s="72" t="s">
        <v>46</v>
      </c>
      <c r="M3" s="72" t="s">
        <v>46</v>
      </c>
      <c r="N3" s="72" t="s">
        <v>46</v>
      </c>
      <c r="O3" s="72" t="s">
        <v>359</v>
      </c>
      <c r="P3" s="72" t="s">
        <v>27</v>
      </c>
      <c r="Q3" s="74">
        <v>1</v>
      </c>
      <c r="R3" s="73" t="s">
        <v>26</v>
      </c>
      <c r="S3" s="72" t="s">
        <v>185</v>
      </c>
      <c r="T3" s="75" t="s">
        <v>186</v>
      </c>
      <c r="U3" s="76">
        <v>69000000</v>
      </c>
      <c r="V3" s="77" t="s">
        <v>418</v>
      </c>
      <c r="W3" s="77">
        <v>45291</v>
      </c>
      <c r="X3" s="72" t="s">
        <v>56</v>
      </c>
      <c r="Y3" s="73" t="s">
        <v>149</v>
      </c>
      <c r="Z3" s="74">
        <v>0</v>
      </c>
      <c r="AA3" s="72" t="s">
        <v>665</v>
      </c>
      <c r="AB3" s="78" t="s">
        <v>664</v>
      </c>
      <c r="AC3" s="78">
        <v>0</v>
      </c>
      <c r="AD3" s="78">
        <v>0</v>
      </c>
      <c r="AE3" s="79"/>
      <c r="AF3" s="72" t="s">
        <v>52</v>
      </c>
      <c r="AG3" s="73" t="s">
        <v>417</v>
      </c>
      <c r="AH3" s="73" t="s">
        <v>413</v>
      </c>
    </row>
    <row r="4" spans="1:34" ht="60" x14ac:dyDescent="0.25">
      <c r="A4" s="63">
        <v>3</v>
      </c>
      <c r="B4" s="64" t="s">
        <v>183</v>
      </c>
      <c r="C4" s="64" t="s">
        <v>44</v>
      </c>
      <c r="D4" s="64" t="s">
        <v>589</v>
      </c>
      <c r="E4" s="65" t="s">
        <v>22</v>
      </c>
      <c r="F4" s="65" t="s">
        <v>23</v>
      </c>
      <c r="G4" s="64" t="s">
        <v>24</v>
      </c>
      <c r="H4" s="64" t="s">
        <v>267</v>
      </c>
      <c r="I4" s="64" t="s">
        <v>487</v>
      </c>
      <c r="J4" s="64" t="s">
        <v>250</v>
      </c>
      <c r="K4" s="64" t="s">
        <v>493</v>
      </c>
      <c r="L4" s="64" t="s">
        <v>46</v>
      </c>
      <c r="M4" s="64" t="s">
        <v>46</v>
      </c>
      <c r="N4" s="64" t="s">
        <v>46</v>
      </c>
      <c r="O4" s="64" t="s">
        <v>359</v>
      </c>
      <c r="P4" s="64" t="s">
        <v>28</v>
      </c>
      <c r="Q4" s="66">
        <v>1</v>
      </c>
      <c r="R4" s="65" t="s">
        <v>26</v>
      </c>
      <c r="S4" s="64" t="s">
        <v>187</v>
      </c>
      <c r="T4" s="67" t="s">
        <v>188</v>
      </c>
      <c r="U4" s="68">
        <v>24000000</v>
      </c>
      <c r="V4" s="69" t="s">
        <v>418</v>
      </c>
      <c r="W4" s="69">
        <v>45291</v>
      </c>
      <c r="X4" s="64" t="s">
        <v>56</v>
      </c>
      <c r="Y4" s="65" t="s">
        <v>149</v>
      </c>
      <c r="Z4" s="66">
        <v>1</v>
      </c>
      <c r="AA4" s="64" t="s">
        <v>666</v>
      </c>
      <c r="AB4" s="62" t="s">
        <v>667</v>
      </c>
      <c r="AC4" s="62">
        <v>24000000</v>
      </c>
      <c r="AD4" s="62">
        <v>24000000</v>
      </c>
      <c r="AE4" s="70"/>
      <c r="AF4" s="64" t="s">
        <v>52</v>
      </c>
      <c r="AG4" s="65" t="s">
        <v>417</v>
      </c>
      <c r="AH4" s="65" t="s">
        <v>413</v>
      </c>
    </row>
    <row r="5" spans="1:34" ht="60" x14ac:dyDescent="0.25">
      <c r="A5" s="71">
        <v>4</v>
      </c>
      <c r="B5" s="72" t="s">
        <v>183</v>
      </c>
      <c r="C5" s="72" t="s">
        <v>44</v>
      </c>
      <c r="D5" s="72" t="s">
        <v>589</v>
      </c>
      <c r="E5" s="73" t="s">
        <v>22</v>
      </c>
      <c r="F5" s="73" t="s">
        <v>23</v>
      </c>
      <c r="G5" s="72" t="s">
        <v>24</v>
      </c>
      <c r="H5" s="72" t="s">
        <v>267</v>
      </c>
      <c r="I5" s="72" t="s">
        <v>487</v>
      </c>
      <c r="J5" s="72" t="s">
        <v>250</v>
      </c>
      <c r="K5" s="72" t="s">
        <v>493</v>
      </c>
      <c r="L5" s="72" t="s">
        <v>46</v>
      </c>
      <c r="M5" s="72" t="s">
        <v>46</v>
      </c>
      <c r="N5" s="72" t="s">
        <v>46</v>
      </c>
      <c r="O5" s="72" t="s">
        <v>359</v>
      </c>
      <c r="P5" s="72" t="s">
        <v>33</v>
      </c>
      <c r="Q5" s="74">
        <v>1</v>
      </c>
      <c r="R5" s="73" t="s">
        <v>26</v>
      </c>
      <c r="S5" s="72" t="s">
        <v>198</v>
      </c>
      <c r="T5" s="75" t="s">
        <v>33</v>
      </c>
      <c r="U5" s="76">
        <v>0</v>
      </c>
      <c r="V5" s="77" t="s">
        <v>418</v>
      </c>
      <c r="W5" s="77">
        <v>45291</v>
      </c>
      <c r="X5" s="72" t="s">
        <v>56</v>
      </c>
      <c r="Y5" s="73" t="s">
        <v>149</v>
      </c>
      <c r="Z5" s="74">
        <v>0</v>
      </c>
      <c r="AA5" s="72" t="s">
        <v>668</v>
      </c>
      <c r="AB5" s="78" t="s">
        <v>664</v>
      </c>
      <c r="AC5" s="78">
        <v>0</v>
      </c>
      <c r="AD5" s="78">
        <v>0</v>
      </c>
      <c r="AE5" s="79"/>
      <c r="AF5" s="72" t="s">
        <v>52</v>
      </c>
      <c r="AG5" s="73" t="s">
        <v>417</v>
      </c>
      <c r="AH5" s="73" t="s">
        <v>413</v>
      </c>
    </row>
    <row r="6" spans="1:34" ht="60" x14ac:dyDescent="0.25">
      <c r="A6" s="63">
        <v>5</v>
      </c>
      <c r="B6" s="64" t="s">
        <v>183</v>
      </c>
      <c r="C6" s="64" t="s">
        <v>143</v>
      </c>
      <c r="D6" s="64" t="s">
        <v>590</v>
      </c>
      <c r="E6" s="65" t="s">
        <v>22</v>
      </c>
      <c r="F6" s="65" t="s">
        <v>23</v>
      </c>
      <c r="G6" s="64" t="s">
        <v>24</v>
      </c>
      <c r="H6" s="64" t="s">
        <v>267</v>
      </c>
      <c r="I6" s="64" t="s">
        <v>487</v>
      </c>
      <c r="J6" s="64" t="s">
        <v>250</v>
      </c>
      <c r="K6" s="64" t="s">
        <v>61</v>
      </c>
      <c r="L6" s="64" t="s">
        <v>46</v>
      </c>
      <c r="M6" s="64" t="s">
        <v>46</v>
      </c>
      <c r="N6" s="64" t="s">
        <v>46</v>
      </c>
      <c r="O6" s="64" t="s">
        <v>359</v>
      </c>
      <c r="P6" s="64" t="s">
        <v>34</v>
      </c>
      <c r="Q6" s="66">
        <v>83</v>
      </c>
      <c r="R6" s="65" t="s">
        <v>35</v>
      </c>
      <c r="S6" s="64" t="s">
        <v>199</v>
      </c>
      <c r="T6" s="67" t="s">
        <v>200</v>
      </c>
      <c r="U6" s="68">
        <v>24000000</v>
      </c>
      <c r="V6" s="69" t="s">
        <v>418</v>
      </c>
      <c r="W6" s="69">
        <v>45291</v>
      </c>
      <c r="X6" s="64" t="s">
        <v>50</v>
      </c>
      <c r="Y6" s="65" t="s">
        <v>149</v>
      </c>
      <c r="Z6" s="66">
        <v>85.5</v>
      </c>
      <c r="AA6" s="64" t="s">
        <v>610</v>
      </c>
      <c r="AB6" s="62" t="s">
        <v>611</v>
      </c>
      <c r="AC6" s="62">
        <v>24000000</v>
      </c>
      <c r="AD6" s="62">
        <v>24000000</v>
      </c>
      <c r="AE6" s="70"/>
      <c r="AF6" s="64" t="s">
        <v>5</v>
      </c>
      <c r="AG6" s="65" t="s">
        <v>417</v>
      </c>
      <c r="AH6" s="65" t="s">
        <v>413</v>
      </c>
    </row>
    <row r="7" spans="1:34" ht="90" x14ac:dyDescent="0.25">
      <c r="A7" s="71">
        <v>6</v>
      </c>
      <c r="B7" s="72" t="s">
        <v>241</v>
      </c>
      <c r="C7" s="72" t="s">
        <v>153</v>
      </c>
      <c r="D7" s="72" t="s">
        <v>591</v>
      </c>
      <c r="E7" s="73" t="s">
        <v>22</v>
      </c>
      <c r="F7" s="73" t="s">
        <v>23</v>
      </c>
      <c r="G7" s="72" t="s">
        <v>231</v>
      </c>
      <c r="H7" s="72" t="s">
        <v>268</v>
      </c>
      <c r="I7" s="72" t="s">
        <v>487</v>
      </c>
      <c r="J7" s="72" t="s">
        <v>163</v>
      </c>
      <c r="K7" s="72" t="s">
        <v>493</v>
      </c>
      <c r="L7" s="72" t="s">
        <v>46</v>
      </c>
      <c r="M7" s="72" t="s">
        <v>46</v>
      </c>
      <c r="N7" s="72" t="s">
        <v>46</v>
      </c>
      <c r="O7" s="72">
        <v>8</v>
      </c>
      <c r="P7" s="72" t="s">
        <v>29</v>
      </c>
      <c r="Q7" s="74">
        <v>3</v>
      </c>
      <c r="R7" s="73" t="s">
        <v>26</v>
      </c>
      <c r="S7" s="72" t="s">
        <v>190</v>
      </c>
      <c r="T7" s="75" t="s">
        <v>191</v>
      </c>
      <c r="U7" s="76">
        <v>11803758</v>
      </c>
      <c r="V7" s="77" t="s">
        <v>418</v>
      </c>
      <c r="W7" s="77">
        <v>45291</v>
      </c>
      <c r="X7" s="72" t="s">
        <v>50</v>
      </c>
      <c r="Y7" s="73" t="s">
        <v>164</v>
      </c>
      <c r="Z7" s="74">
        <v>3</v>
      </c>
      <c r="AA7" s="80" t="s">
        <v>669</v>
      </c>
      <c r="AB7" s="78" t="s">
        <v>670</v>
      </c>
      <c r="AC7" s="78">
        <v>11803758</v>
      </c>
      <c r="AD7" s="78">
        <v>11803758</v>
      </c>
      <c r="AE7" s="79"/>
      <c r="AF7" s="72" t="s">
        <v>52</v>
      </c>
      <c r="AG7" s="73" t="s">
        <v>417</v>
      </c>
      <c r="AH7" s="73" t="s">
        <v>413</v>
      </c>
    </row>
    <row r="8" spans="1:34" ht="105" x14ac:dyDescent="0.25">
      <c r="A8" s="63">
        <v>7</v>
      </c>
      <c r="B8" s="64" t="s">
        <v>241</v>
      </c>
      <c r="C8" s="64" t="s">
        <v>153</v>
      </c>
      <c r="D8" s="64" t="s">
        <v>591</v>
      </c>
      <c r="E8" s="65" t="s">
        <v>22</v>
      </c>
      <c r="F8" s="65" t="s">
        <v>23</v>
      </c>
      <c r="G8" s="64" t="s">
        <v>231</v>
      </c>
      <c r="H8" s="64" t="s">
        <v>268</v>
      </c>
      <c r="I8" s="64" t="s">
        <v>487</v>
      </c>
      <c r="J8" s="64" t="s">
        <v>163</v>
      </c>
      <c r="K8" s="64" t="s">
        <v>493</v>
      </c>
      <c r="L8" s="64" t="s">
        <v>46</v>
      </c>
      <c r="M8" s="64" t="s">
        <v>46</v>
      </c>
      <c r="N8" s="64" t="s">
        <v>46</v>
      </c>
      <c r="O8" s="64">
        <v>8</v>
      </c>
      <c r="P8" s="64" t="s">
        <v>30</v>
      </c>
      <c r="Q8" s="66">
        <v>3</v>
      </c>
      <c r="R8" s="65" t="s">
        <v>26</v>
      </c>
      <c r="S8" s="64" t="s">
        <v>192</v>
      </c>
      <c r="T8" s="67" t="s">
        <v>193</v>
      </c>
      <c r="U8" s="68">
        <v>11803758</v>
      </c>
      <c r="V8" s="69" t="s">
        <v>418</v>
      </c>
      <c r="W8" s="69">
        <v>45291</v>
      </c>
      <c r="X8" s="64" t="s">
        <v>50</v>
      </c>
      <c r="Y8" s="65" t="s">
        <v>164</v>
      </c>
      <c r="Z8" s="66">
        <v>3</v>
      </c>
      <c r="AA8" s="81" t="s">
        <v>671</v>
      </c>
      <c r="AB8" s="62" t="s">
        <v>670</v>
      </c>
      <c r="AC8" s="62">
        <v>11803758</v>
      </c>
      <c r="AD8" s="62">
        <v>11803758</v>
      </c>
      <c r="AE8" s="70"/>
      <c r="AF8" s="64" t="s">
        <v>52</v>
      </c>
      <c r="AG8" s="65" t="s">
        <v>417</v>
      </c>
      <c r="AH8" s="65" t="s">
        <v>413</v>
      </c>
    </row>
    <row r="9" spans="1:34" ht="90" x14ac:dyDescent="0.25">
      <c r="A9" s="71">
        <v>8</v>
      </c>
      <c r="B9" s="72" t="s">
        <v>241</v>
      </c>
      <c r="C9" s="72" t="s">
        <v>153</v>
      </c>
      <c r="D9" s="72" t="s">
        <v>591</v>
      </c>
      <c r="E9" s="73" t="s">
        <v>22</v>
      </c>
      <c r="F9" s="73" t="s">
        <v>23</v>
      </c>
      <c r="G9" s="72" t="s">
        <v>231</v>
      </c>
      <c r="H9" s="72" t="s">
        <v>268</v>
      </c>
      <c r="I9" s="72" t="s">
        <v>487</v>
      </c>
      <c r="J9" s="72" t="s">
        <v>163</v>
      </c>
      <c r="K9" s="72" t="s">
        <v>493</v>
      </c>
      <c r="L9" s="72" t="s">
        <v>46</v>
      </c>
      <c r="M9" s="72" t="s">
        <v>46</v>
      </c>
      <c r="N9" s="72" t="s">
        <v>46</v>
      </c>
      <c r="O9" s="72">
        <v>8</v>
      </c>
      <c r="P9" s="72" t="s">
        <v>31</v>
      </c>
      <c r="Q9" s="74">
        <v>3</v>
      </c>
      <c r="R9" s="73" t="s">
        <v>26</v>
      </c>
      <c r="S9" s="72" t="s">
        <v>194</v>
      </c>
      <c r="T9" s="75" t="s">
        <v>195</v>
      </c>
      <c r="U9" s="76">
        <v>11803758</v>
      </c>
      <c r="V9" s="77" t="s">
        <v>418</v>
      </c>
      <c r="W9" s="77">
        <v>45291</v>
      </c>
      <c r="X9" s="72" t="s">
        <v>50</v>
      </c>
      <c r="Y9" s="73" t="s">
        <v>164</v>
      </c>
      <c r="Z9" s="74">
        <v>3</v>
      </c>
      <c r="AA9" s="80" t="s">
        <v>672</v>
      </c>
      <c r="AB9" s="78" t="s">
        <v>670</v>
      </c>
      <c r="AC9" s="78">
        <v>11803758</v>
      </c>
      <c r="AD9" s="78">
        <v>11803758</v>
      </c>
      <c r="AE9" s="79"/>
      <c r="AF9" s="72" t="s">
        <v>52</v>
      </c>
      <c r="AG9" s="73" t="s">
        <v>417</v>
      </c>
      <c r="AH9" s="73" t="s">
        <v>413</v>
      </c>
    </row>
    <row r="10" spans="1:34" ht="90" x14ac:dyDescent="0.25">
      <c r="A10" s="63">
        <v>9</v>
      </c>
      <c r="B10" s="64" t="s">
        <v>241</v>
      </c>
      <c r="C10" s="64" t="s">
        <v>153</v>
      </c>
      <c r="D10" s="64" t="s">
        <v>591</v>
      </c>
      <c r="E10" s="65" t="s">
        <v>22</v>
      </c>
      <c r="F10" s="65" t="s">
        <v>23</v>
      </c>
      <c r="G10" s="64" t="s">
        <v>231</v>
      </c>
      <c r="H10" s="64" t="s">
        <v>268</v>
      </c>
      <c r="I10" s="64" t="s">
        <v>487</v>
      </c>
      <c r="J10" s="64" t="s">
        <v>163</v>
      </c>
      <c r="K10" s="64" t="s">
        <v>493</v>
      </c>
      <c r="L10" s="64" t="s">
        <v>46</v>
      </c>
      <c r="M10" s="64" t="s">
        <v>46</v>
      </c>
      <c r="N10" s="64" t="s">
        <v>46</v>
      </c>
      <c r="O10" s="64">
        <v>8</v>
      </c>
      <c r="P10" s="64" t="s">
        <v>32</v>
      </c>
      <c r="Q10" s="66">
        <v>3</v>
      </c>
      <c r="R10" s="65" t="s">
        <v>26</v>
      </c>
      <c r="S10" s="64" t="s">
        <v>196</v>
      </c>
      <c r="T10" s="67" t="s">
        <v>197</v>
      </c>
      <c r="U10" s="68">
        <v>11803758</v>
      </c>
      <c r="V10" s="69" t="s">
        <v>418</v>
      </c>
      <c r="W10" s="69">
        <v>45291</v>
      </c>
      <c r="X10" s="64" t="s">
        <v>50</v>
      </c>
      <c r="Y10" s="65" t="s">
        <v>164</v>
      </c>
      <c r="Z10" s="66">
        <v>3</v>
      </c>
      <c r="AA10" s="81" t="s">
        <v>673</v>
      </c>
      <c r="AB10" s="62" t="s">
        <v>670</v>
      </c>
      <c r="AC10" s="62">
        <v>11803758</v>
      </c>
      <c r="AD10" s="62">
        <v>11803758</v>
      </c>
      <c r="AE10" s="70"/>
      <c r="AF10" s="64" t="s">
        <v>52</v>
      </c>
      <c r="AG10" s="65" t="s">
        <v>417</v>
      </c>
      <c r="AH10" s="65" t="s">
        <v>413</v>
      </c>
    </row>
    <row r="11" spans="1:34" ht="285" x14ac:dyDescent="0.25">
      <c r="A11" s="71">
        <v>10</v>
      </c>
      <c r="B11" s="72" t="s">
        <v>165</v>
      </c>
      <c r="C11" s="72" t="s">
        <v>189</v>
      </c>
      <c r="D11" s="72" t="s">
        <v>592</v>
      </c>
      <c r="E11" s="73" t="s">
        <v>22</v>
      </c>
      <c r="F11" s="73" t="s">
        <v>23</v>
      </c>
      <c r="G11" s="72" t="s">
        <v>24</v>
      </c>
      <c r="H11" s="72" t="s">
        <v>267</v>
      </c>
      <c r="I11" s="72" t="s">
        <v>487</v>
      </c>
      <c r="J11" s="72" t="s">
        <v>250</v>
      </c>
      <c r="K11" s="72" t="s">
        <v>61</v>
      </c>
      <c r="L11" s="72" t="s">
        <v>46</v>
      </c>
      <c r="M11" s="72" t="s">
        <v>46</v>
      </c>
      <c r="N11" s="72" t="s">
        <v>36</v>
      </c>
      <c r="O11" s="72" t="s">
        <v>359</v>
      </c>
      <c r="P11" s="72" t="s">
        <v>37</v>
      </c>
      <c r="Q11" s="74">
        <v>100</v>
      </c>
      <c r="R11" s="73" t="s">
        <v>35</v>
      </c>
      <c r="S11" s="72" t="s">
        <v>201</v>
      </c>
      <c r="T11" s="75" t="s">
        <v>202</v>
      </c>
      <c r="U11" s="76">
        <v>0</v>
      </c>
      <c r="V11" s="77">
        <v>44927</v>
      </c>
      <c r="W11" s="77">
        <v>45291</v>
      </c>
      <c r="X11" s="72" t="s">
        <v>56</v>
      </c>
      <c r="Y11" s="73" t="s">
        <v>68</v>
      </c>
      <c r="Z11" s="58">
        <v>100</v>
      </c>
      <c r="AA11" s="72" t="s">
        <v>644</v>
      </c>
      <c r="AB11" s="59" t="s">
        <v>350</v>
      </c>
      <c r="AC11" s="78" t="s">
        <v>46</v>
      </c>
      <c r="AD11" s="78" t="s">
        <v>46</v>
      </c>
      <c r="AE11" s="79"/>
      <c r="AF11" s="72" t="s">
        <v>52</v>
      </c>
      <c r="AG11" s="73" t="s">
        <v>349</v>
      </c>
      <c r="AH11" s="73" t="s">
        <v>338</v>
      </c>
    </row>
    <row r="12" spans="1:34" ht="60" x14ac:dyDescent="0.25">
      <c r="A12" s="63">
        <v>11</v>
      </c>
      <c r="B12" s="64" t="s">
        <v>165</v>
      </c>
      <c r="C12" s="64" t="s">
        <v>143</v>
      </c>
      <c r="D12" s="64" t="s">
        <v>590</v>
      </c>
      <c r="E12" s="65" t="s">
        <v>22</v>
      </c>
      <c r="F12" s="65" t="s">
        <v>23</v>
      </c>
      <c r="G12" s="64" t="s">
        <v>24</v>
      </c>
      <c r="H12" s="64" t="s">
        <v>267</v>
      </c>
      <c r="I12" s="64" t="s">
        <v>487</v>
      </c>
      <c r="J12" s="64" t="s">
        <v>250</v>
      </c>
      <c r="K12" s="64" t="s">
        <v>61</v>
      </c>
      <c r="L12" s="64" t="s">
        <v>46</v>
      </c>
      <c r="M12" s="64" t="s">
        <v>46</v>
      </c>
      <c r="N12" s="64" t="s">
        <v>36</v>
      </c>
      <c r="O12" s="64" t="s">
        <v>359</v>
      </c>
      <c r="P12" s="64" t="s">
        <v>38</v>
      </c>
      <c r="Q12" s="66">
        <v>4</v>
      </c>
      <c r="R12" s="65" t="s">
        <v>26</v>
      </c>
      <c r="S12" s="64" t="s">
        <v>203</v>
      </c>
      <c r="T12" s="67" t="s">
        <v>204</v>
      </c>
      <c r="U12" s="68">
        <v>0</v>
      </c>
      <c r="V12" s="69">
        <v>44927</v>
      </c>
      <c r="W12" s="69">
        <v>45291</v>
      </c>
      <c r="X12" s="64" t="s">
        <v>50</v>
      </c>
      <c r="Y12" s="65" t="s">
        <v>68</v>
      </c>
      <c r="Z12" s="61">
        <v>4</v>
      </c>
      <c r="AA12" s="60" t="s">
        <v>645</v>
      </c>
      <c r="AB12" s="83" t="s">
        <v>646</v>
      </c>
      <c r="AC12" s="62" t="s">
        <v>46</v>
      </c>
      <c r="AD12" s="62" t="s">
        <v>46</v>
      </c>
      <c r="AE12" s="70"/>
      <c r="AF12" s="64" t="s">
        <v>52</v>
      </c>
      <c r="AG12" s="65" t="s">
        <v>349</v>
      </c>
      <c r="AH12" s="65" t="s">
        <v>338</v>
      </c>
    </row>
    <row r="13" spans="1:34" ht="75" x14ac:dyDescent="0.25">
      <c r="A13" s="71">
        <v>12</v>
      </c>
      <c r="B13" s="72" t="s">
        <v>165</v>
      </c>
      <c r="C13" s="72" t="s">
        <v>189</v>
      </c>
      <c r="D13" s="72" t="s">
        <v>593</v>
      </c>
      <c r="E13" s="73" t="s">
        <v>22</v>
      </c>
      <c r="F13" s="73" t="s">
        <v>23</v>
      </c>
      <c r="G13" s="72" t="s">
        <v>24</v>
      </c>
      <c r="H13" s="72" t="s">
        <v>267</v>
      </c>
      <c r="I13" s="72" t="s">
        <v>487</v>
      </c>
      <c r="J13" s="72" t="s">
        <v>250</v>
      </c>
      <c r="K13" s="72" t="s">
        <v>61</v>
      </c>
      <c r="L13" s="72" t="s">
        <v>46</v>
      </c>
      <c r="M13" s="72" t="s">
        <v>46</v>
      </c>
      <c r="N13" s="72" t="s">
        <v>36</v>
      </c>
      <c r="O13" s="72" t="s">
        <v>359</v>
      </c>
      <c r="P13" s="72" t="s">
        <v>39</v>
      </c>
      <c r="Q13" s="74">
        <v>1</v>
      </c>
      <c r="R13" s="73" t="s">
        <v>40</v>
      </c>
      <c r="S13" s="72" t="s">
        <v>205</v>
      </c>
      <c r="T13" s="75" t="s">
        <v>39</v>
      </c>
      <c r="U13" s="76">
        <v>0</v>
      </c>
      <c r="V13" s="77">
        <v>44927</v>
      </c>
      <c r="W13" s="77">
        <v>45107</v>
      </c>
      <c r="X13" s="72" t="s">
        <v>56</v>
      </c>
      <c r="Y13" s="73" t="s">
        <v>149</v>
      </c>
      <c r="Z13" s="58">
        <v>1</v>
      </c>
      <c r="AA13" s="56" t="s">
        <v>480</v>
      </c>
      <c r="AB13" s="59" t="s">
        <v>578</v>
      </c>
      <c r="AC13" s="78" t="s">
        <v>46</v>
      </c>
      <c r="AD13" s="78" t="s">
        <v>46</v>
      </c>
      <c r="AE13" s="79"/>
      <c r="AF13" s="72" t="s">
        <v>52</v>
      </c>
      <c r="AG13" s="73" t="s">
        <v>349</v>
      </c>
      <c r="AH13" s="73" t="s">
        <v>338</v>
      </c>
    </row>
    <row r="14" spans="1:34" ht="132.75" customHeight="1" x14ac:dyDescent="0.25">
      <c r="A14" s="63">
        <v>13</v>
      </c>
      <c r="B14" s="64" t="s">
        <v>242</v>
      </c>
      <c r="C14" s="64" t="s">
        <v>153</v>
      </c>
      <c r="D14" s="64" t="s">
        <v>242</v>
      </c>
      <c r="E14" s="65" t="s">
        <v>22</v>
      </c>
      <c r="F14" s="64" t="s">
        <v>296</v>
      </c>
      <c r="G14" s="64" t="s">
        <v>24</v>
      </c>
      <c r="H14" s="64" t="s">
        <v>267</v>
      </c>
      <c r="I14" s="64" t="s">
        <v>487</v>
      </c>
      <c r="J14" s="64" t="s">
        <v>244</v>
      </c>
      <c r="K14" s="64" t="s">
        <v>493</v>
      </c>
      <c r="L14" s="64" t="s">
        <v>46</v>
      </c>
      <c r="M14" s="64" t="s">
        <v>46</v>
      </c>
      <c r="N14" s="64" t="s">
        <v>46</v>
      </c>
      <c r="O14" s="64">
        <v>489</v>
      </c>
      <c r="P14" s="64" t="s">
        <v>41</v>
      </c>
      <c r="Q14" s="66">
        <v>1</v>
      </c>
      <c r="R14" s="65" t="s">
        <v>40</v>
      </c>
      <c r="S14" s="64" t="s">
        <v>304</v>
      </c>
      <c r="T14" s="67" t="s">
        <v>469</v>
      </c>
      <c r="U14" s="68">
        <v>280000000</v>
      </c>
      <c r="V14" s="69">
        <v>45047</v>
      </c>
      <c r="W14" s="69">
        <v>45261</v>
      </c>
      <c r="X14" s="64" t="s">
        <v>50</v>
      </c>
      <c r="Y14" s="65" t="s">
        <v>51</v>
      </c>
      <c r="Z14" s="84">
        <v>1</v>
      </c>
      <c r="AA14" s="65" t="s">
        <v>675</v>
      </c>
      <c r="AB14" s="62" t="s">
        <v>298</v>
      </c>
      <c r="AC14" s="62">
        <v>279018190</v>
      </c>
      <c r="AD14" s="62">
        <v>279018190</v>
      </c>
      <c r="AE14" s="70"/>
      <c r="AF14" s="64" t="s">
        <v>52</v>
      </c>
      <c r="AG14" s="65" t="s">
        <v>352</v>
      </c>
      <c r="AH14" s="65" t="s">
        <v>333</v>
      </c>
    </row>
    <row r="15" spans="1:34" ht="409.5" x14ac:dyDescent="0.25">
      <c r="A15" s="71">
        <v>14</v>
      </c>
      <c r="B15" s="72" t="s">
        <v>242</v>
      </c>
      <c r="C15" s="72" t="s">
        <v>153</v>
      </c>
      <c r="D15" s="72" t="s">
        <v>242</v>
      </c>
      <c r="E15" s="73" t="s">
        <v>22</v>
      </c>
      <c r="F15" s="72" t="s">
        <v>296</v>
      </c>
      <c r="G15" s="72" t="s">
        <v>24</v>
      </c>
      <c r="H15" s="72" t="s">
        <v>267</v>
      </c>
      <c r="I15" s="72" t="s">
        <v>487</v>
      </c>
      <c r="J15" s="72" t="s">
        <v>244</v>
      </c>
      <c r="K15" s="85" t="s">
        <v>61</v>
      </c>
      <c r="L15" s="72" t="s">
        <v>46</v>
      </c>
      <c r="M15" s="72" t="s">
        <v>46</v>
      </c>
      <c r="N15" s="72" t="s">
        <v>46</v>
      </c>
      <c r="O15" s="72">
        <v>287</v>
      </c>
      <c r="P15" s="72" t="s">
        <v>42</v>
      </c>
      <c r="Q15" s="74">
        <v>80</v>
      </c>
      <c r="R15" s="73" t="s">
        <v>35</v>
      </c>
      <c r="S15" s="72" t="s">
        <v>305</v>
      </c>
      <c r="T15" s="75" t="s">
        <v>306</v>
      </c>
      <c r="U15" s="76">
        <v>790000000</v>
      </c>
      <c r="V15" s="77">
        <v>44958</v>
      </c>
      <c r="W15" s="77">
        <v>45261</v>
      </c>
      <c r="X15" s="72" t="s">
        <v>50</v>
      </c>
      <c r="Y15" s="73" t="s">
        <v>55</v>
      </c>
      <c r="Z15" s="86">
        <v>0</v>
      </c>
      <c r="AA15" s="72" t="s">
        <v>615</v>
      </c>
      <c r="AB15" s="79" t="s">
        <v>676</v>
      </c>
      <c r="AC15" s="78">
        <v>790000000</v>
      </c>
      <c r="AD15" s="78">
        <v>69062888</v>
      </c>
      <c r="AE15" s="79"/>
      <c r="AF15" s="72" t="s">
        <v>52</v>
      </c>
      <c r="AG15" s="73" t="s">
        <v>352</v>
      </c>
      <c r="AH15" s="73" t="s">
        <v>333</v>
      </c>
    </row>
    <row r="16" spans="1:34" ht="135" x14ac:dyDescent="0.25">
      <c r="A16" s="63">
        <v>15</v>
      </c>
      <c r="B16" s="64" t="s">
        <v>242</v>
      </c>
      <c r="C16" s="64" t="s">
        <v>153</v>
      </c>
      <c r="D16" s="64" t="s">
        <v>242</v>
      </c>
      <c r="E16" s="65" t="s">
        <v>22</v>
      </c>
      <c r="F16" s="64" t="s">
        <v>296</v>
      </c>
      <c r="G16" s="64" t="s">
        <v>24</v>
      </c>
      <c r="H16" s="64" t="s">
        <v>267</v>
      </c>
      <c r="I16" s="64" t="s">
        <v>487</v>
      </c>
      <c r="J16" s="64" t="s">
        <v>244</v>
      </c>
      <c r="K16" s="64" t="s">
        <v>493</v>
      </c>
      <c r="L16" s="64" t="s">
        <v>46</v>
      </c>
      <c r="M16" s="64" t="s">
        <v>46</v>
      </c>
      <c r="N16" s="64" t="s">
        <v>46</v>
      </c>
      <c r="O16" s="64" t="s">
        <v>46</v>
      </c>
      <c r="P16" s="64" t="s">
        <v>301</v>
      </c>
      <c r="Q16" s="66">
        <v>20</v>
      </c>
      <c r="R16" s="65" t="s">
        <v>35</v>
      </c>
      <c r="S16" s="64" t="s">
        <v>302</v>
      </c>
      <c r="T16" s="67" t="s">
        <v>470</v>
      </c>
      <c r="U16" s="68">
        <v>980000000</v>
      </c>
      <c r="V16" s="69">
        <v>45108</v>
      </c>
      <c r="W16" s="69">
        <v>45261</v>
      </c>
      <c r="X16" s="64" t="s">
        <v>50</v>
      </c>
      <c r="Y16" s="65" t="s">
        <v>51</v>
      </c>
      <c r="Z16" s="87">
        <v>0</v>
      </c>
      <c r="AA16" s="83" t="s">
        <v>568</v>
      </c>
      <c r="AB16" s="62" t="s">
        <v>46</v>
      </c>
      <c r="AC16" s="62">
        <v>0</v>
      </c>
      <c r="AD16" s="62">
        <v>0</v>
      </c>
      <c r="AE16" s="70"/>
      <c r="AF16" s="64" t="s">
        <v>52</v>
      </c>
      <c r="AG16" s="65" t="s">
        <v>352</v>
      </c>
      <c r="AH16" s="65" t="s">
        <v>333</v>
      </c>
    </row>
    <row r="17" spans="1:34" ht="75" x14ac:dyDescent="0.25">
      <c r="A17" s="71">
        <v>16</v>
      </c>
      <c r="B17" s="72" t="s">
        <v>43</v>
      </c>
      <c r="C17" s="72" t="s">
        <v>44</v>
      </c>
      <c r="D17" s="72" t="s">
        <v>589</v>
      </c>
      <c r="E17" s="73" t="s">
        <v>22</v>
      </c>
      <c r="F17" s="72" t="s">
        <v>296</v>
      </c>
      <c r="G17" s="72" t="s">
        <v>24</v>
      </c>
      <c r="H17" s="72" t="s">
        <v>267</v>
      </c>
      <c r="I17" s="72" t="s">
        <v>487</v>
      </c>
      <c r="J17" s="72" t="s">
        <v>45</v>
      </c>
      <c r="K17" s="72" t="s">
        <v>61</v>
      </c>
      <c r="L17" s="72" t="s">
        <v>46</v>
      </c>
      <c r="M17" s="72" t="s">
        <v>46</v>
      </c>
      <c r="N17" s="72" t="s">
        <v>46</v>
      </c>
      <c r="O17" s="72" t="s">
        <v>297</v>
      </c>
      <c r="P17" s="72" t="s">
        <v>47</v>
      </c>
      <c r="Q17" s="74">
        <v>100</v>
      </c>
      <c r="R17" s="73" t="s">
        <v>35</v>
      </c>
      <c r="S17" s="72" t="s">
        <v>48</v>
      </c>
      <c r="T17" s="75" t="s">
        <v>49</v>
      </c>
      <c r="U17" s="76">
        <v>2581000000</v>
      </c>
      <c r="V17" s="77">
        <v>44927</v>
      </c>
      <c r="W17" s="77">
        <v>45261</v>
      </c>
      <c r="X17" s="72" t="s">
        <v>50</v>
      </c>
      <c r="Y17" s="73" t="s">
        <v>51</v>
      </c>
      <c r="Z17" s="86">
        <v>100</v>
      </c>
      <c r="AA17" s="72" t="s">
        <v>351</v>
      </c>
      <c r="AB17" s="78" t="s">
        <v>299</v>
      </c>
      <c r="AC17" s="78">
        <v>2906703653</v>
      </c>
      <c r="AD17" s="78">
        <v>469453672</v>
      </c>
      <c r="AE17" s="79"/>
      <c r="AF17" s="72" t="s">
        <v>52</v>
      </c>
      <c r="AG17" s="73" t="s">
        <v>352</v>
      </c>
      <c r="AH17" s="73" t="s">
        <v>333</v>
      </c>
    </row>
    <row r="18" spans="1:34" ht="60" x14ac:dyDescent="0.25">
      <c r="A18" s="63">
        <v>17</v>
      </c>
      <c r="B18" s="64" t="s">
        <v>53</v>
      </c>
      <c r="C18" s="64" t="s">
        <v>153</v>
      </c>
      <c r="D18" s="64" t="s">
        <v>242</v>
      </c>
      <c r="E18" s="65" t="s">
        <v>22</v>
      </c>
      <c r="F18" s="64" t="s">
        <v>296</v>
      </c>
      <c r="G18" s="64" t="s">
        <v>24</v>
      </c>
      <c r="H18" s="64" t="s">
        <v>267</v>
      </c>
      <c r="I18" s="64" t="s">
        <v>489</v>
      </c>
      <c r="J18" s="64" t="s">
        <v>54</v>
      </c>
      <c r="K18" s="64" t="s">
        <v>61</v>
      </c>
      <c r="L18" s="64" t="s">
        <v>46</v>
      </c>
      <c r="M18" s="64" t="s">
        <v>46</v>
      </c>
      <c r="N18" s="64" t="s">
        <v>46</v>
      </c>
      <c r="O18" s="64">
        <v>375</v>
      </c>
      <c r="P18" s="62" t="s">
        <v>552</v>
      </c>
      <c r="Q18" s="88">
        <v>150</v>
      </c>
      <c r="R18" s="62" t="s">
        <v>551</v>
      </c>
      <c r="S18" s="62" t="s">
        <v>553</v>
      </c>
      <c r="T18" s="62" t="s">
        <v>554</v>
      </c>
      <c r="U18" s="62">
        <v>56423850</v>
      </c>
      <c r="V18" s="69">
        <v>44986</v>
      </c>
      <c r="W18" s="69">
        <v>45261</v>
      </c>
      <c r="X18" s="62" t="s">
        <v>50</v>
      </c>
      <c r="Y18" s="62" t="s">
        <v>555</v>
      </c>
      <c r="Z18" s="89">
        <v>123.3</v>
      </c>
      <c r="AA18" s="64" t="s">
        <v>556</v>
      </c>
      <c r="AB18" s="62" t="s">
        <v>300</v>
      </c>
      <c r="AC18" s="62">
        <v>56423850</v>
      </c>
      <c r="AD18" s="62">
        <v>56423850</v>
      </c>
      <c r="AE18" s="70"/>
      <c r="AF18" s="64" t="s">
        <v>52</v>
      </c>
      <c r="AG18" s="64" t="s">
        <v>557</v>
      </c>
      <c r="AH18" s="65" t="s">
        <v>558</v>
      </c>
    </row>
    <row r="19" spans="1:34" ht="180" x14ac:dyDescent="0.25">
      <c r="A19" s="71">
        <v>18</v>
      </c>
      <c r="B19" s="73" t="s">
        <v>243</v>
      </c>
      <c r="C19" s="73" t="s">
        <v>593</v>
      </c>
      <c r="D19" s="73" t="s">
        <v>593</v>
      </c>
      <c r="E19" s="73" t="s">
        <v>22</v>
      </c>
      <c r="F19" s="73" t="s">
        <v>295</v>
      </c>
      <c r="G19" s="73" t="s">
        <v>24</v>
      </c>
      <c r="H19" s="73" t="s">
        <v>267</v>
      </c>
      <c r="I19" s="73" t="s">
        <v>487</v>
      </c>
      <c r="J19" s="73" t="s">
        <v>45</v>
      </c>
      <c r="K19" s="73" t="s">
        <v>61</v>
      </c>
      <c r="L19" s="72" t="s">
        <v>46</v>
      </c>
      <c r="M19" s="73" t="s">
        <v>46</v>
      </c>
      <c r="N19" s="73" t="s">
        <v>79</v>
      </c>
      <c r="O19" s="72" t="s">
        <v>359</v>
      </c>
      <c r="P19" s="72" t="s">
        <v>315</v>
      </c>
      <c r="Q19" s="74">
        <v>100</v>
      </c>
      <c r="R19" s="73" t="s">
        <v>35</v>
      </c>
      <c r="S19" s="72" t="s">
        <v>481</v>
      </c>
      <c r="T19" s="75" t="s">
        <v>482</v>
      </c>
      <c r="U19" s="76">
        <v>1070000000</v>
      </c>
      <c r="V19" s="77">
        <v>44937</v>
      </c>
      <c r="W19" s="77">
        <v>45291</v>
      </c>
      <c r="X19" s="72" t="s">
        <v>50</v>
      </c>
      <c r="Y19" s="73" t="s">
        <v>55</v>
      </c>
      <c r="Z19" s="74">
        <v>100</v>
      </c>
      <c r="AA19" s="73" t="s">
        <v>677</v>
      </c>
      <c r="AB19" s="78" t="s">
        <v>679</v>
      </c>
      <c r="AC19" s="78">
        <v>1070000000</v>
      </c>
      <c r="AD19" s="78">
        <v>1070000000</v>
      </c>
      <c r="AE19" s="79"/>
      <c r="AF19" s="72" t="s">
        <v>52</v>
      </c>
      <c r="AG19" s="73" t="s">
        <v>625</v>
      </c>
      <c r="AH19" s="73" t="s">
        <v>626</v>
      </c>
    </row>
    <row r="20" spans="1:34" ht="105" x14ac:dyDescent="0.25">
      <c r="A20" s="63">
        <v>19</v>
      </c>
      <c r="B20" s="64" t="s">
        <v>243</v>
      </c>
      <c r="C20" s="64" t="s">
        <v>593</v>
      </c>
      <c r="D20" s="64" t="s">
        <v>593</v>
      </c>
      <c r="E20" s="65" t="s">
        <v>22</v>
      </c>
      <c r="F20" s="64" t="s">
        <v>296</v>
      </c>
      <c r="G20" s="64" t="s">
        <v>24</v>
      </c>
      <c r="H20" s="64" t="s">
        <v>267</v>
      </c>
      <c r="I20" s="64" t="s">
        <v>487</v>
      </c>
      <c r="J20" s="64" t="s">
        <v>45</v>
      </c>
      <c r="K20" s="65" t="s">
        <v>61</v>
      </c>
      <c r="L20" s="64" t="s">
        <v>46</v>
      </c>
      <c r="M20" s="64" t="s">
        <v>46</v>
      </c>
      <c r="N20" s="64" t="s">
        <v>80</v>
      </c>
      <c r="O20" s="64" t="s">
        <v>46</v>
      </c>
      <c r="P20" s="64" t="s">
        <v>303</v>
      </c>
      <c r="Q20" s="66">
        <v>50</v>
      </c>
      <c r="R20" s="65" t="s">
        <v>35</v>
      </c>
      <c r="S20" s="64" t="s">
        <v>468</v>
      </c>
      <c r="T20" s="67" t="s">
        <v>307</v>
      </c>
      <c r="U20" s="68">
        <v>105768660000</v>
      </c>
      <c r="V20" s="69">
        <v>44927</v>
      </c>
      <c r="W20" s="69">
        <v>45261</v>
      </c>
      <c r="X20" s="64" t="s">
        <v>50</v>
      </c>
      <c r="Y20" s="65" t="s">
        <v>55</v>
      </c>
      <c r="Z20" s="90">
        <v>0.70800643345949543</v>
      </c>
      <c r="AA20" s="64" t="s">
        <v>532</v>
      </c>
      <c r="AB20" s="62" t="s">
        <v>678</v>
      </c>
      <c r="AC20" s="62">
        <v>105768660000</v>
      </c>
      <c r="AD20" s="62">
        <v>74884891738.389999</v>
      </c>
      <c r="AE20" s="70"/>
      <c r="AF20" s="64" t="s">
        <v>52</v>
      </c>
      <c r="AG20" s="65" t="s">
        <v>352</v>
      </c>
      <c r="AH20" s="65" t="s">
        <v>333</v>
      </c>
    </row>
    <row r="21" spans="1:34" ht="135" x14ac:dyDescent="0.25">
      <c r="A21" s="71">
        <v>20</v>
      </c>
      <c r="B21" s="72" t="s">
        <v>161</v>
      </c>
      <c r="C21" s="72" t="s">
        <v>593</v>
      </c>
      <c r="D21" s="72" t="s">
        <v>593</v>
      </c>
      <c r="E21" s="72" t="s">
        <v>22</v>
      </c>
      <c r="F21" s="72" t="s">
        <v>296</v>
      </c>
      <c r="G21" s="72" t="s">
        <v>231</v>
      </c>
      <c r="H21" s="72" t="s">
        <v>270</v>
      </c>
      <c r="I21" s="72" t="s">
        <v>491</v>
      </c>
      <c r="J21" s="72" t="s">
        <v>45</v>
      </c>
      <c r="K21" s="72" t="s">
        <v>61</v>
      </c>
      <c r="L21" s="72" t="s">
        <v>46</v>
      </c>
      <c r="M21" s="72" t="s">
        <v>46</v>
      </c>
      <c r="N21" s="72" t="s">
        <v>46</v>
      </c>
      <c r="O21" s="72" t="s">
        <v>46</v>
      </c>
      <c r="P21" s="72" t="s">
        <v>238</v>
      </c>
      <c r="Q21" s="74">
        <v>100</v>
      </c>
      <c r="R21" s="73" t="s">
        <v>35</v>
      </c>
      <c r="S21" s="72" t="s">
        <v>504</v>
      </c>
      <c r="T21" s="75" t="s">
        <v>505</v>
      </c>
      <c r="U21" s="76" t="s">
        <v>46</v>
      </c>
      <c r="V21" s="77">
        <v>44927</v>
      </c>
      <c r="W21" s="77">
        <v>45291</v>
      </c>
      <c r="X21" s="72" t="s">
        <v>56</v>
      </c>
      <c r="Y21" s="73" t="s">
        <v>55</v>
      </c>
      <c r="Z21" s="91">
        <v>100</v>
      </c>
      <c r="AA21" s="73" t="s">
        <v>674</v>
      </c>
      <c r="AB21" s="78" t="s">
        <v>515</v>
      </c>
      <c r="AC21" s="78" t="s">
        <v>46</v>
      </c>
      <c r="AD21" s="78" t="s">
        <v>46</v>
      </c>
      <c r="AE21" s="79"/>
      <c r="AF21" s="72" t="s">
        <v>52</v>
      </c>
      <c r="AG21" s="73" t="s">
        <v>538</v>
      </c>
      <c r="AH21" s="73" t="s">
        <v>539</v>
      </c>
    </row>
    <row r="22" spans="1:34" ht="105" x14ac:dyDescent="0.25">
      <c r="A22" s="63">
        <v>21</v>
      </c>
      <c r="B22" s="64" t="s">
        <v>57</v>
      </c>
      <c r="C22" s="64" t="s">
        <v>58</v>
      </c>
      <c r="D22" s="64" t="s">
        <v>594</v>
      </c>
      <c r="E22" s="65" t="s">
        <v>22</v>
      </c>
      <c r="F22" s="65" t="s">
        <v>59</v>
      </c>
      <c r="G22" s="64" t="s">
        <v>24</v>
      </c>
      <c r="H22" s="64" t="s">
        <v>267</v>
      </c>
      <c r="I22" s="64" t="s">
        <v>491</v>
      </c>
      <c r="J22" s="64" t="s">
        <v>60</v>
      </c>
      <c r="K22" s="64" t="s">
        <v>61</v>
      </c>
      <c r="L22" s="64" t="s">
        <v>46</v>
      </c>
      <c r="M22" s="64" t="s">
        <v>46</v>
      </c>
      <c r="N22" s="64" t="s">
        <v>46</v>
      </c>
      <c r="O22" s="64" t="s">
        <v>46</v>
      </c>
      <c r="P22" s="64" t="s">
        <v>62</v>
      </c>
      <c r="Q22" s="66">
        <v>100</v>
      </c>
      <c r="R22" s="65" t="s">
        <v>35</v>
      </c>
      <c r="S22" s="64" t="s">
        <v>63</v>
      </c>
      <c r="T22" s="67" t="s">
        <v>64</v>
      </c>
      <c r="U22" s="68">
        <v>0</v>
      </c>
      <c r="V22" s="69">
        <v>45137</v>
      </c>
      <c r="W22" s="69">
        <v>45306</v>
      </c>
      <c r="X22" s="64" t="s">
        <v>50</v>
      </c>
      <c r="Y22" s="65" t="s">
        <v>51</v>
      </c>
      <c r="Z22" s="92">
        <v>0.79</v>
      </c>
      <c r="AA22" s="81" t="s">
        <v>588</v>
      </c>
      <c r="AB22" s="62" t="s">
        <v>422</v>
      </c>
      <c r="AC22" s="62">
        <v>0</v>
      </c>
      <c r="AD22" s="62">
        <v>0</v>
      </c>
      <c r="AE22" s="70"/>
      <c r="AF22" s="64" t="s">
        <v>5</v>
      </c>
      <c r="AG22" s="65" t="s">
        <v>423</v>
      </c>
      <c r="AH22" s="65" t="s">
        <v>424</v>
      </c>
    </row>
    <row r="23" spans="1:34" ht="75" x14ac:dyDescent="0.25">
      <c r="A23" s="71">
        <v>22</v>
      </c>
      <c r="B23" s="72" t="s">
        <v>57</v>
      </c>
      <c r="C23" s="72" t="s">
        <v>58</v>
      </c>
      <c r="D23" s="72" t="s">
        <v>594</v>
      </c>
      <c r="E23" s="73" t="s">
        <v>22</v>
      </c>
      <c r="F23" s="73" t="s">
        <v>59</v>
      </c>
      <c r="G23" s="72" t="s">
        <v>24</v>
      </c>
      <c r="H23" s="72" t="s">
        <v>267</v>
      </c>
      <c r="I23" s="72" t="s">
        <v>181</v>
      </c>
      <c r="J23" s="72" t="s">
        <v>60</v>
      </c>
      <c r="K23" s="72" t="s">
        <v>61</v>
      </c>
      <c r="L23" s="72" t="s">
        <v>46</v>
      </c>
      <c r="M23" s="72" t="s">
        <v>46</v>
      </c>
      <c r="N23" s="72" t="s">
        <v>46</v>
      </c>
      <c r="O23" s="72" t="s">
        <v>46</v>
      </c>
      <c r="P23" s="72" t="s">
        <v>65</v>
      </c>
      <c r="Q23" s="74">
        <v>98</v>
      </c>
      <c r="R23" s="73" t="s">
        <v>35</v>
      </c>
      <c r="S23" s="72" t="s">
        <v>66</v>
      </c>
      <c r="T23" s="75" t="s">
        <v>67</v>
      </c>
      <c r="U23" s="76">
        <v>1259938660</v>
      </c>
      <c r="V23" s="77">
        <v>44927</v>
      </c>
      <c r="W23" s="77">
        <v>45291</v>
      </c>
      <c r="X23" s="72" t="s">
        <v>50</v>
      </c>
      <c r="Y23" s="73" t="s">
        <v>68</v>
      </c>
      <c r="Z23" s="91">
        <v>0.92199999999999993</v>
      </c>
      <c r="AA23" s="80" t="s">
        <v>420</v>
      </c>
      <c r="AB23" s="78" t="s">
        <v>422</v>
      </c>
      <c r="AC23" s="78">
        <v>0</v>
      </c>
      <c r="AD23" s="78">
        <v>0</v>
      </c>
      <c r="AE23" s="79"/>
      <c r="AF23" s="72" t="s">
        <v>52</v>
      </c>
      <c r="AG23" s="73" t="s">
        <v>423</v>
      </c>
      <c r="AH23" s="73" t="s">
        <v>424</v>
      </c>
    </row>
    <row r="24" spans="1:34" ht="75" x14ac:dyDescent="0.25">
      <c r="A24" s="63">
        <v>23</v>
      </c>
      <c r="B24" s="64" t="s">
        <v>57</v>
      </c>
      <c r="C24" s="64" t="s">
        <v>58</v>
      </c>
      <c r="D24" s="64" t="s">
        <v>594</v>
      </c>
      <c r="E24" s="65" t="s">
        <v>22</v>
      </c>
      <c r="F24" s="65" t="s">
        <v>59</v>
      </c>
      <c r="G24" s="64" t="s">
        <v>24</v>
      </c>
      <c r="H24" s="64" t="s">
        <v>267</v>
      </c>
      <c r="I24" s="64" t="s">
        <v>181</v>
      </c>
      <c r="J24" s="64" t="s">
        <v>245</v>
      </c>
      <c r="K24" s="64" t="s">
        <v>61</v>
      </c>
      <c r="L24" s="64" t="s">
        <v>46</v>
      </c>
      <c r="M24" s="64" t="s">
        <v>46</v>
      </c>
      <c r="N24" s="64" t="s">
        <v>46</v>
      </c>
      <c r="O24" s="64" t="s">
        <v>46</v>
      </c>
      <c r="P24" s="64" t="s">
        <v>69</v>
      </c>
      <c r="Q24" s="66">
        <v>98</v>
      </c>
      <c r="R24" s="65" t="s">
        <v>35</v>
      </c>
      <c r="S24" s="64" t="s">
        <v>70</v>
      </c>
      <c r="T24" s="67" t="s">
        <v>71</v>
      </c>
      <c r="U24" s="68">
        <v>179556270</v>
      </c>
      <c r="V24" s="69">
        <v>44927</v>
      </c>
      <c r="W24" s="69">
        <v>45291</v>
      </c>
      <c r="X24" s="64" t="s">
        <v>50</v>
      </c>
      <c r="Y24" s="65" t="s">
        <v>68</v>
      </c>
      <c r="Z24" s="92">
        <v>0.93</v>
      </c>
      <c r="AA24" s="81" t="s">
        <v>687</v>
      </c>
      <c r="AB24" s="62" t="s">
        <v>422</v>
      </c>
      <c r="AC24" s="62">
        <v>31442104</v>
      </c>
      <c r="AD24" s="62">
        <v>22052805</v>
      </c>
      <c r="AE24" s="70"/>
      <c r="AF24" s="64" t="s">
        <v>52</v>
      </c>
      <c r="AG24" s="65" t="s">
        <v>423</v>
      </c>
      <c r="AH24" s="65" t="s">
        <v>424</v>
      </c>
    </row>
    <row r="25" spans="1:34" ht="60" x14ac:dyDescent="0.25">
      <c r="A25" s="71">
        <v>24</v>
      </c>
      <c r="B25" s="72" t="s">
        <v>57</v>
      </c>
      <c r="C25" s="72" t="s">
        <v>58</v>
      </c>
      <c r="D25" s="72" t="s">
        <v>594</v>
      </c>
      <c r="E25" s="73" t="s">
        <v>22</v>
      </c>
      <c r="F25" s="73" t="s">
        <v>59</v>
      </c>
      <c r="G25" s="72" t="s">
        <v>24</v>
      </c>
      <c r="H25" s="72" t="s">
        <v>267</v>
      </c>
      <c r="I25" s="72" t="s">
        <v>181</v>
      </c>
      <c r="J25" s="72" t="s">
        <v>246</v>
      </c>
      <c r="K25" s="72" t="s">
        <v>61</v>
      </c>
      <c r="L25" s="72" t="s">
        <v>46</v>
      </c>
      <c r="M25" s="72" t="s">
        <v>46</v>
      </c>
      <c r="N25" s="72" t="s">
        <v>46</v>
      </c>
      <c r="O25" s="72" t="s">
        <v>46</v>
      </c>
      <c r="P25" s="72" t="s">
        <v>72</v>
      </c>
      <c r="Q25" s="74">
        <v>98</v>
      </c>
      <c r="R25" s="73" t="s">
        <v>35</v>
      </c>
      <c r="S25" s="72" t="s">
        <v>73</v>
      </c>
      <c r="T25" s="75" t="s">
        <v>71</v>
      </c>
      <c r="U25" s="76">
        <v>549342316</v>
      </c>
      <c r="V25" s="77">
        <v>44927</v>
      </c>
      <c r="W25" s="77">
        <v>45291</v>
      </c>
      <c r="X25" s="72" t="s">
        <v>50</v>
      </c>
      <c r="Y25" s="73" t="s">
        <v>68</v>
      </c>
      <c r="Z25" s="91">
        <v>0.8</v>
      </c>
      <c r="AA25" s="80" t="s">
        <v>688</v>
      </c>
      <c r="AB25" s="78" t="s">
        <v>422</v>
      </c>
      <c r="AC25" s="78">
        <v>515508000</v>
      </c>
      <c r="AD25" s="78">
        <v>125584500</v>
      </c>
      <c r="AE25" s="79"/>
      <c r="AF25" s="72" t="s">
        <v>52</v>
      </c>
      <c r="AG25" s="73" t="s">
        <v>423</v>
      </c>
      <c r="AH25" s="73" t="s">
        <v>424</v>
      </c>
    </row>
    <row r="26" spans="1:34" ht="60" x14ac:dyDescent="0.25">
      <c r="A26" s="63">
        <v>25</v>
      </c>
      <c r="B26" s="64" t="s">
        <v>57</v>
      </c>
      <c r="C26" s="64" t="s">
        <v>58</v>
      </c>
      <c r="D26" s="64" t="s">
        <v>594</v>
      </c>
      <c r="E26" s="65" t="s">
        <v>22</v>
      </c>
      <c r="F26" s="65" t="s">
        <v>59</v>
      </c>
      <c r="G26" s="64" t="s">
        <v>24</v>
      </c>
      <c r="H26" s="64" t="s">
        <v>267</v>
      </c>
      <c r="I26" s="64" t="s">
        <v>181</v>
      </c>
      <c r="J26" s="64" t="s">
        <v>247</v>
      </c>
      <c r="K26" s="64" t="s">
        <v>61</v>
      </c>
      <c r="L26" s="64" t="s">
        <v>46</v>
      </c>
      <c r="M26" s="64" t="s">
        <v>46</v>
      </c>
      <c r="N26" s="64" t="s">
        <v>46</v>
      </c>
      <c r="O26" s="64" t="s">
        <v>46</v>
      </c>
      <c r="P26" s="64" t="s">
        <v>74</v>
      </c>
      <c r="Q26" s="66">
        <v>98</v>
      </c>
      <c r="R26" s="65" t="s">
        <v>35</v>
      </c>
      <c r="S26" s="64" t="s">
        <v>75</v>
      </c>
      <c r="T26" s="67" t="s">
        <v>71</v>
      </c>
      <c r="U26" s="68">
        <v>487605455</v>
      </c>
      <c r="V26" s="69">
        <v>44927</v>
      </c>
      <c r="W26" s="69">
        <v>45291</v>
      </c>
      <c r="X26" s="64" t="s">
        <v>50</v>
      </c>
      <c r="Y26" s="65" t="s">
        <v>68</v>
      </c>
      <c r="Z26" s="90">
        <v>0.98</v>
      </c>
      <c r="AA26" s="81" t="s">
        <v>540</v>
      </c>
      <c r="AB26" s="62" t="s">
        <v>422</v>
      </c>
      <c r="AC26" s="62">
        <v>487605455</v>
      </c>
      <c r="AD26" s="62">
        <v>146096916</v>
      </c>
      <c r="AE26" s="70"/>
      <c r="AF26" s="64" t="s">
        <v>52</v>
      </c>
      <c r="AG26" s="65" t="s">
        <v>423</v>
      </c>
      <c r="AH26" s="65" t="s">
        <v>424</v>
      </c>
    </row>
    <row r="27" spans="1:34" ht="60" x14ac:dyDescent="0.25">
      <c r="A27" s="71">
        <v>26</v>
      </c>
      <c r="B27" s="72" t="s">
        <v>57</v>
      </c>
      <c r="C27" s="72" t="s">
        <v>58</v>
      </c>
      <c r="D27" s="72" t="s">
        <v>594</v>
      </c>
      <c r="E27" s="73" t="s">
        <v>22</v>
      </c>
      <c r="F27" s="73" t="s">
        <v>59</v>
      </c>
      <c r="G27" s="72" t="s">
        <v>24</v>
      </c>
      <c r="H27" s="72" t="s">
        <v>267</v>
      </c>
      <c r="I27" s="72" t="s">
        <v>181</v>
      </c>
      <c r="J27" s="72" t="s">
        <v>248</v>
      </c>
      <c r="K27" s="72" t="s">
        <v>61</v>
      </c>
      <c r="L27" s="72" t="s">
        <v>46</v>
      </c>
      <c r="M27" s="72" t="s">
        <v>46</v>
      </c>
      <c r="N27" s="72" t="s">
        <v>46</v>
      </c>
      <c r="O27" s="72" t="s">
        <v>46</v>
      </c>
      <c r="P27" s="72" t="s">
        <v>76</v>
      </c>
      <c r="Q27" s="74">
        <v>98</v>
      </c>
      <c r="R27" s="73" t="s">
        <v>35</v>
      </c>
      <c r="S27" s="72" t="s">
        <v>77</v>
      </c>
      <c r="T27" s="75" t="s">
        <v>71</v>
      </c>
      <c r="U27" s="76">
        <v>37621589668</v>
      </c>
      <c r="V27" s="77">
        <v>44927</v>
      </c>
      <c r="W27" s="77">
        <v>45291</v>
      </c>
      <c r="X27" s="72" t="s">
        <v>50</v>
      </c>
      <c r="Y27" s="73" t="s">
        <v>68</v>
      </c>
      <c r="Z27" s="91">
        <v>0.9</v>
      </c>
      <c r="AA27" s="80" t="s">
        <v>421</v>
      </c>
      <c r="AB27" s="78" t="s">
        <v>422</v>
      </c>
      <c r="AC27" s="78">
        <v>32067149777</v>
      </c>
      <c r="AD27" s="78">
        <v>32060149777</v>
      </c>
      <c r="AE27" s="79"/>
      <c r="AF27" s="72" t="s">
        <v>52</v>
      </c>
      <c r="AG27" s="73" t="s">
        <v>423</v>
      </c>
      <c r="AH27" s="73" t="s">
        <v>424</v>
      </c>
    </row>
    <row r="28" spans="1:34" ht="60" x14ac:dyDescent="0.25">
      <c r="A28" s="63">
        <v>27</v>
      </c>
      <c r="B28" s="64" t="s">
        <v>57</v>
      </c>
      <c r="C28" s="64" t="s">
        <v>58</v>
      </c>
      <c r="D28" s="64" t="s">
        <v>594</v>
      </c>
      <c r="E28" s="65" t="s">
        <v>22</v>
      </c>
      <c r="F28" s="65" t="s">
        <v>59</v>
      </c>
      <c r="G28" s="64" t="s">
        <v>24</v>
      </c>
      <c r="H28" s="64" t="s">
        <v>267</v>
      </c>
      <c r="I28" s="64" t="s">
        <v>181</v>
      </c>
      <c r="J28" s="64" t="s">
        <v>60</v>
      </c>
      <c r="K28" s="65" t="s">
        <v>354</v>
      </c>
      <c r="L28" s="65" t="s">
        <v>354</v>
      </c>
      <c r="M28" s="65" t="s">
        <v>354</v>
      </c>
      <c r="N28" s="64" t="s">
        <v>46</v>
      </c>
      <c r="O28" s="64" t="s">
        <v>46</v>
      </c>
      <c r="P28" s="64" t="s">
        <v>78</v>
      </c>
      <c r="Q28" s="66">
        <v>1</v>
      </c>
      <c r="R28" s="65" t="s">
        <v>40</v>
      </c>
      <c r="S28" s="64" t="s">
        <v>464</v>
      </c>
      <c r="T28" s="67" t="s">
        <v>465</v>
      </c>
      <c r="U28" s="68">
        <v>0</v>
      </c>
      <c r="V28" s="69" t="s">
        <v>354</v>
      </c>
      <c r="W28" s="69" t="s">
        <v>354</v>
      </c>
      <c r="X28" s="64" t="s">
        <v>50</v>
      </c>
      <c r="Y28" s="65" t="s">
        <v>149</v>
      </c>
      <c r="Z28" s="66">
        <v>1</v>
      </c>
      <c r="AA28" s="65" t="s">
        <v>689</v>
      </c>
      <c r="AB28" s="62" t="s">
        <v>422</v>
      </c>
      <c r="AC28" s="62">
        <v>0</v>
      </c>
      <c r="AD28" s="62">
        <v>0</v>
      </c>
      <c r="AE28" s="70"/>
      <c r="AF28" s="64" t="s">
        <v>52</v>
      </c>
      <c r="AG28" s="65" t="s">
        <v>423</v>
      </c>
      <c r="AH28" s="65" t="s">
        <v>424</v>
      </c>
    </row>
    <row r="29" spans="1:34" ht="60" x14ac:dyDescent="0.25">
      <c r="A29" s="71">
        <v>28</v>
      </c>
      <c r="B29" s="72" t="s">
        <v>57</v>
      </c>
      <c r="C29" s="72" t="s">
        <v>143</v>
      </c>
      <c r="D29" s="72" t="s">
        <v>590</v>
      </c>
      <c r="E29" s="73" t="s">
        <v>22</v>
      </c>
      <c r="F29" s="73" t="s">
        <v>59</v>
      </c>
      <c r="G29" s="72" t="s">
        <v>24</v>
      </c>
      <c r="H29" s="72" t="s">
        <v>267</v>
      </c>
      <c r="I29" s="72" t="s">
        <v>181</v>
      </c>
      <c r="J29" s="72" t="s">
        <v>60</v>
      </c>
      <c r="K29" s="73" t="s">
        <v>354</v>
      </c>
      <c r="L29" s="73" t="s">
        <v>354</v>
      </c>
      <c r="M29" s="73" t="s">
        <v>354</v>
      </c>
      <c r="N29" s="72" t="s">
        <v>46</v>
      </c>
      <c r="O29" s="72" t="s">
        <v>46</v>
      </c>
      <c r="P29" s="72" t="s">
        <v>181</v>
      </c>
      <c r="Q29" s="74">
        <v>3.6</v>
      </c>
      <c r="R29" s="73" t="s">
        <v>182</v>
      </c>
      <c r="S29" s="72" t="s">
        <v>466</v>
      </c>
      <c r="T29" s="75" t="s">
        <v>467</v>
      </c>
      <c r="U29" s="76" t="s">
        <v>354</v>
      </c>
      <c r="V29" s="77" t="s">
        <v>354</v>
      </c>
      <c r="W29" s="77" t="s">
        <v>354</v>
      </c>
      <c r="X29" s="72" t="s">
        <v>50</v>
      </c>
      <c r="Y29" s="73" t="s">
        <v>149</v>
      </c>
      <c r="Z29" s="74">
        <v>1</v>
      </c>
      <c r="AA29" s="73" t="s">
        <v>690</v>
      </c>
      <c r="AB29" s="78" t="s">
        <v>422</v>
      </c>
      <c r="AC29" s="78">
        <v>0</v>
      </c>
      <c r="AD29" s="78">
        <v>0</v>
      </c>
      <c r="AE29" s="79"/>
      <c r="AF29" s="72" t="s">
        <v>5</v>
      </c>
      <c r="AG29" s="73" t="s">
        <v>423</v>
      </c>
      <c r="AH29" s="73" t="s">
        <v>424</v>
      </c>
    </row>
    <row r="30" spans="1:34" ht="105" x14ac:dyDescent="0.25">
      <c r="A30" s="63">
        <v>29</v>
      </c>
      <c r="B30" s="64" t="s">
        <v>162</v>
      </c>
      <c r="C30" s="64" t="s">
        <v>44</v>
      </c>
      <c r="D30" s="64" t="s">
        <v>595</v>
      </c>
      <c r="E30" s="64" t="s">
        <v>22</v>
      </c>
      <c r="F30" s="65" t="s">
        <v>46</v>
      </c>
      <c r="G30" s="64" t="s">
        <v>231</v>
      </c>
      <c r="H30" s="64" t="s">
        <v>270</v>
      </c>
      <c r="I30" s="64" t="s">
        <v>271</v>
      </c>
      <c r="J30" s="64" t="s">
        <v>163</v>
      </c>
      <c r="K30" s="64" t="s">
        <v>493</v>
      </c>
      <c r="L30" s="64" t="s">
        <v>46</v>
      </c>
      <c r="M30" s="64" t="s">
        <v>46</v>
      </c>
      <c r="N30" s="64" t="s">
        <v>46</v>
      </c>
      <c r="O30" s="64" t="s">
        <v>359</v>
      </c>
      <c r="P30" s="64" t="s">
        <v>312</v>
      </c>
      <c r="Q30" s="66">
        <v>2</v>
      </c>
      <c r="R30" s="65" t="s">
        <v>40</v>
      </c>
      <c r="S30" s="64" t="s">
        <v>313</v>
      </c>
      <c r="T30" s="67" t="s">
        <v>314</v>
      </c>
      <c r="U30" s="68">
        <v>0</v>
      </c>
      <c r="V30" s="69">
        <v>44927</v>
      </c>
      <c r="W30" s="69">
        <v>45291</v>
      </c>
      <c r="X30" s="64" t="s">
        <v>56</v>
      </c>
      <c r="Y30" s="65" t="s">
        <v>149</v>
      </c>
      <c r="Z30" s="66">
        <v>2</v>
      </c>
      <c r="AA30" s="64" t="s">
        <v>691</v>
      </c>
      <c r="AB30" s="62" t="s">
        <v>353</v>
      </c>
      <c r="AC30" s="62">
        <v>0</v>
      </c>
      <c r="AD30" s="62">
        <v>0</v>
      </c>
      <c r="AE30" s="70"/>
      <c r="AF30" s="64" t="s">
        <v>52</v>
      </c>
      <c r="AG30" s="65" t="s">
        <v>335</v>
      </c>
      <c r="AH30" s="65" t="s">
        <v>336</v>
      </c>
    </row>
    <row r="31" spans="1:34" ht="60" x14ac:dyDescent="0.25">
      <c r="A31" s="71">
        <v>30</v>
      </c>
      <c r="B31" s="72" t="s">
        <v>206</v>
      </c>
      <c r="C31" s="72" t="s">
        <v>207</v>
      </c>
      <c r="D31" s="72" t="s">
        <v>207</v>
      </c>
      <c r="E31" s="73" t="s">
        <v>81</v>
      </c>
      <c r="F31" s="73" t="s">
        <v>81</v>
      </c>
      <c r="G31" s="72" t="s">
        <v>24</v>
      </c>
      <c r="H31" s="72" t="s">
        <v>267</v>
      </c>
      <c r="I31" s="72" t="s">
        <v>487</v>
      </c>
      <c r="J31" s="72" t="s">
        <v>45</v>
      </c>
      <c r="K31" s="72" t="s">
        <v>61</v>
      </c>
      <c r="L31" s="72" t="s">
        <v>46</v>
      </c>
      <c r="M31" s="72" t="s">
        <v>208</v>
      </c>
      <c r="N31" s="72" t="s">
        <v>82</v>
      </c>
      <c r="O31" s="72" t="s">
        <v>496</v>
      </c>
      <c r="P31" s="72" t="s">
        <v>83</v>
      </c>
      <c r="Q31" s="74">
        <v>100</v>
      </c>
      <c r="R31" s="73" t="s">
        <v>35</v>
      </c>
      <c r="S31" s="72" t="s">
        <v>82</v>
      </c>
      <c r="T31" s="75" t="s">
        <v>209</v>
      </c>
      <c r="U31" s="76">
        <v>523154631</v>
      </c>
      <c r="V31" s="77">
        <v>44927</v>
      </c>
      <c r="W31" s="77">
        <v>45291</v>
      </c>
      <c r="X31" s="72" t="s">
        <v>50</v>
      </c>
      <c r="Y31" s="73" t="s">
        <v>68</v>
      </c>
      <c r="Z31" s="74">
        <v>68.75</v>
      </c>
      <c r="AA31" s="72" t="s">
        <v>698</v>
      </c>
      <c r="AB31" s="93" t="s">
        <v>580</v>
      </c>
      <c r="AC31" s="78">
        <v>312221338</v>
      </c>
      <c r="AD31" s="78">
        <v>236867900.34</v>
      </c>
      <c r="AE31" s="79"/>
      <c r="AF31" s="72" t="s">
        <v>52</v>
      </c>
      <c r="AG31" s="73" t="s">
        <v>324</v>
      </c>
      <c r="AH31" s="73" t="s">
        <v>325</v>
      </c>
    </row>
    <row r="32" spans="1:34" ht="409.5" customHeight="1" x14ac:dyDescent="0.25">
      <c r="A32" s="115">
        <v>31</v>
      </c>
      <c r="B32" s="94" t="s">
        <v>154</v>
      </c>
      <c r="C32" s="94" t="s">
        <v>44</v>
      </c>
      <c r="D32" s="94" t="s">
        <v>596</v>
      </c>
      <c r="E32" s="95" t="s">
        <v>84</v>
      </c>
      <c r="F32" s="95" t="s">
        <v>398</v>
      </c>
      <c r="G32" s="94" t="s">
        <v>85</v>
      </c>
      <c r="H32" s="94" t="s">
        <v>264</v>
      </c>
      <c r="I32" s="94" t="s">
        <v>176</v>
      </c>
      <c r="J32" s="94" t="s">
        <v>45</v>
      </c>
      <c r="K32" s="94" t="s">
        <v>494</v>
      </c>
      <c r="L32" s="94" t="s">
        <v>419</v>
      </c>
      <c r="M32" s="94" t="s">
        <v>378</v>
      </c>
      <c r="N32" s="94" t="s">
        <v>86</v>
      </c>
      <c r="O32" s="94">
        <v>320</v>
      </c>
      <c r="P32" s="116" t="s">
        <v>87</v>
      </c>
      <c r="Q32" s="123">
        <v>6</v>
      </c>
      <c r="R32" s="116" t="s">
        <v>26</v>
      </c>
      <c r="S32" s="116" t="s">
        <v>384</v>
      </c>
      <c r="T32" s="116" t="s">
        <v>388</v>
      </c>
      <c r="U32" s="96">
        <f>1900000000</f>
        <v>1900000000</v>
      </c>
      <c r="V32" s="124">
        <v>44927</v>
      </c>
      <c r="W32" s="124">
        <v>45291</v>
      </c>
      <c r="X32" s="124" t="s">
        <v>50</v>
      </c>
      <c r="Y32" s="124" t="s">
        <v>68</v>
      </c>
      <c r="Z32" s="123">
        <v>6</v>
      </c>
      <c r="AA32" s="116" t="s">
        <v>583</v>
      </c>
      <c r="AB32" s="116" t="s">
        <v>584</v>
      </c>
      <c r="AC32" s="120">
        <v>15000000000</v>
      </c>
      <c r="AD32" s="120">
        <v>12900000000</v>
      </c>
      <c r="AE32" s="117" t="s">
        <v>683</v>
      </c>
      <c r="AF32" s="116" t="s">
        <v>52</v>
      </c>
      <c r="AG32" s="116" t="s">
        <v>392</v>
      </c>
      <c r="AH32" s="116" t="s">
        <v>393</v>
      </c>
    </row>
    <row r="33" spans="1:34" ht="409.5" customHeight="1" x14ac:dyDescent="0.25">
      <c r="A33" s="115">
        <v>31</v>
      </c>
      <c r="B33" s="94" t="s">
        <v>154</v>
      </c>
      <c r="C33" s="94" t="s">
        <v>44</v>
      </c>
      <c r="D33" s="94" t="s">
        <v>596</v>
      </c>
      <c r="E33" s="95" t="s">
        <v>84</v>
      </c>
      <c r="F33" s="95" t="s">
        <v>398</v>
      </c>
      <c r="G33" s="94" t="s">
        <v>85</v>
      </c>
      <c r="H33" s="94" t="s">
        <v>264</v>
      </c>
      <c r="I33" s="94" t="s">
        <v>176</v>
      </c>
      <c r="J33" s="94" t="s">
        <v>45</v>
      </c>
      <c r="K33" s="94" t="s">
        <v>494</v>
      </c>
      <c r="L33" s="94" t="s">
        <v>419</v>
      </c>
      <c r="M33" s="94" t="s">
        <v>378</v>
      </c>
      <c r="N33" s="94" t="s">
        <v>380</v>
      </c>
      <c r="O33" s="94">
        <v>320</v>
      </c>
      <c r="P33" s="116"/>
      <c r="Q33" s="123"/>
      <c r="R33" s="116"/>
      <c r="S33" s="116"/>
      <c r="T33" s="116"/>
      <c r="U33" s="96">
        <v>13100000000</v>
      </c>
      <c r="V33" s="124"/>
      <c r="W33" s="124"/>
      <c r="X33" s="124"/>
      <c r="Y33" s="124"/>
      <c r="Z33" s="123"/>
      <c r="AA33" s="116"/>
      <c r="AB33" s="116"/>
      <c r="AC33" s="120"/>
      <c r="AD33" s="120"/>
      <c r="AE33" s="117"/>
      <c r="AF33" s="116"/>
      <c r="AG33" s="116"/>
      <c r="AH33" s="116"/>
    </row>
    <row r="34" spans="1:34" ht="105" x14ac:dyDescent="0.25">
      <c r="A34" s="115">
        <v>32</v>
      </c>
      <c r="B34" s="94" t="s">
        <v>154</v>
      </c>
      <c r="C34" s="94" t="s">
        <v>597</v>
      </c>
      <c r="D34" s="94" t="s">
        <v>597</v>
      </c>
      <c r="E34" s="95" t="s">
        <v>84</v>
      </c>
      <c r="F34" s="95" t="s">
        <v>398</v>
      </c>
      <c r="G34" s="94" t="s">
        <v>85</v>
      </c>
      <c r="H34" s="94" t="s">
        <v>264</v>
      </c>
      <c r="I34" s="94" t="s">
        <v>271</v>
      </c>
      <c r="J34" s="94" t="s">
        <v>45</v>
      </c>
      <c r="K34" s="94" t="s">
        <v>494</v>
      </c>
      <c r="L34" s="94" t="s">
        <v>419</v>
      </c>
      <c r="M34" s="94" t="s">
        <v>133</v>
      </c>
      <c r="N34" s="94" t="s">
        <v>88</v>
      </c>
      <c r="O34" s="94">
        <v>339</v>
      </c>
      <c r="P34" s="116" t="s">
        <v>89</v>
      </c>
      <c r="Q34" s="123">
        <v>2</v>
      </c>
      <c r="R34" s="116" t="s">
        <v>26</v>
      </c>
      <c r="S34" s="116" t="s">
        <v>385</v>
      </c>
      <c r="T34" s="116" t="s">
        <v>389</v>
      </c>
      <c r="U34" s="96">
        <f>500000000</f>
        <v>500000000</v>
      </c>
      <c r="V34" s="124">
        <v>44927</v>
      </c>
      <c r="W34" s="124">
        <v>45291</v>
      </c>
      <c r="X34" s="124" t="s">
        <v>50</v>
      </c>
      <c r="Y34" s="124" t="s">
        <v>68</v>
      </c>
      <c r="Z34" s="123">
        <v>2</v>
      </c>
      <c r="AA34" s="116" t="s">
        <v>585</v>
      </c>
      <c r="AB34" s="116" t="s">
        <v>586</v>
      </c>
      <c r="AC34" s="120">
        <v>2500000000</v>
      </c>
      <c r="AD34" s="120">
        <v>2500000000</v>
      </c>
      <c r="AE34" s="117" t="s">
        <v>684</v>
      </c>
      <c r="AF34" s="116" t="s">
        <v>52</v>
      </c>
      <c r="AG34" s="116" t="s">
        <v>392</v>
      </c>
      <c r="AH34" s="116" t="s">
        <v>393</v>
      </c>
    </row>
    <row r="35" spans="1:34" ht="105" x14ac:dyDescent="0.25">
      <c r="A35" s="115">
        <v>32</v>
      </c>
      <c r="B35" s="94" t="s">
        <v>154</v>
      </c>
      <c r="C35" s="94" t="s">
        <v>597</v>
      </c>
      <c r="D35" s="94" t="s">
        <v>597</v>
      </c>
      <c r="E35" s="95" t="s">
        <v>84</v>
      </c>
      <c r="F35" s="95" t="s">
        <v>398</v>
      </c>
      <c r="G35" s="94" t="s">
        <v>85</v>
      </c>
      <c r="H35" s="94" t="s">
        <v>264</v>
      </c>
      <c r="I35" s="94" t="s">
        <v>271</v>
      </c>
      <c r="J35" s="94" t="s">
        <v>45</v>
      </c>
      <c r="K35" s="94" t="s">
        <v>494</v>
      </c>
      <c r="L35" s="94" t="s">
        <v>419</v>
      </c>
      <c r="M35" s="94" t="s">
        <v>133</v>
      </c>
      <c r="N35" s="94" t="s">
        <v>381</v>
      </c>
      <c r="O35" s="94">
        <v>320</v>
      </c>
      <c r="P35" s="116"/>
      <c r="Q35" s="123"/>
      <c r="R35" s="116"/>
      <c r="S35" s="116"/>
      <c r="T35" s="116"/>
      <c r="U35" s="96">
        <v>2000000000</v>
      </c>
      <c r="V35" s="124"/>
      <c r="W35" s="124"/>
      <c r="X35" s="124"/>
      <c r="Y35" s="124"/>
      <c r="Z35" s="123"/>
      <c r="AA35" s="116"/>
      <c r="AB35" s="116"/>
      <c r="AC35" s="120"/>
      <c r="AD35" s="120"/>
      <c r="AE35" s="117"/>
      <c r="AF35" s="116"/>
      <c r="AG35" s="116"/>
      <c r="AH35" s="116"/>
    </row>
    <row r="36" spans="1:34" ht="345.75" customHeight="1" x14ac:dyDescent="0.25">
      <c r="A36" s="115">
        <v>33</v>
      </c>
      <c r="B36" s="94" t="s">
        <v>154</v>
      </c>
      <c r="C36" s="94" t="s">
        <v>597</v>
      </c>
      <c r="D36" s="94" t="s">
        <v>597</v>
      </c>
      <c r="E36" s="95" t="s">
        <v>84</v>
      </c>
      <c r="F36" s="95" t="s">
        <v>398</v>
      </c>
      <c r="G36" s="94" t="s">
        <v>85</v>
      </c>
      <c r="H36" s="94" t="s">
        <v>264</v>
      </c>
      <c r="I36" s="94" t="s">
        <v>271</v>
      </c>
      <c r="J36" s="94" t="s">
        <v>45</v>
      </c>
      <c r="K36" s="94" t="s">
        <v>494</v>
      </c>
      <c r="L36" s="94" t="s">
        <v>419</v>
      </c>
      <c r="M36" s="94" t="s">
        <v>125</v>
      </c>
      <c r="N36" s="94" t="s">
        <v>90</v>
      </c>
      <c r="O36" s="94">
        <v>320</v>
      </c>
      <c r="P36" s="116" t="s">
        <v>91</v>
      </c>
      <c r="Q36" s="123">
        <v>2</v>
      </c>
      <c r="R36" s="116" t="s">
        <v>26</v>
      </c>
      <c r="S36" s="116" t="s">
        <v>386</v>
      </c>
      <c r="T36" s="116" t="s">
        <v>390</v>
      </c>
      <c r="U36" s="96">
        <f>350000000</f>
        <v>350000000</v>
      </c>
      <c r="V36" s="124">
        <v>44927</v>
      </c>
      <c r="W36" s="124">
        <v>45291</v>
      </c>
      <c r="X36" s="124" t="s">
        <v>50</v>
      </c>
      <c r="Y36" s="124" t="s">
        <v>68</v>
      </c>
      <c r="Z36" s="123">
        <v>1</v>
      </c>
      <c r="AA36" s="116" t="s">
        <v>456</v>
      </c>
      <c r="AB36" s="116" t="s">
        <v>587</v>
      </c>
      <c r="AC36" s="120">
        <v>2500000000</v>
      </c>
      <c r="AD36" s="120">
        <v>2500000000</v>
      </c>
      <c r="AE36" s="117" t="s">
        <v>685</v>
      </c>
      <c r="AF36" s="116" t="s">
        <v>52</v>
      </c>
      <c r="AG36" s="116" t="s">
        <v>392</v>
      </c>
      <c r="AH36" s="116" t="s">
        <v>393</v>
      </c>
    </row>
    <row r="37" spans="1:34" ht="345.75" customHeight="1" x14ac:dyDescent="0.25">
      <c r="A37" s="115">
        <v>33</v>
      </c>
      <c r="B37" s="94" t="s">
        <v>154</v>
      </c>
      <c r="C37" s="94" t="s">
        <v>597</v>
      </c>
      <c r="D37" s="94" t="s">
        <v>597</v>
      </c>
      <c r="E37" s="95" t="s">
        <v>84</v>
      </c>
      <c r="F37" s="95" t="s">
        <v>398</v>
      </c>
      <c r="G37" s="94" t="s">
        <v>85</v>
      </c>
      <c r="H37" s="94" t="s">
        <v>264</v>
      </c>
      <c r="I37" s="94" t="s">
        <v>271</v>
      </c>
      <c r="J37" s="94" t="s">
        <v>45</v>
      </c>
      <c r="K37" s="94" t="s">
        <v>494</v>
      </c>
      <c r="L37" s="94" t="s">
        <v>419</v>
      </c>
      <c r="M37" s="94" t="s">
        <v>125</v>
      </c>
      <c r="N37" s="94" t="s">
        <v>382</v>
      </c>
      <c r="O37" s="94">
        <v>320</v>
      </c>
      <c r="P37" s="116"/>
      <c r="Q37" s="123"/>
      <c r="R37" s="116"/>
      <c r="S37" s="116"/>
      <c r="T37" s="116"/>
      <c r="U37" s="96">
        <v>2150000000</v>
      </c>
      <c r="V37" s="124"/>
      <c r="W37" s="124"/>
      <c r="X37" s="124"/>
      <c r="Y37" s="124"/>
      <c r="Z37" s="123"/>
      <c r="AA37" s="116"/>
      <c r="AB37" s="116"/>
      <c r="AC37" s="120"/>
      <c r="AD37" s="120"/>
      <c r="AE37" s="117"/>
      <c r="AF37" s="116"/>
      <c r="AG37" s="116"/>
      <c r="AH37" s="116"/>
    </row>
    <row r="38" spans="1:34" ht="136.5" customHeight="1" x14ac:dyDescent="0.25">
      <c r="A38" s="115">
        <v>34</v>
      </c>
      <c r="B38" s="94" t="s">
        <v>154</v>
      </c>
      <c r="C38" s="94" t="s">
        <v>44</v>
      </c>
      <c r="D38" s="94" t="s">
        <v>596</v>
      </c>
      <c r="E38" s="95" t="s">
        <v>84</v>
      </c>
      <c r="F38" s="95" t="s">
        <v>398</v>
      </c>
      <c r="G38" s="94" t="s">
        <v>85</v>
      </c>
      <c r="H38" s="94" t="s">
        <v>264</v>
      </c>
      <c r="I38" s="94" t="s">
        <v>271</v>
      </c>
      <c r="J38" s="94" t="s">
        <v>45</v>
      </c>
      <c r="K38" s="94" t="s">
        <v>494</v>
      </c>
      <c r="L38" s="94" t="s">
        <v>419</v>
      </c>
      <c r="M38" s="94" t="s">
        <v>379</v>
      </c>
      <c r="N38" s="94" t="s">
        <v>92</v>
      </c>
      <c r="O38" s="94" t="s">
        <v>46</v>
      </c>
      <c r="P38" s="116" t="s">
        <v>93</v>
      </c>
      <c r="Q38" s="123">
        <v>20</v>
      </c>
      <c r="R38" s="116" t="s">
        <v>26</v>
      </c>
      <c r="S38" s="116" t="s">
        <v>387</v>
      </c>
      <c r="T38" s="116" t="s">
        <v>391</v>
      </c>
      <c r="U38" s="96">
        <f>5200000000</f>
        <v>5200000000</v>
      </c>
      <c r="V38" s="124">
        <v>44927</v>
      </c>
      <c r="W38" s="124">
        <v>45291</v>
      </c>
      <c r="X38" s="124" t="s">
        <v>50</v>
      </c>
      <c r="Y38" s="124" t="s">
        <v>68</v>
      </c>
      <c r="Z38" s="123">
        <v>13</v>
      </c>
      <c r="AA38" s="116" t="s">
        <v>457</v>
      </c>
      <c r="AB38" s="116" t="s">
        <v>587</v>
      </c>
      <c r="AC38" s="120">
        <v>20000000000</v>
      </c>
      <c r="AD38" s="120">
        <v>18300000000</v>
      </c>
      <c r="AE38" s="117" t="s">
        <v>686</v>
      </c>
      <c r="AF38" s="116" t="s">
        <v>52</v>
      </c>
      <c r="AG38" s="116" t="s">
        <v>392</v>
      </c>
      <c r="AH38" s="116" t="s">
        <v>393</v>
      </c>
    </row>
    <row r="39" spans="1:34" ht="136.5" customHeight="1" x14ac:dyDescent="0.25">
      <c r="A39" s="115">
        <v>34</v>
      </c>
      <c r="B39" s="94" t="s">
        <v>154</v>
      </c>
      <c r="C39" s="94" t="s">
        <v>44</v>
      </c>
      <c r="D39" s="94" t="s">
        <v>596</v>
      </c>
      <c r="E39" s="95" t="s">
        <v>84</v>
      </c>
      <c r="F39" s="95" t="s">
        <v>398</v>
      </c>
      <c r="G39" s="94" t="s">
        <v>85</v>
      </c>
      <c r="H39" s="94" t="s">
        <v>264</v>
      </c>
      <c r="I39" s="94" t="s">
        <v>271</v>
      </c>
      <c r="J39" s="94" t="s">
        <v>45</v>
      </c>
      <c r="K39" s="94" t="s">
        <v>494</v>
      </c>
      <c r="L39" s="94" t="s">
        <v>419</v>
      </c>
      <c r="M39" s="94" t="s">
        <v>379</v>
      </c>
      <c r="N39" s="94" t="s">
        <v>383</v>
      </c>
      <c r="O39" s="94" t="s">
        <v>46</v>
      </c>
      <c r="P39" s="116"/>
      <c r="Q39" s="123"/>
      <c r="R39" s="116"/>
      <c r="S39" s="116"/>
      <c r="T39" s="116"/>
      <c r="U39" s="96">
        <v>14800000000</v>
      </c>
      <c r="V39" s="124"/>
      <c r="W39" s="124"/>
      <c r="X39" s="124"/>
      <c r="Y39" s="124"/>
      <c r="Z39" s="123"/>
      <c r="AA39" s="116"/>
      <c r="AB39" s="116"/>
      <c r="AC39" s="120"/>
      <c r="AD39" s="120"/>
      <c r="AE39" s="117"/>
      <c r="AF39" s="116"/>
      <c r="AG39" s="116"/>
      <c r="AH39" s="116"/>
    </row>
    <row r="40" spans="1:34" ht="255" x14ac:dyDescent="0.25">
      <c r="A40" s="63">
        <v>35</v>
      </c>
      <c r="B40" s="65" t="s">
        <v>154</v>
      </c>
      <c r="C40" s="65" t="s">
        <v>44</v>
      </c>
      <c r="D40" s="65" t="s">
        <v>595</v>
      </c>
      <c r="E40" s="65" t="s">
        <v>84</v>
      </c>
      <c r="F40" s="65" t="s">
        <v>398</v>
      </c>
      <c r="G40" s="65" t="s">
        <v>231</v>
      </c>
      <c r="H40" s="65" t="s">
        <v>270</v>
      </c>
      <c r="I40" s="65" t="s">
        <v>271</v>
      </c>
      <c r="J40" s="65" t="s">
        <v>45</v>
      </c>
      <c r="K40" s="65" t="s">
        <v>493</v>
      </c>
      <c r="L40" s="64" t="s">
        <v>46</v>
      </c>
      <c r="M40" s="65" t="s">
        <v>46</v>
      </c>
      <c r="N40" s="65" t="s">
        <v>46</v>
      </c>
      <c r="O40" s="64" t="s">
        <v>359</v>
      </c>
      <c r="P40" s="64" t="s">
        <v>98</v>
      </c>
      <c r="Q40" s="66">
        <v>90</v>
      </c>
      <c r="R40" s="65" t="s">
        <v>35</v>
      </c>
      <c r="S40" s="64" t="s">
        <v>216</v>
      </c>
      <c r="T40" s="67" t="s">
        <v>217</v>
      </c>
      <c r="U40" s="68">
        <v>804030080.25</v>
      </c>
      <c r="V40" s="69">
        <v>44927</v>
      </c>
      <c r="W40" s="69">
        <v>45291</v>
      </c>
      <c r="X40" s="64" t="s">
        <v>50</v>
      </c>
      <c r="Y40" s="65" t="s">
        <v>55</v>
      </c>
      <c r="Z40" s="64">
        <v>96.2</v>
      </c>
      <c r="AA40" s="81" t="s">
        <v>680</v>
      </c>
      <c r="AB40" s="62" t="s">
        <v>276</v>
      </c>
      <c r="AC40" s="62">
        <v>973037678.18181813</v>
      </c>
      <c r="AD40" s="62">
        <v>615880269.26999986</v>
      </c>
      <c r="AE40" s="70"/>
      <c r="AF40" s="64" t="s">
        <v>52</v>
      </c>
      <c r="AG40" s="65" t="s">
        <v>401</v>
      </c>
      <c r="AH40" s="65" t="s">
        <v>402</v>
      </c>
    </row>
    <row r="41" spans="1:34" ht="255" x14ac:dyDescent="0.25">
      <c r="A41" s="71">
        <v>36</v>
      </c>
      <c r="B41" s="73" t="s">
        <v>154</v>
      </c>
      <c r="C41" s="73" t="s">
        <v>44</v>
      </c>
      <c r="D41" s="73" t="s">
        <v>596</v>
      </c>
      <c r="E41" s="73" t="s">
        <v>84</v>
      </c>
      <c r="F41" s="73" t="s">
        <v>398</v>
      </c>
      <c r="G41" s="73" t="s">
        <v>231</v>
      </c>
      <c r="H41" s="73" t="s">
        <v>270</v>
      </c>
      <c r="I41" s="73" t="s">
        <v>271</v>
      </c>
      <c r="J41" s="73" t="s">
        <v>45</v>
      </c>
      <c r="K41" s="73" t="s">
        <v>493</v>
      </c>
      <c r="L41" s="72" t="s">
        <v>46</v>
      </c>
      <c r="M41" s="73" t="s">
        <v>46</v>
      </c>
      <c r="N41" s="73" t="s">
        <v>46</v>
      </c>
      <c r="O41" s="72" t="s">
        <v>359</v>
      </c>
      <c r="P41" s="72" t="s">
        <v>275</v>
      </c>
      <c r="Q41" s="74">
        <v>90</v>
      </c>
      <c r="R41" s="73" t="s">
        <v>35</v>
      </c>
      <c r="S41" s="72" t="s">
        <v>308</v>
      </c>
      <c r="T41" s="75" t="s">
        <v>565</v>
      </c>
      <c r="U41" s="76">
        <v>1091211010.5</v>
      </c>
      <c r="V41" s="77">
        <v>44927</v>
      </c>
      <c r="W41" s="77">
        <v>45291</v>
      </c>
      <c r="X41" s="72" t="s">
        <v>56</v>
      </c>
      <c r="Y41" s="73" t="s">
        <v>68</v>
      </c>
      <c r="Z41" s="72">
        <v>90</v>
      </c>
      <c r="AA41" s="80" t="s">
        <v>681</v>
      </c>
      <c r="AB41" s="78" t="s">
        <v>276</v>
      </c>
      <c r="AC41" s="78">
        <v>756807083.030303</v>
      </c>
      <c r="AD41" s="78">
        <v>479017987.20999998</v>
      </c>
      <c r="AE41" s="79"/>
      <c r="AF41" s="72" t="s">
        <v>52</v>
      </c>
      <c r="AG41" s="73" t="s">
        <v>401</v>
      </c>
      <c r="AH41" s="73" t="s">
        <v>402</v>
      </c>
    </row>
    <row r="42" spans="1:34" ht="255" x14ac:dyDescent="0.25">
      <c r="A42" s="63">
        <v>37</v>
      </c>
      <c r="B42" s="65" t="s">
        <v>154</v>
      </c>
      <c r="C42" s="65" t="s">
        <v>143</v>
      </c>
      <c r="D42" s="65" t="s">
        <v>590</v>
      </c>
      <c r="E42" s="65" t="s">
        <v>84</v>
      </c>
      <c r="F42" s="65" t="s">
        <v>398</v>
      </c>
      <c r="G42" s="65" t="s">
        <v>231</v>
      </c>
      <c r="H42" s="65" t="s">
        <v>270</v>
      </c>
      <c r="I42" s="65" t="s">
        <v>256</v>
      </c>
      <c r="J42" s="65" t="s">
        <v>45</v>
      </c>
      <c r="K42" s="65" t="s">
        <v>493</v>
      </c>
      <c r="L42" s="64" t="s">
        <v>46</v>
      </c>
      <c r="M42" s="65" t="s">
        <v>46</v>
      </c>
      <c r="N42" s="65" t="s">
        <v>46</v>
      </c>
      <c r="O42" s="64" t="s">
        <v>359</v>
      </c>
      <c r="P42" s="64" t="s">
        <v>256</v>
      </c>
      <c r="Q42" s="66">
        <v>9</v>
      </c>
      <c r="R42" s="65" t="s">
        <v>26</v>
      </c>
      <c r="S42" s="64" t="s">
        <v>257</v>
      </c>
      <c r="T42" s="67" t="s">
        <v>258</v>
      </c>
      <c r="U42" s="68">
        <v>804030080.25</v>
      </c>
      <c r="V42" s="69">
        <v>44927</v>
      </c>
      <c r="W42" s="69">
        <v>45291</v>
      </c>
      <c r="X42" s="64" t="s">
        <v>50</v>
      </c>
      <c r="Y42" s="65" t="s">
        <v>566</v>
      </c>
      <c r="Z42" s="64">
        <v>6</v>
      </c>
      <c r="AA42" s="65" t="s">
        <v>682</v>
      </c>
      <c r="AB42" s="62" t="s">
        <v>359</v>
      </c>
      <c r="AC42" s="62">
        <v>756807083.030303</v>
      </c>
      <c r="AD42" s="62">
        <v>479017987.20999998</v>
      </c>
      <c r="AE42" s="70"/>
      <c r="AF42" s="64" t="s">
        <v>5</v>
      </c>
      <c r="AG42" s="65" t="s">
        <v>401</v>
      </c>
      <c r="AH42" s="65" t="s">
        <v>402</v>
      </c>
    </row>
    <row r="43" spans="1:34" ht="105" x14ac:dyDescent="0.25">
      <c r="A43" s="71">
        <v>38</v>
      </c>
      <c r="B43" s="72" t="s">
        <v>154</v>
      </c>
      <c r="C43" s="72" t="s">
        <v>143</v>
      </c>
      <c r="D43" s="72" t="s">
        <v>598</v>
      </c>
      <c r="E43" s="73" t="s">
        <v>84</v>
      </c>
      <c r="F43" s="73" t="s">
        <v>398</v>
      </c>
      <c r="G43" s="72" t="s">
        <v>85</v>
      </c>
      <c r="H43" s="72" t="s">
        <v>265</v>
      </c>
      <c r="I43" s="72" t="s">
        <v>179</v>
      </c>
      <c r="J43" s="72" t="s">
        <v>250</v>
      </c>
      <c r="K43" s="73" t="s">
        <v>493</v>
      </c>
      <c r="L43" s="72" t="s">
        <v>46</v>
      </c>
      <c r="M43" s="72" t="s">
        <v>46</v>
      </c>
      <c r="N43" s="72" t="s">
        <v>46</v>
      </c>
      <c r="O43" s="72" t="s">
        <v>354</v>
      </c>
      <c r="P43" s="72" t="s">
        <v>179</v>
      </c>
      <c r="Q43" s="74">
        <v>40000</v>
      </c>
      <c r="R43" s="73" t="s">
        <v>114</v>
      </c>
      <c r="S43" s="72" t="s">
        <v>454</v>
      </c>
      <c r="T43" s="75" t="s">
        <v>455</v>
      </c>
      <c r="U43" s="76">
        <v>40000000000</v>
      </c>
      <c r="V43" s="77">
        <v>44927</v>
      </c>
      <c r="W43" s="77">
        <v>45291</v>
      </c>
      <c r="X43" s="72" t="s">
        <v>50</v>
      </c>
      <c r="Y43" s="73" t="s">
        <v>164</v>
      </c>
      <c r="Z43" s="97">
        <v>12200</v>
      </c>
      <c r="AA43" s="73" t="s">
        <v>531</v>
      </c>
      <c r="AB43" s="78"/>
      <c r="AC43" s="78">
        <v>1081152975.7575758</v>
      </c>
      <c r="AD43" s="78">
        <v>684311410.29999995</v>
      </c>
      <c r="AE43" s="79"/>
      <c r="AF43" s="72" t="s">
        <v>5</v>
      </c>
      <c r="AG43" s="73" t="s">
        <v>401</v>
      </c>
      <c r="AH43" s="73" t="s">
        <v>402</v>
      </c>
    </row>
    <row r="44" spans="1:34" ht="90" x14ac:dyDescent="0.25">
      <c r="A44" s="63">
        <v>39</v>
      </c>
      <c r="B44" s="64" t="s">
        <v>155</v>
      </c>
      <c r="C44" s="64" t="s">
        <v>44</v>
      </c>
      <c r="D44" s="64" t="s">
        <v>595</v>
      </c>
      <c r="E44" s="65" t="s">
        <v>84</v>
      </c>
      <c r="F44" s="65" t="s">
        <v>396</v>
      </c>
      <c r="G44" s="64" t="s">
        <v>24</v>
      </c>
      <c r="H44" s="64" t="s">
        <v>267</v>
      </c>
      <c r="I44" s="64" t="s">
        <v>271</v>
      </c>
      <c r="J44" s="64" t="s">
        <v>45</v>
      </c>
      <c r="K44" s="64" t="s">
        <v>493</v>
      </c>
      <c r="L44" s="64" t="s">
        <v>46</v>
      </c>
      <c r="M44" s="64" t="s">
        <v>46</v>
      </c>
      <c r="N44" s="64" t="s">
        <v>46</v>
      </c>
      <c r="O44" s="64" t="s">
        <v>359</v>
      </c>
      <c r="P44" s="64" t="s">
        <v>237</v>
      </c>
      <c r="Q44" s="66">
        <v>90</v>
      </c>
      <c r="R44" s="65" t="s">
        <v>35</v>
      </c>
      <c r="S44" s="64" t="s">
        <v>210</v>
      </c>
      <c r="T44" s="67" t="s">
        <v>211</v>
      </c>
      <c r="U44" s="68">
        <v>1522540611</v>
      </c>
      <c r="V44" s="69">
        <v>44927</v>
      </c>
      <c r="W44" s="69">
        <v>45291</v>
      </c>
      <c r="X44" s="64" t="s">
        <v>50</v>
      </c>
      <c r="Y44" s="65" t="s">
        <v>55</v>
      </c>
      <c r="Z44" s="64">
        <v>84</v>
      </c>
      <c r="AA44" s="65" t="s">
        <v>701</v>
      </c>
      <c r="AB44" s="62" t="s">
        <v>425</v>
      </c>
      <c r="AC44" s="62">
        <f>+'[1]Hoja2 (2)'!D25</f>
        <v>996421301</v>
      </c>
      <c r="AD44" s="62">
        <f>+'[1]Hoja2 (2)'!D44</f>
        <v>651912845.22000003</v>
      </c>
      <c r="AE44" s="70"/>
      <c r="AF44" s="64" t="s">
        <v>52</v>
      </c>
      <c r="AG44" s="65" t="s">
        <v>401</v>
      </c>
      <c r="AH44" s="65" t="s">
        <v>402</v>
      </c>
    </row>
    <row r="45" spans="1:34" ht="124.5" customHeight="1" x14ac:dyDescent="0.25">
      <c r="A45" s="71">
        <v>40</v>
      </c>
      <c r="B45" s="80" t="s">
        <v>156</v>
      </c>
      <c r="C45" s="80" t="s">
        <v>44</v>
      </c>
      <c r="D45" s="80" t="s">
        <v>595</v>
      </c>
      <c r="E45" s="73" t="s">
        <v>84</v>
      </c>
      <c r="F45" s="73" t="s">
        <v>397</v>
      </c>
      <c r="G45" s="72" t="s">
        <v>24</v>
      </c>
      <c r="H45" s="72" t="s">
        <v>267</v>
      </c>
      <c r="I45" s="72" t="s">
        <v>271</v>
      </c>
      <c r="J45" s="72" t="s">
        <v>45</v>
      </c>
      <c r="K45" s="72" t="s">
        <v>493</v>
      </c>
      <c r="L45" s="72" t="s">
        <v>46</v>
      </c>
      <c r="M45" s="72" t="s">
        <v>46</v>
      </c>
      <c r="N45" s="72" t="s">
        <v>46</v>
      </c>
      <c r="O45" s="72" t="s">
        <v>359</v>
      </c>
      <c r="P45" s="72" t="s">
        <v>94</v>
      </c>
      <c r="Q45" s="74">
        <v>90</v>
      </c>
      <c r="R45" s="73" t="s">
        <v>35</v>
      </c>
      <c r="S45" s="72" t="s">
        <v>240</v>
      </c>
      <c r="T45" s="75" t="s">
        <v>426</v>
      </c>
      <c r="U45" s="76">
        <v>1073206119</v>
      </c>
      <c r="V45" s="77">
        <v>44927</v>
      </c>
      <c r="W45" s="77">
        <v>45291</v>
      </c>
      <c r="X45" s="72" t="s">
        <v>56</v>
      </c>
      <c r="Y45" s="73" t="s">
        <v>55</v>
      </c>
      <c r="Z45" s="72">
        <v>96</v>
      </c>
      <c r="AA45" s="80" t="s">
        <v>692</v>
      </c>
      <c r="AB45" s="78" t="s">
        <v>693</v>
      </c>
      <c r="AC45" s="78">
        <v>763334992.79999995</v>
      </c>
      <c r="AD45" s="78">
        <v>692685200.88</v>
      </c>
      <c r="AE45" s="79"/>
      <c r="AF45" s="72" t="s">
        <v>52</v>
      </c>
      <c r="AG45" s="73" t="s">
        <v>401</v>
      </c>
      <c r="AH45" s="73" t="s">
        <v>402</v>
      </c>
    </row>
    <row r="46" spans="1:34" ht="409.5" x14ac:dyDescent="0.25">
      <c r="A46" s="63">
        <v>41</v>
      </c>
      <c r="B46" s="64" t="s">
        <v>155</v>
      </c>
      <c r="C46" s="64" t="s">
        <v>153</v>
      </c>
      <c r="D46" s="64" t="s">
        <v>599</v>
      </c>
      <c r="E46" s="64" t="s">
        <v>84</v>
      </c>
      <c r="F46" s="65" t="s">
        <v>396</v>
      </c>
      <c r="G46" s="64" t="s">
        <v>85</v>
      </c>
      <c r="H46" s="64" t="s">
        <v>264</v>
      </c>
      <c r="I46" s="64" t="s">
        <v>259</v>
      </c>
      <c r="J46" s="64" t="s">
        <v>250</v>
      </c>
      <c r="K46" s="64" t="s">
        <v>493</v>
      </c>
      <c r="L46" s="64" t="s">
        <v>46</v>
      </c>
      <c r="M46" s="64" t="s">
        <v>46</v>
      </c>
      <c r="N46" s="64" t="s">
        <v>46</v>
      </c>
      <c r="O46" s="64" t="s">
        <v>359</v>
      </c>
      <c r="P46" s="64" t="s">
        <v>259</v>
      </c>
      <c r="Q46" s="66">
        <v>40</v>
      </c>
      <c r="R46" s="65" t="s">
        <v>26</v>
      </c>
      <c r="S46" s="64" t="s">
        <v>260</v>
      </c>
      <c r="T46" s="67" t="s">
        <v>261</v>
      </c>
      <c r="U46" s="68" t="s">
        <v>359</v>
      </c>
      <c r="V46" s="69">
        <v>44927</v>
      </c>
      <c r="W46" s="69">
        <v>45291</v>
      </c>
      <c r="X46" s="64" t="s">
        <v>50</v>
      </c>
      <c r="Y46" s="65" t="s">
        <v>55</v>
      </c>
      <c r="Z46" s="64">
        <v>42</v>
      </c>
      <c r="AA46" s="64" t="s">
        <v>699</v>
      </c>
      <c r="AB46" s="62" t="s">
        <v>427</v>
      </c>
      <c r="AC46" s="62" t="s">
        <v>359</v>
      </c>
      <c r="AD46" s="62" t="s">
        <v>359</v>
      </c>
      <c r="AE46" s="70"/>
      <c r="AF46" s="64" t="s">
        <v>5</v>
      </c>
      <c r="AG46" s="65" t="s">
        <v>401</v>
      </c>
      <c r="AH46" s="65" t="s">
        <v>402</v>
      </c>
    </row>
    <row r="47" spans="1:34" ht="409.5" x14ac:dyDescent="0.25">
      <c r="A47" s="71">
        <v>42</v>
      </c>
      <c r="B47" s="72" t="s">
        <v>155</v>
      </c>
      <c r="C47" s="72" t="s">
        <v>153</v>
      </c>
      <c r="D47" s="72" t="s">
        <v>599</v>
      </c>
      <c r="E47" s="72" t="s">
        <v>84</v>
      </c>
      <c r="F47" s="73" t="s">
        <v>396</v>
      </c>
      <c r="G47" s="72" t="s">
        <v>85</v>
      </c>
      <c r="H47" s="72" t="s">
        <v>264</v>
      </c>
      <c r="I47" s="72" t="s">
        <v>157</v>
      </c>
      <c r="J47" s="72" t="s">
        <v>250</v>
      </c>
      <c r="K47" s="72" t="s">
        <v>493</v>
      </c>
      <c r="L47" s="72" t="s">
        <v>46</v>
      </c>
      <c r="M47" s="72" t="s">
        <v>46</v>
      </c>
      <c r="N47" s="72" t="s">
        <v>46</v>
      </c>
      <c r="O47" s="72" t="s">
        <v>359</v>
      </c>
      <c r="P47" s="72" t="s">
        <v>157</v>
      </c>
      <c r="Q47" s="74">
        <v>1200</v>
      </c>
      <c r="R47" s="73" t="s">
        <v>158</v>
      </c>
      <c r="S47" s="72" t="s">
        <v>159</v>
      </c>
      <c r="T47" s="75" t="s">
        <v>160</v>
      </c>
      <c r="U47" s="76" t="s">
        <v>359</v>
      </c>
      <c r="V47" s="77" t="s">
        <v>359</v>
      </c>
      <c r="W47" s="77" t="s">
        <v>359</v>
      </c>
      <c r="X47" s="72" t="s">
        <v>50</v>
      </c>
      <c r="Y47" s="73" t="s">
        <v>55</v>
      </c>
      <c r="Z47" s="72">
        <v>1366.6669999999999</v>
      </c>
      <c r="AA47" s="72" t="s">
        <v>700</v>
      </c>
      <c r="AB47" s="78" t="s">
        <v>428</v>
      </c>
      <c r="AC47" s="78" t="s">
        <v>359</v>
      </c>
      <c r="AD47" s="78" t="s">
        <v>359</v>
      </c>
      <c r="AE47" s="79"/>
      <c r="AF47" s="72" t="s">
        <v>5</v>
      </c>
      <c r="AG47" s="73" t="s">
        <v>401</v>
      </c>
      <c r="AH47" s="73" t="s">
        <v>402</v>
      </c>
    </row>
    <row r="48" spans="1:34" ht="90" x14ac:dyDescent="0.25">
      <c r="A48" s="63">
        <v>43</v>
      </c>
      <c r="B48" s="64" t="s">
        <v>156</v>
      </c>
      <c r="C48" s="64" t="s">
        <v>143</v>
      </c>
      <c r="D48" s="64" t="s">
        <v>590</v>
      </c>
      <c r="E48" s="65" t="s">
        <v>84</v>
      </c>
      <c r="F48" s="65" t="s">
        <v>397</v>
      </c>
      <c r="G48" s="64" t="s">
        <v>85</v>
      </c>
      <c r="H48" s="64" t="s">
        <v>264</v>
      </c>
      <c r="I48" s="64" t="s">
        <v>271</v>
      </c>
      <c r="J48" s="64" t="s">
        <v>45</v>
      </c>
      <c r="K48" s="64" t="s">
        <v>493</v>
      </c>
      <c r="L48" s="64" t="s">
        <v>46</v>
      </c>
      <c r="M48" s="64" t="s">
        <v>46</v>
      </c>
      <c r="N48" s="64" t="s">
        <v>46</v>
      </c>
      <c r="O48" s="64" t="s">
        <v>359</v>
      </c>
      <c r="P48" s="64" t="s">
        <v>95</v>
      </c>
      <c r="Q48" s="66">
        <v>13</v>
      </c>
      <c r="R48" s="65" t="s">
        <v>96</v>
      </c>
      <c r="S48" s="64" t="s">
        <v>212</v>
      </c>
      <c r="T48" s="67" t="s">
        <v>213</v>
      </c>
      <c r="U48" s="68">
        <v>715470746</v>
      </c>
      <c r="V48" s="69">
        <v>44927</v>
      </c>
      <c r="W48" s="69">
        <v>45291</v>
      </c>
      <c r="X48" s="64" t="s">
        <v>612</v>
      </c>
      <c r="Y48" s="65" t="s">
        <v>68</v>
      </c>
      <c r="Z48" s="64">
        <v>12.7</v>
      </c>
      <c r="AA48" s="81" t="s">
        <v>694</v>
      </c>
      <c r="AB48" s="62" t="s">
        <v>695</v>
      </c>
      <c r="AC48" s="62">
        <v>508889995.20000005</v>
      </c>
      <c r="AD48" s="62">
        <v>461790133.92000002</v>
      </c>
      <c r="AE48" s="70"/>
      <c r="AF48" s="64" t="s">
        <v>52</v>
      </c>
      <c r="AG48" s="65" t="s">
        <v>401</v>
      </c>
      <c r="AH48" s="65" t="s">
        <v>402</v>
      </c>
    </row>
    <row r="49" spans="1:34" ht="114.75" customHeight="1" x14ac:dyDescent="0.25">
      <c r="A49" s="71">
        <v>44</v>
      </c>
      <c r="B49" s="72" t="s">
        <v>156</v>
      </c>
      <c r="C49" s="72" t="s">
        <v>143</v>
      </c>
      <c r="D49" s="72" t="s">
        <v>590</v>
      </c>
      <c r="E49" s="73" t="s">
        <v>84</v>
      </c>
      <c r="F49" s="73" t="s">
        <v>397</v>
      </c>
      <c r="G49" s="72" t="s">
        <v>85</v>
      </c>
      <c r="H49" s="72" t="s">
        <v>264</v>
      </c>
      <c r="I49" s="72" t="s">
        <v>271</v>
      </c>
      <c r="J49" s="72" t="s">
        <v>45</v>
      </c>
      <c r="K49" s="72" t="s">
        <v>493</v>
      </c>
      <c r="L49" s="72" t="s">
        <v>46</v>
      </c>
      <c r="M49" s="72" t="s">
        <v>46</v>
      </c>
      <c r="N49" s="72" t="s">
        <v>46</v>
      </c>
      <c r="O49" s="72" t="s">
        <v>359</v>
      </c>
      <c r="P49" s="72" t="s">
        <v>97</v>
      </c>
      <c r="Q49" s="74">
        <v>90</v>
      </c>
      <c r="R49" s="73" t="s">
        <v>35</v>
      </c>
      <c r="S49" s="72" t="s">
        <v>214</v>
      </c>
      <c r="T49" s="75" t="s">
        <v>215</v>
      </c>
      <c r="U49" s="76">
        <v>430118348</v>
      </c>
      <c r="V49" s="77">
        <v>44927</v>
      </c>
      <c r="W49" s="77">
        <v>45291</v>
      </c>
      <c r="X49" s="72" t="s">
        <v>50</v>
      </c>
      <c r="Y49" s="73" t="s">
        <v>68</v>
      </c>
      <c r="Z49" s="72">
        <v>100</v>
      </c>
      <c r="AA49" s="80" t="s">
        <v>696</v>
      </c>
      <c r="AB49" s="78" t="s">
        <v>697</v>
      </c>
      <c r="AC49" s="78">
        <v>262276407</v>
      </c>
      <c r="AD49" s="78">
        <v>251995284</v>
      </c>
      <c r="AE49" s="79"/>
      <c r="AF49" s="72" t="s">
        <v>52</v>
      </c>
      <c r="AG49" s="73" t="s">
        <v>401</v>
      </c>
      <c r="AH49" s="73" t="s">
        <v>402</v>
      </c>
    </row>
    <row r="50" spans="1:34" ht="90" customHeight="1" x14ac:dyDescent="0.25">
      <c r="A50" s="115">
        <v>45</v>
      </c>
      <c r="B50" s="94" t="s">
        <v>142</v>
      </c>
      <c r="C50" s="94" t="s">
        <v>597</v>
      </c>
      <c r="D50" s="94" t="s">
        <v>597</v>
      </c>
      <c r="E50" s="95" t="s">
        <v>99</v>
      </c>
      <c r="F50" s="95" t="s">
        <v>100</v>
      </c>
      <c r="G50" s="94" t="s">
        <v>231</v>
      </c>
      <c r="H50" s="94" t="s">
        <v>264</v>
      </c>
      <c r="I50" s="94" t="s">
        <v>157</v>
      </c>
      <c r="J50" s="94" t="s">
        <v>45</v>
      </c>
      <c r="K50" s="94" t="s">
        <v>494</v>
      </c>
      <c r="L50" s="94" t="s">
        <v>251</v>
      </c>
      <c r="M50" s="94" t="s">
        <v>102</v>
      </c>
      <c r="N50" s="94" t="s">
        <v>101</v>
      </c>
      <c r="O50" s="95" t="s">
        <v>440</v>
      </c>
      <c r="P50" s="116" t="s">
        <v>102</v>
      </c>
      <c r="Q50" s="123">
        <v>5</v>
      </c>
      <c r="R50" s="116" t="s">
        <v>26</v>
      </c>
      <c r="S50" s="116" t="s">
        <v>252</v>
      </c>
      <c r="T50" s="116" t="s">
        <v>571</v>
      </c>
      <c r="U50" s="96">
        <f>117609237915+47000000000</f>
        <v>164609237915</v>
      </c>
      <c r="V50" s="124">
        <v>44927</v>
      </c>
      <c r="W50" s="124">
        <v>45291</v>
      </c>
      <c r="X50" s="124" t="s">
        <v>50</v>
      </c>
      <c r="Y50" s="124" t="s">
        <v>51</v>
      </c>
      <c r="Z50" s="123">
        <v>4</v>
      </c>
      <c r="AA50" s="125" t="s">
        <v>647</v>
      </c>
      <c r="AB50" s="116" t="s">
        <v>648</v>
      </c>
      <c r="AC50" s="121">
        <v>78523918373.080002</v>
      </c>
      <c r="AD50" s="121">
        <v>34550011681.389999</v>
      </c>
      <c r="AE50" s="116" t="s">
        <v>649</v>
      </c>
      <c r="AF50" s="116" t="s">
        <v>52</v>
      </c>
      <c r="AG50" s="116" t="s">
        <v>438</v>
      </c>
      <c r="AH50" s="116" t="s">
        <v>439</v>
      </c>
    </row>
    <row r="51" spans="1:34" ht="90" x14ac:dyDescent="0.25">
      <c r="A51" s="115">
        <v>45</v>
      </c>
      <c r="B51" s="94" t="s">
        <v>142</v>
      </c>
      <c r="C51" s="94" t="s">
        <v>597</v>
      </c>
      <c r="D51" s="94" t="s">
        <v>597</v>
      </c>
      <c r="E51" s="95" t="s">
        <v>99</v>
      </c>
      <c r="F51" s="95" t="s">
        <v>100</v>
      </c>
      <c r="G51" s="94" t="s">
        <v>231</v>
      </c>
      <c r="H51" s="94" t="s">
        <v>264</v>
      </c>
      <c r="I51" s="94" t="s">
        <v>157</v>
      </c>
      <c r="J51" s="94" t="s">
        <v>45</v>
      </c>
      <c r="K51" s="94" t="s">
        <v>494</v>
      </c>
      <c r="L51" s="94" t="s">
        <v>251</v>
      </c>
      <c r="M51" s="94" t="s">
        <v>102</v>
      </c>
      <c r="N51" s="94" t="s">
        <v>442</v>
      </c>
      <c r="O51" s="95" t="s">
        <v>359</v>
      </c>
      <c r="P51" s="116"/>
      <c r="Q51" s="123"/>
      <c r="R51" s="116"/>
      <c r="S51" s="116"/>
      <c r="T51" s="116"/>
      <c r="U51" s="96">
        <v>1695292821</v>
      </c>
      <c r="V51" s="124"/>
      <c r="W51" s="124"/>
      <c r="X51" s="124"/>
      <c r="Y51" s="124"/>
      <c r="Z51" s="123"/>
      <c r="AA51" s="126"/>
      <c r="AB51" s="116"/>
      <c r="AC51" s="122"/>
      <c r="AD51" s="122"/>
      <c r="AE51" s="116"/>
      <c r="AF51" s="116"/>
      <c r="AG51" s="116"/>
      <c r="AH51" s="116"/>
    </row>
    <row r="52" spans="1:34" ht="90" x14ac:dyDescent="0.25">
      <c r="A52" s="115">
        <v>46</v>
      </c>
      <c r="B52" s="94" t="s">
        <v>142</v>
      </c>
      <c r="C52" s="94" t="s">
        <v>597</v>
      </c>
      <c r="D52" s="94" t="s">
        <v>597</v>
      </c>
      <c r="E52" s="95" t="s">
        <v>99</v>
      </c>
      <c r="F52" s="95" t="s">
        <v>103</v>
      </c>
      <c r="G52" s="94" t="s">
        <v>231</v>
      </c>
      <c r="H52" s="94" t="s">
        <v>264</v>
      </c>
      <c r="I52" s="94" t="s">
        <v>157</v>
      </c>
      <c r="J52" s="94" t="s">
        <v>45</v>
      </c>
      <c r="K52" s="94" t="s">
        <v>494</v>
      </c>
      <c r="L52" s="94" t="s">
        <v>251</v>
      </c>
      <c r="M52" s="94" t="s">
        <v>89</v>
      </c>
      <c r="N52" s="94" t="s">
        <v>104</v>
      </c>
      <c r="O52" s="95" t="s">
        <v>443</v>
      </c>
      <c r="P52" s="116" t="s">
        <v>89</v>
      </c>
      <c r="Q52" s="123">
        <v>3</v>
      </c>
      <c r="R52" s="116" t="s">
        <v>26</v>
      </c>
      <c r="S52" s="116" t="s">
        <v>253</v>
      </c>
      <c r="T52" s="116" t="s">
        <v>458</v>
      </c>
      <c r="U52" s="96">
        <f>8915332958</f>
        <v>8915332958</v>
      </c>
      <c r="V52" s="124">
        <v>44927</v>
      </c>
      <c r="W52" s="124">
        <v>45291</v>
      </c>
      <c r="X52" s="124" t="s">
        <v>50</v>
      </c>
      <c r="Y52" s="124" t="s">
        <v>51</v>
      </c>
      <c r="Z52" s="123">
        <v>3</v>
      </c>
      <c r="AA52" s="116" t="s">
        <v>650</v>
      </c>
      <c r="AB52" s="116" t="s">
        <v>648</v>
      </c>
      <c r="AC52" s="121">
        <v>7650036975.6599998</v>
      </c>
      <c r="AD52" s="118">
        <v>1064808520.66</v>
      </c>
      <c r="AE52" s="116" t="s">
        <v>649</v>
      </c>
      <c r="AF52" s="116" t="s">
        <v>52</v>
      </c>
      <c r="AG52" s="116" t="s">
        <v>438</v>
      </c>
      <c r="AH52" s="116" t="s">
        <v>439</v>
      </c>
    </row>
    <row r="53" spans="1:34" ht="90" x14ac:dyDescent="0.25">
      <c r="A53" s="115">
        <v>46</v>
      </c>
      <c r="B53" s="94" t="s">
        <v>142</v>
      </c>
      <c r="C53" s="94" t="s">
        <v>597</v>
      </c>
      <c r="D53" s="94" t="s">
        <v>597</v>
      </c>
      <c r="E53" s="95" t="s">
        <v>99</v>
      </c>
      <c r="F53" s="95" t="s">
        <v>103</v>
      </c>
      <c r="G53" s="94" t="s">
        <v>231</v>
      </c>
      <c r="H53" s="94" t="s">
        <v>264</v>
      </c>
      <c r="I53" s="94" t="s">
        <v>157</v>
      </c>
      <c r="J53" s="94" t="s">
        <v>45</v>
      </c>
      <c r="K53" s="94" t="s">
        <v>494</v>
      </c>
      <c r="L53" s="94" t="s">
        <v>251</v>
      </c>
      <c r="M53" s="94" t="s">
        <v>89</v>
      </c>
      <c r="N53" s="94" t="s">
        <v>444</v>
      </c>
      <c r="O53" s="95" t="s">
        <v>359</v>
      </c>
      <c r="P53" s="116"/>
      <c r="Q53" s="123"/>
      <c r="R53" s="116"/>
      <c r="S53" s="116"/>
      <c r="T53" s="116"/>
      <c r="U53" s="96">
        <v>15989742000</v>
      </c>
      <c r="V53" s="124"/>
      <c r="W53" s="124"/>
      <c r="X53" s="124"/>
      <c r="Y53" s="124"/>
      <c r="Z53" s="123"/>
      <c r="AA53" s="116"/>
      <c r="AB53" s="116"/>
      <c r="AC53" s="122"/>
      <c r="AD53" s="119"/>
      <c r="AE53" s="116"/>
      <c r="AF53" s="116"/>
      <c r="AG53" s="116"/>
      <c r="AH53" s="116"/>
    </row>
    <row r="54" spans="1:34" ht="90" x14ac:dyDescent="0.25">
      <c r="A54" s="115">
        <v>47</v>
      </c>
      <c r="B54" s="94" t="s">
        <v>142</v>
      </c>
      <c r="C54" s="94" t="s">
        <v>597</v>
      </c>
      <c r="D54" s="94" t="s">
        <v>597</v>
      </c>
      <c r="E54" s="95" t="s">
        <v>99</v>
      </c>
      <c r="F54" s="95" t="s">
        <v>103</v>
      </c>
      <c r="G54" s="94" t="s">
        <v>231</v>
      </c>
      <c r="H54" s="94" t="s">
        <v>264</v>
      </c>
      <c r="I54" s="94" t="s">
        <v>157</v>
      </c>
      <c r="J54" s="94" t="s">
        <v>45</v>
      </c>
      <c r="K54" s="94" t="s">
        <v>494</v>
      </c>
      <c r="L54" s="94" t="s">
        <v>251</v>
      </c>
      <c r="M54" s="94" t="s">
        <v>106</v>
      </c>
      <c r="N54" s="94" t="s">
        <v>105</v>
      </c>
      <c r="O54" s="95" t="s">
        <v>359</v>
      </c>
      <c r="P54" s="116" t="s">
        <v>106</v>
      </c>
      <c r="Q54" s="123">
        <v>2</v>
      </c>
      <c r="R54" s="116" t="s">
        <v>26</v>
      </c>
      <c r="S54" s="116" t="s">
        <v>495</v>
      </c>
      <c r="T54" s="116" t="s">
        <v>458</v>
      </c>
      <c r="U54" s="96">
        <f>9478188369</f>
        <v>9478188369</v>
      </c>
      <c r="V54" s="124">
        <v>44927</v>
      </c>
      <c r="W54" s="124">
        <v>45291</v>
      </c>
      <c r="X54" s="124" t="s">
        <v>50</v>
      </c>
      <c r="Y54" s="124" t="s">
        <v>51</v>
      </c>
      <c r="Z54" s="123">
        <v>2</v>
      </c>
      <c r="AA54" s="116" t="s">
        <v>651</v>
      </c>
      <c r="AB54" s="116" t="s">
        <v>648</v>
      </c>
      <c r="AC54" s="121">
        <v>9307375264</v>
      </c>
      <c r="AD54" s="118">
        <v>9307375263.9799995</v>
      </c>
      <c r="AE54" s="116" t="s">
        <v>649</v>
      </c>
      <c r="AF54" s="116" t="s">
        <v>52</v>
      </c>
      <c r="AG54" s="116" t="s">
        <v>438</v>
      </c>
      <c r="AH54" s="116" t="s">
        <v>439</v>
      </c>
    </row>
    <row r="55" spans="1:34" ht="90" x14ac:dyDescent="0.25">
      <c r="A55" s="115">
        <v>47</v>
      </c>
      <c r="B55" s="94" t="s">
        <v>142</v>
      </c>
      <c r="C55" s="94" t="s">
        <v>597</v>
      </c>
      <c r="D55" s="94" t="s">
        <v>597</v>
      </c>
      <c r="E55" s="95" t="s">
        <v>99</v>
      </c>
      <c r="F55" s="95" t="s">
        <v>103</v>
      </c>
      <c r="G55" s="94" t="s">
        <v>231</v>
      </c>
      <c r="H55" s="94" t="s">
        <v>264</v>
      </c>
      <c r="I55" s="94" t="s">
        <v>157</v>
      </c>
      <c r="J55" s="94" t="s">
        <v>45</v>
      </c>
      <c r="K55" s="94" t="s">
        <v>494</v>
      </c>
      <c r="L55" s="94" t="s">
        <v>251</v>
      </c>
      <c r="M55" s="94" t="s">
        <v>106</v>
      </c>
      <c r="N55" s="94" t="s">
        <v>445</v>
      </c>
      <c r="O55" s="95" t="s">
        <v>446</v>
      </c>
      <c r="P55" s="116"/>
      <c r="Q55" s="123"/>
      <c r="R55" s="116"/>
      <c r="S55" s="116"/>
      <c r="T55" s="116"/>
      <c r="U55" s="96">
        <v>350000000</v>
      </c>
      <c r="V55" s="124"/>
      <c r="W55" s="124"/>
      <c r="X55" s="124"/>
      <c r="Y55" s="124"/>
      <c r="Z55" s="123"/>
      <c r="AA55" s="116"/>
      <c r="AB55" s="116"/>
      <c r="AC55" s="122"/>
      <c r="AD55" s="119"/>
      <c r="AE55" s="116"/>
      <c r="AF55" s="116"/>
      <c r="AG55" s="116"/>
      <c r="AH55" s="116"/>
    </row>
    <row r="56" spans="1:34" ht="105" x14ac:dyDescent="0.25">
      <c r="A56" s="63">
        <v>49</v>
      </c>
      <c r="B56" s="64" t="s">
        <v>142</v>
      </c>
      <c r="C56" s="64" t="s">
        <v>44</v>
      </c>
      <c r="D56" s="64" t="s">
        <v>600</v>
      </c>
      <c r="E56" s="65" t="s">
        <v>99</v>
      </c>
      <c r="F56" s="65" t="s">
        <v>100</v>
      </c>
      <c r="G56" s="64" t="s">
        <v>24</v>
      </c>
      <c r="H56" s="64" t="s">
        <v>267</v>
      </c>
      <c r="I56" s="64" t="s">
        <v>489</v>
      </c>
      <c r="J56" s="64" t="s">
        <v>54</v>
      </c>
      <c r="K56" s="64" t="s">
        <v>493</v>
      </c>
      <c r="L56" s="64" t="s">
        <v>46</v>
      </c>
      <c r="M56" s="64" t="s">
        <v>46</v>
      </c>
      <c r="N56" s="64" t="s">
        <v>46</v>
      </c>
      <c r="O56" s="64">
        <v>292</v>
      </c>
      <c r="P56" s="64" t="s">
        <v>107</v>
      </c>
      <c r="Q56" s="66">
        <v>100</v>
      </c>
      <c r="R56" s="65" t="s">
        <v>35</v>
      </c>
      <c r="S56" s="64" t="s">
        <v>447</v>
      </c>
      <c r="T56" s="67" t="s">
        <v>448</v>
      </c>
      <c r="U56" s="68">
        <v>1598478917</v>
      </c>
      <c r="V56" s="69">
        <v>44927</v>
      </c>
      <c r="W56" s="69">
        <v>45291</v>
      </c>
      <c r="X56" s="64" t="s">
        <v>50</v>
      </c>
      <c r="Y56" s="65" t="s">
        <v>51</v>
      </c>
      <c r="Z56" s="111">
        <f>+AC56/U56</f>
        <v>0.66419545901336396</v>
      </c>
      <c r="AA56" s="98" t="s">
        <v>621</v>
      </c>
      <c r="AB56" s="62" t="s">
        <v>441</v>
      </c>
      <c r="AC56" s="99">
        <v>1061702438</v>
      </c>
      <c r="AD56" s="99">
        <v>1061702438</v>
      </c>
      <c r="AE56" s="81" t="s">
        <v>652</v>
      </c>
      <c r="AF56" s="64" t="s">
        <v>52</v>
      </c>
      <c r="AG56" s="65" t="s">
        <v>438</v>
      </c>
      <c r="AH56" s="65" t="s">
        <v>439</v>
      </c>
    </row>
    <row r="57" spans="1:34" ht="195" x14ac:dyDescent="0.25">
      <c r="A57" s="71">
        <v>50</v>
      </c>
      <c r="B57" s="72" t="s">
        <v>142</v>
      </c>
      <c r="C57" s="72" t="s">
        <v>143</v>
      </c>
      <c r="D57" s="72" t="s">
        <v>590</v>
      </c>
      <c r="E57" s="73" t="s">
        <v>99</v>
      </c>
      <c r="F57" s="73" t="s">
        <v>100</v>
      </c>
      <c r="G57" s="72" t="s">
        <v>24</v>
      </c>
      <c r="H57" s="72" t="s">
        <v>267</v>
      </c>
      <c r="I57" s="72" t="s">
        <v>178</v>
      </c>
      <c r="J57" s="72" t="s">
        <v>45</v>
      </c>
      <c r="K57" s="72" t="s">
        <v>493</v>
      </c>
      <c r="L57" s="72" t="s">
        <v>46</v>
      </c>
      <c r="M57" s="72" t="s">
        <v>46</v>
      </c>
      <c r="N57" s="72" t="s">
        <v>46</v>
      </c>
      <c r="O57" s="72" t="s">
        <v>449</v>
      </c>
      <c r="P57" s="72" t="s">
        <v>108</v>
      </c>
      <c r="Q57" s="74">
        <v>100</v>
      </c>
      <c r="R57" s="73" t="s">
        <v>35</v>
      </c>
      <c r="S57" s="72" t="s">
        <v>447</v>
      </c>
      <c r="T57" s="75" t="s">
        <v>448</v>
      </c>
      <c r="U57" s="76">
        <v>1950000000</v>
      </c>
      <c r="V57" s="77">
        <v>44927</v>
      </c>
      <c r="W57" s="77">
        <v>45291</v>
      </c>
      <c r="X57" s="72" t="s">
        <v>50</v>
      </c>
      <c r="Y57" s="73" t="s">
        <v>51</v>
      </c>
      <c r="Z57" s="112">
        <f>+AC57/U57</f>
        <v>0.74120694094358974</v>
      </c>
      <c r="AA57" s="100" t="s">
        <v>653</v>
      </c>
      <c r="AB57" s="78" t="s">
        <v>441</v>
      </c>
      <c r="AC57" s="101">
        <v>1445353534.8399999</v>
      </c>
      <c r="AD57" s="101">
        <v>1239894177.28</v>
      </c>
      <c r="AE57" s="80" t="s">
        <v>654</v>
      </c>
      <c r="AF57" s="72" t="s">
        <v>52</v>
      </c>
      <c r="AG57" s="73" t="s">
        <v>438</v>
      </c>
      <c r="AH57" s="73" t="s">
        <v>439</v>
      </c>
    </row>
    <row r="58" spans="1:34" ht="90" x14ac:dyDescent="0.25">
      <c r="A58" s="63">
        <v>51</v>
      </c>
      <c r="B58" s="64" t="s">
        <v>218</v>
      </c>
      <c r="C58" s="64" t="s">
        <v>153</v>
      </c>
      <c r="D58" s="64" t="s">
        <v>599</v>
      </c>
      <c r="E58" s="65" t="s">
        <v>151</v>
      </c>
      <c r="F58" s="65" t="s">
        <v>110</v>
      </c>
      <c r="G58" s="64" t="s">
        <v>85</v>
      </c>
      <c r="H58" s="64" t="s">
        <v>264</v>
      </c>
      <c r="I58" s="64" t="s">
        <v>111</v>
      </c>
      <c r="J58" s="64" t="s">
        <v>250</v>
      </c>
      <c r="K58" s="64" t="s">
        <v>493</v>
      </c>
      <c r="L58" s="64" t="s">
        <v>46</v>
      </c>
      <c r="M58" s="64" t="s">
        <v>46</v>
      </c>
      <c r="N58" s="64" t="s">
        <v>46</v>
      </c>
      <c r="O58" s="64" t="s">
        <v>46</v>
      </c>
      <c r="P58" s="64" t="s">
        <v>111</v>
      </c>
      <c r="Q58" s="66">
        <v>11.42</v>
      </c>
      <c r="R58" s="65" t="s">
        <v>112</v>
      </c>
      <c r="S58" s="64" t="s">
        <v>544</v>
      </c>
      <c r="T58" s="67" t="s">
        <v>219</v>
      </c>
      <c r="U58" s="68">
        <v>632113620</v>
      </c>
      <c r="V58" s="69">
        <v>44927</v>
      </c>
      <c r="W58" s="69">
        <v>45291</v>
      </c>
      <c r="X58" s="64" t="s">
        <v>50</v>
      </c>
      <c r="Y58" s="65" t="s">
        <v>55</v>
      </c>
      <c r="Z58" s="102">
        <v>9.5</v>
      </c>
      <c r="AA58" s="65" t="s">
        <v>657</v>
      </c>
      <c r="AB58" s="65" t="s">
        <v>658</v>
      </c>
      <c r="AC58" s="62">
        <v>550957266</v>
      </c>
      <c r="AD58" s="62">
        <v>534082618</v>
      </c>
      <c r="AE58" s="70"/>
      <c r="AF58" s="64" t="s">
        <v>5</v>
      </c>
      <c r="AG58" s="65" t="s">
        <v>329</v>
      </c>
      <c r="AH58" s="65" t="s">
        <v>330</v>
      </c>
    </row>
    <row r="59" spans="1:34" ht="90" x14ac:dyDescent="0.25">
      <c r="A59" s="71">
        <v>52</v>
      </c>
      <c r="B59" s="72" t="s">
        <v>218</v>
      </c>
      <c r="C59" s="72" t="s">
        <v>153</v>
      </c>
      <c r="D59" s="72" t="s">
        <v>599</v>
      </c>
      <c r="E59" s="73" t="s">
        <v>151</v>
      </c>
      <c r="F59" s="73" t="s">
        <v>110</v>
      </c>
      <c r="G59" s="72" t="s">
        <v>85</v>
      </c>
      <c r="H59" s="72" t="s">
        <v>264</v>
      </c>
      <c r="I59" s="72" t="s">
        <v>113</v>
      </c>
      <c r="J59" s="72" t="s">
        <v>250</v>
      </c>
      <c r="K59" s="72" t="s">
        <v>493</v>
      </c>
      <c r="L59" s="72" t="s">
        <v>46</v>
      </c>
      <c r="M59" s="72" t="s">
        <v>46</v>
      </c>
      <c r="N59" s="72" t="s">
        <v>46</v>
      </c>
      <c r="O59" s="72" t="s">
        <v>46</v>
      </c>
      <c r="P59" s="72" t="s">
        <v>541</v>
      </c>
      <c r="Q59" s="74">
        <v>100</v>
      </c>
      <c r="R59" s="73" t="s">
        <v>35</v>
      </c>
      <c r="S59" s="72" t="s">
        <v>542</v>
      </c>
      <c r="T59" s="75" t="s">
        <v>537</v>
      </c>
      <c r="U59" s="76">
        <v>546927603</v>
      </c>
      <c r="V59" s="77">
        <v>44927</v>
      </c>
      <c r="W59" s="77">
        <v>45291</v>
      </c>
      <c r="X59" s="72" t="s">
        <v>56</v>
      </c>
      <c r="Y59" s="73" t="s">
        <v>68</v>
      </c>
      <c r="Z59" s="114">
        <v>100.17</v>
      </c>
      <c r="AA59" s="73" t="s">
        <v>659</v>
      </c>
      <c r="AB59" s="73" t="s">
        <v>614</v>
      </c>
      <c r="AC59" s="78">
        <v>515365890</v>
      </c>
      <c r="AD59" s="78">
        <v>475683582</v>
      </c>
      <c r="AE59" s="79"/>
      <c r="AF59" s="72" t="s">
        <v>5</v>
      </c>
      <c r="AG59" s="73" t="s">
        <v>329</v>
      </c>
      <c r="AH59" s="73" t="s">
        <v>330</v>
      </c>
    </row>
    <row r="60" spans="1:34" ht="90" x14ac:dyDescent="0.25">
      <c r="A60" s="63">
        <v>53</v>
      </c>
      <c r="B60" s="64" t="s">
        <v>218</v>
      </c>
      <c r="C60" s="64" t="s">
        <v>44</v>
      </c>
      <c r="D60" s="64" t="s">
        <v>589</v>
      </c>
      <c r="E60" s="65" t="s">
        <v>151</v>
      </c>
      <c r="F60" s="65" t="s">
        <v>110</v>
      </c>
      <c r="G60" s="64" t="s">
        <v>85</v>
      </c>
      <c r="H60" s="64" t="s">
        <v>264</v>
      </c>
      <c r="I60" s="64" t="s">
        <v>113</v>
      </c>
      <c r="J60" s="64" t="s">
        <v>45</v>
      </c>
      <c r="K60" s="64" t="s">
        <v>493</v>
      </c>
      <c r="L60" s="64" t="s">
        <v>46</v>
      </c>
      <c r="M60" s="64" t="s">
        <v>46</v>
      </c>
      <c r="N60" s="64" t="s">
        <v>46</v>
      </c>
      <c r="O60" s="64" t="s">
        <v>46</v>
      </c>
      <c r="P60" s="64" t="s">
        <v>115</v>
      </c>
      <c r="Q60" s="66">
        <v>90</v>
      </c>
      <c r="R60" s="65" t="s">
        <v>35</v>
      </c>
      <c r="S60" s="64" t="s">
        <v>220</v>
      </c>
      <c r="T60" s="67" t="s">
        <v>463</v>
      </c>
      <c r="U60" s="68">
        <v>546927603</v>
      </c>
      <c r="V60" s="69">
        <v>44927</v>
      </c>
      <c r="W60" s="69">
        <v>45291</v>
      </c>
      <c r="X60" s="64" t="s">
        <v>56</v>
      </c>
      <c r="Y60" s="65" t="s">
        <v>55</v>
      </c>
      <c r="Z60" s="102">
        <v>143</v>
      </c>
      <c r="AA60" s="65" t="s">
        <v>660</v>
      </c>
      <c r="AB60" s="65" t="s">
        <v>613</v>
      </c>
      <c r="AC60" s="62">
        <v>515365890</v>
      </c>
      <c r="AD60" s="62">
        <v>475683582</v>
      </c>
      <c r="AE60" s="70"/>
      <c r="AF60" s="64" t="s">
        <v>52</v>
      </c>
      <c r="AG60" s="65" t="s">
        <v>329</v>
      </c>
      <c r="AH60" s="65" t="s">
        <v>330</v>
      </c>
    </row>
    <row r="61" spans="1:34" ht="90" x14ac:dyDescent="0.25">
      <c r="A61" s="71">
        <v>54</v>
      </c>
      <c r="B61" s="72" t="s">
        <v>218</v>
      </c>
      <c r="C61" s="72" t="s">
        <v>44</v>
      </c>
      <c r="D61" s="72" t="s">
        <v>589</v>
      </c>
      <c r="E61" s="73" t="s">
        <v>151</v>
      </c>
      <c r="F61" s="73" t="s">
        <v>110</v>
      </c>
      <c r="G61" s="72" t="s">
        <v>85</v>
      </c>
      <c r="H61" s="72" t="s">
        <v>264</v>
      </c>
      <c r="I61" s="72" t="s">
        <v>111</v>
      </c>
      <c r="J61" s="72" t="s">
        <v>45</v>
      </c>
      <c r="K61" s="72" t="s">
        <v>493</v>
      </c>
      <c r="L61" s="72" t="s">
        <v>46</v>
      </c>
      <c r="M61" s="72" t="s">
        <v>46</v>
      </c>
      <c r="N61" s="72" t="s">
        <v>46</v>
      </c>
      <c r="O61" s="72" t="s">
        <v>46</v>
      </c>
      <c r="P61" s="72" t="s">
        <v>535</v>
      </c>
      <c r="Q61" s="74">
        <v>69</v>
      </c>
      <c r="R61" s="73" t="s">
        <v>35</v>
      </c>
      <c r="S61" s="72" t="s">
        <v>543</v>
      </c>
      <c r="T61" s="75" t="s">
        <v>536</v>
      </c>
      <c r="U61" s="76">
        <v>632113620</v>
      </c>
      <c r="V61" s="77">
        <v>44927</v>
      </c>
      <c r="W61" s="77">
        <v>45291</v>
      </c>
      <c r="X61" s="72" t="s">
        <v>50</v>
      </c>
      <c r="Y61" s="73" t="s">
        <v>68</v>
      </c>
      <c r="Z61" s="114">
        <v>68.75</v>
      </c>
      <c r="AA61" s="73" t="s">
        <v>661</v>
      </c>
      <c r="AB61" s="73" t="s">
        <v>582</v>
      </c>
      <c r="AC61" s="78">
        <v>550957266</v>
      </c>
      <c r="AD61" s="78">
        <v>534082618</v>
      </c>
      <c r="AE61" s="79"/>
      <c r="AF61" s="72" t="s">
        <v>52</v>
      </c>
      <c r="AG61" s="73" t="s">
        <v>329</v>
      </c>
      <c r="AH61" s="73" t="s">
        <v>330</v>
      </c>
    </row>
    <row r="62" spans="1:34" ht="90" x14ac:dyDescent="0.25">
      <c r="A62" s="63">
        <v>55</v>
      </c>
      <c r="B62" s="65" t="s">
        <v>218</v>
      </c>
      <c r="C62" s="65" t="s">
        <v>601</v>
      </c>
      <c r="D62" s="65" t="s">
        <v>599</v>
      </c>
      <c r="E62" s="65" t="s">
        <v>22</v>
      </c>
      <c r="F62" s="65" t="s">
        <v>295</v>
      </c>
      <c r="G62" s="65" t="s">
        <v>85</v>
      </c>
      <c r="H62" s="65" t="s">
        <v>264</v>
      </c>
      <c r="I62" s="65" t="s">
        <v>116</v>
      </c>
      <c r="J62" s="65" t="s">
        <v>250</v>
      </c>
      <c r="K62" s="65" t="s">
        <v>221</v>
      </c>
      <c r="L62" s="64" t="s">
        <v>46</v>
      </c>
      <c r="M62" s="65" t="s">
        <v>46</v>
      </c>
      <c r="N62" s="65" t="s">
        <v>46</v>
      </c>
      <c r="O62" s="64" t="s">
        <v>359</v>
      </c>
      <c r="P62" s="64" t="s">
        <v>116</v>
      </c>
      <c r="Q62" s="66">
        <v>1270301.1712869999</v>
      </c>
      <c r="R62" s="65" t="s">
        <v>114</v>
      </c>
      <c r="S62" s="64" t="s">
        <v>222</v>
      </c>
      <c r="T62" s="67" t="s">
        <v>223</v>
      </c>
      <c r="U62" s="68">
        <v>40385816.474376999</v>
      </c>
      <c r="V62" s="69">
        <v>44927</v>
      </c>
      <c r="W62" s="69">
        <v>45291</v>
      </c>
      <c r="X62" s="64" t="s">
        <v>56</v>
      </c>
      <c r="Y62" s="65" t="s">
        <v>149</v>
      </c>
      <c r="Z62" s="113">
        <v>1270301.1712869999</v>
      </c>
      <c r="AA62" s="64" t="s">
        <v>502</v>
      </c>
      <c r="AB62" s="62" t="s">
        <v>503</v>
      </c>
      <c r="AC62" s="62" t="s">
        <v>359</v>
      </c>
      <c r="AD62" s="62" t="s">
        <v>359</v>
      </c>
      <c r="AE62" s="70"/>
      <c r="AF62" s="64" t="s">
        <v>5</v>
      </c>
      <c r="AG62" s="65" t="s">
        <v>484</v>
      </c>
      <c r="AH62" s="65" t="s">
        <v>485</v>
      </c>
    </row>
    <row r="63" spans="1:34" ht="409.5" x14ac:dyDescent="0.25">
      <c r="A63" s="71">
        <v>56</v>
      </c>
      <c r="B63" s="73" t="s">
        <v>150</v>
      </c>
      <c r="C63" s="73" t="s">
        <v>601</v>
      </c>
      <c r="D63" s="73" t="s">
        <v>598</v>
      </c>
      <c r="E63" s="73" t="s">
        <v>151</v>
      </c>
      <c r="F63" s="73" t="s">
        <v>117</v>
      </c>
      <c r="G63" s="73" t="s">
        <v>85</v>
      </c>
      <c r="H63" s="73" t="s">
        <v>264</v>
      </c>
      <c r="I63" s="73" t="s">
        <v>486</v>
      </c>
      <c r="J63" s="73" t="s">
        <v>45</v>
      </c>
      <c r="K63" s="72" t="s">
        <v>493</v>
      </c>
      <c r="L63" s="72" t="s">
        <v>46</v>
      </c>
      <c r="M63" s="72" t="s">
        <v>46</v>
      </c>
      <c r="N63" s="73" t="s">
        <v>46</v>
      </c>
      <c r="O63" s="72" t="s">
        <v>46</v>
      </c>
      <c r="P63" s="72" t="s">
        <v>581</v>
      </c>
      <c r="Q63" s="74">
        <v>100</v>
      </c>
      <c r="R63" s="73" t="s">
        <v>35</v>
      </c>
      <c r="S63" s="72" t="s">
        <v>365</v>
      </c>
      <c r="T63" s="75" t="s">
        <v>366</v>
      </c>
      <c r="U63" s="76">
        <v>0</v>
      </c>
      <c r="V63" s="77">
        <v>44927</v>
      </c>
      <c r="W63" s="77">
        <v>45290</v>
      </c>
      <c r="X63" s="72" t="s">
        <v>50</v>
      </c>
      <c r="Y63" s="73" t="s">
        <v>68</v>
      </c>
      <c r="Z63" s="58">
        <v>87</v>
      </c>
      <c r="AA63" s="110" t="s">
        <v>629</v>
      </c>
      <c r="AB63" s="79" t="s">
        <v>630</v>
      </c>
      <c r="AC63" s="78" t="s">
        <v>46</v>
      </c>
      <c r="AD63" s="78" t="s">
        <v>46</v>
      </c>
      <c r="AE63" s="79"/>
      <c r="AF63" s="72" t="s">
        <v>52</v>
      </c>
      <c r="AG63" s="73" t="s">
        <v>347</v>
      </c>
      <c r="AH63" s="73" t="s">
        <v>348</v>
      </c>
    </row>
    <row r="64" spans="1:34" ht="180" x14ac:dyDescent="0.25">
      <c r="A64" s="63">
        <v>57</v>
      </c>
      <c r="B64" s="65" t="s">
        <v>150</v>
      </c>
      <c r="C64" s="65" t="s">
        <v>601</v>
      </c>
      <c r="D64" s="65" t="s">
        <v>598</v>
      </c>
      <c r="E64" s="65" t="s">
        <v>151</v>
      </c>
      <c r="F64" s="65" t="s">
        <v>117</v>
      </c>
      <c r="G64" s="65" t="s">
        <v>85</v>
      </c>
      <c r="H64" s="65" t="s">
        <v>264</v>
      </c>
      <c r="I64" s="65" t="s">
        <v>486</v>
      </c>
      <c r="J64" s="65" t="s">
        <v>45</v>
      </c>
      <c r="K64" s="64" t="s">
        <v>493</v>
      </c>
      <c r="L64" s="64" t="s">
        <v>46</v>
      </c>
      <c r="M64" s="64" t="s">
        <v>46</v>
      </c>
      <c r="N64" s="65" t="s">
        <v>46</v>
      </c>
      <c r="O64" s="64" t="s">
        <v>46</v>
      </c>
      <c r="P64" s="64" t="s">
        <v>118</v>
      </c>
      <c r="Q64" s="66">
        <v>100</v>
      </c>
      <c r="R64" s="65" t="s">
        <v>35</v>
      </c>
      <c r="S64" s="64" t="s">
        <v>475</v>
      </c>
      <c r="T64" s="67" t="s">
        <v>367</v>
      </c>
      <c r="U64" s="68">
        <v>0</v>
      </c>
      <c r="V64" s="69">
        <v>44927</v>
      </c>
      <c r="W64" s="69">
        <v>45290</v>
      </c>
      <c r="X64" s="64" t="s">
        <v>50</v>
      </c>
      <c r="Y64" s="65" t="s">
        <v>68</v>
      </c>
      <c r="Z64" s="61">
        <v>100</v>
      </c>
      <c r="AA64" s="65" t="s">
        <v>631</v>
      </c>
      <c r="AB64" s="65" t="s">
        <v>632</v>
      </c>
      <c r="AC64" s="62" t="s">
        <v>46</v>
      </c>
      <c r="AD64" s="62" t="s">
        <v>46</v>
      </c>
      <c r="AE64" s="70"/>
      <c r="AF64" s="64" t="s">
        <v>5</v>
      </c>
      <c r="AG64" s="65" t="s">
        <v>347</v>
      </c>
      <c r="AH64" s="65" t="s">
        <v>348</v>
      </c>
    </row>
    <row r="65" spans="1:34" ht="90" x14ac:dyDescent="0.25">
      <c r="A65" s="71">
        <v>58</v>
      </c>
      <c r="B65" s="73" t="s">
        <v>150</v>
      </c>
      <c r="C65" s="73" t="s">
        <v>153</v>
      </c>
      <c r="D65" s="73" t="s">
        <v>599</v>
      </c>
      <c r="E65" s="73" t="s">
        <v>151</v>
      </c>
      <c r="F65" s="73" t="s">
        <v>117</v>
      </c>
      <c r="G65" s="73" t="s">
        <v>85</v>
      </c>
      <c r="H65" s="73" t="s">
        <v>264</v>
      </c>
      <c r="I65" s="73" t="s">
        <v>178</v>
      </c>
      <c r="J65" s="73" t="s">
        <v>250</v>
      </c>
      <c r="K65" s="73" t="s">
        <v>46</v>
      </c>
      <c r="L65" s="72" t="s">
        <v>46</v>
      </c>
      <c r="M65" s="73" t="s">
        <v>46</v>
      </c>
      <c r="N65" s="73" t="s">
        <v>46</v>
      </c>
      <c r="O65" s="72" t="s">
        <v>46</v>
      </c>
      <c r="P65" s="72" t="s">
        <v>178</v>
      </c>
      <c r="Q65" s="74">
        <v>1</v>
      </c>
      <c r="R65" s="73" t="s">
        <v>26</v>
      </c>
      <c r="S65" s="72" t="s">
        <v>368</v>
      </c>
      <c r="T65" s="75" t="s">
        <v>369</v>
      </c>
      <c r="U65" s="76">
        <v>0</v>
      </c>
      <c r="V65" s="77">
        <v>44927</v>
      </c>
      <c r="W65" s="77">
        <v>45107</v>
      </c>
      <c r="X65" s="72" t="s">
        <v>56</v>
      </c>
      <c r="Y65" s="73" t="s">
        <v>149</v>
      </c>
      <c r="Z65" s="58">
        <v>1</v>
      </c>
      <c r="AA65" s="57" t="s">
        <v>476</v>
      </c>
      <c r="AB65" s="82" t="s">
        <v>579</v>
      </c>
      <c r="AC65" s="78" t="s">
        <v>46</v>
      </c>
      <c r="AD65" s="78" t="s">
        <v>46</v>
      </c>
      <c r="AE65" s="79"/>
      <c r="AF65" s="72" t="s">
        <v>5</v>
      </c>
      <c r="AG65" s="73" t="s">
        <v>347</v>
      </c>
      <c r="AH65" s="73" t="s">
        <v>348</v>
      </c>
    </row>
    <row r="66" spans="1:34" ht="90" x14ac:dyDescent="0.25">
      <c r="A66" s="63">
        <v>59</v>
      </c>
      <c r="B66" s="65" t="s">
        <v>152</v>
      </c>
      <c r="C66" s="65" t="s">
        <v>153</v>
      </c>
      <c r="D66" s="65" t="s">
        <v>599</v>
      </c>
      <c r="E66" s="65" t="s">
        <v>151</v>
      </c>
      <c r="F66" s="64" t="s">
        <v>364</v>
      </c>
      <c r="G66" s="65" t="s">
        <v>85</v>
      </c>
      <c r="H66" s="65" t="s">
        <v>264</v>
      </c>
      <c r="I66" s="65" t="s">
        <v>178</v>
      </c>
      <c r="J66" s="65" t="s">
        <v>250</v>
      </c>
      <c r="K66" s="65" t="s">
        <v>493</v>
      </c>
      <c r="L66" s="64" t="s">
        <v>46</v>
      </c>
      <c r="M66" s="65" t="s">
        <v>46</v>
      </c>
      <c r="N66" s="65" t="s">
        <v>46</v>
      </c>
      <c r="O66" s="64" t="s">
        <v>46</v>
      </c>
      <c r="P66" s="64" t="s">
        <v>370</v>
      </c>
      <c r="Q66" s="66">
        <v>10</v>
      </c>
      <c r="R66" s="65" t="s">
        <v>26</v>
      </c>
      <c r="S66" s="64" t="s">
        <v>371</v>
      </c>
      <c r="T66" s="67" t="s">
        <v>372</v>
      </c>
      <c r="U66" s="68">
        <v>0</v>
      </c>
      <c r="V66" s="69">
        <v>44982</v>
      </c>
      <c r="W66" s="69">
        <v>45285</v>
      </c>
      <c r="X66" s="64" t="s">
        <v>50</v>
      </c>
      <c r="Y66" s="65" t="s">
        <v>55</v>
      </c>
      <c r="Z66" s="66">
        <v>10</v>
      </c>
      <c r="AA66" s="65" t="s">
        <v>662</v>
      </c>
      <c r="AB66" s="62" t="s">
        <v>547</v>
      </c>
      <c r="AC66" s="62" t="s">
        <v>46</v>
      </c>
      <c r="AD66" s="62" t="s">
        <v>46</v>
      </c>
      <c r="AE66" s="70"/>
      <c r="AF66" s="64" t="s">
        <v>52</v>
      </c>
      <c r="AG66" s="65" t="s">
        <v>546</v>
      </c>
      <c r="AH66" s="65" t="s">
        <v>545</v>
      </c>
    </row>
    <row r="67" spans="1:34" ht="90" x14ac:dyDescent="0.25">
      <c r="A67" s="71">
        <v>60</v>
      </c>
      <c r="B67" s="73" t="s">
        <v>152</v>
      </c>
      <c r="C67" s="73" t="s">
        <v>153</v>
      </c>
      <c r="D67" s="73" t="s">
        <v>599</v>
      </c>
      <c r="E67" s="73" t="s">
        <v>151</v>
      </c>
      <c r="F67" s="72" t="s">
        <v>364</v>
      </c>
      <c r="G67" s="73" t="s">
        <v>85</v>
      </c>
      <c r="H67" s="73" t="s">
        <v>264</v>
      </c>
      <c r="I67" s="73" t="s">
        <v>178</v>
      </c>
      <c r="J67" s="73" t="s">
        <v>250</v>
      </c>
      <c r="K67" s="73" t="s">
        <v>493</v>
      </c>
      <c r="L67" s="72" t="s">
        <v>46</v>
      </c>
      <c r="M67" s="73" t="s">
        <v>46</v>
      </c>
      <c r="N67" s="73" t="s">
        <v>46</v>
      </c>
      <c r="O67" s="72" t="s">
        <v>46</v>
      </c>
      <c r="P67" s="72" t="s">
        <v>373</v>
      </c>
      <c r="Q67" s="74">
        <v>10</v>
      </c>
      <c r="R67" s="73" t="s">
        <v>26</v>
      </c>
      <c r="S67" s="72" t="s">
        <v>374</v>
      </c>
      <c r="T67" s="75" t="s">
        <v>375</v>
      </c>
      <c r="U67" s="76">
        <v>0</v>
      </c>
      <c r="V67" s="77">
        <v>44982</v>
      </c>
      <c r="W67" s="77">
        <v>45285</v>
      </c>
      <c r="X67" s="72" t="s">
        <v>50</v>
      </c>
      <c r="Y67" s="73" t="s">
        <v>55</v>
      </c>
      <c r="Z67" s="74">
        <v>10</v>
      </c>
      <c r="AA67" s="73" t="s">
        <v>662</v>
      </c>
      <c r="AB67" s="78" t="s">
        <v>547</v>
      </c>
      <c r="AC67" s="78" t="s">
        <v>46</v>
      </c>
      <c r="AD67" s="78" t="s">
        <v>46</v>
      </c>
      <c r="AE67" s="79"/>
      <c r="AF67" s="72" t="s">
        <v>52</v>
      </c>
      <c r="AG67" s="73" t="s">
        <v>546</v>
      </c>
      <c r="AH67" s="73" t="s">
        <v>545</v>
      </c>
    </row>
    <row r="68" spans="1:34" ht="75" x14ac:dyDescent="0.25">
      <c r="A68" s="63">
        <v>64</v>
      </c>
      <c r="B68" s="65" t="s">
        <v>53</v>
      </c>
      <c r="C68" s="65" t="s">
        <v>44</v>
      </c>
      <c r="D68" s="65" t="s">
        <v>600</v>
      </c>
      <c r="E68" s="65" t="s">
        <v>167</v>
      </c>
      <c r="F68" s="65" t="s">
        <v>46</v>
      </c>
      <c r="G68" s="65" t="s">
        <v>231</v>
      </c>
      <c r="H68" s="65" t="s">
        <v>268</v>
      </c>
      <c r="I68" s="65" t="s">
        <v>489</v>
      </c>
      <c r="J68" s="65" t="s">
        <v>54</v>
      </c>
      <c r="K68" s="64" t="s">
        <v>494</v>
      </c>
      <c r="L68" s="65" t="s">
        <v>309</v>
      </c>
      <c r="M68" s="65" t="s">
        <v>120</v>
      </c>
      <c r="N68" s="65" t="s">
        <v>119</v>
      </c>
      <c r="O68" s="64" t="s">
        <v>497</v>
      </c>
      <c r="P68" s="64" t="s">
        <v>120</v>
      </c>
      <c r="Q68" s="66">
        <v>2</v>
      </c>
      <c r="R68" s="65" t="s">
        <v>26</v>
      </c>
      <c r="S68" s="64" t="s">
        <v>281</v>
      </c>
      <c r="T68" s="67" t="s">
        <v>283</v>
      </c>
      <c r="U68" s="68">
        <v>1995363300</v>
      </c>
      <c r="V68" s="69">
        <v>44927</v>
      </c>
      <c r="W68" s="69">
        <v>45291</v>
      </c>
      <c r="X68" s="64" t="s">
        <v>50</v>
      </c>
      <c r="Y68" s="65" t="s">
        <v>55</v>
      </c>
      <c r="Z68" s="66">
        <v>2</v>
      </c>
      <c r="AA68" s="81" t="s">
        <v>506</v>
      </c>
      <c r="AB68" s="62" t="s">
        <v>508</v>
      </c>
      <c r="AC68" s="62">
        <v>1862881995.6800001</v>
      </c>
      <c r="AD68" s="62">
        <v>1730916995.6800003</v>
      </c>
      <c r="AE68" s="70"/>
      <c r="AF68" s="64" t="s">
        <v>52</v>
      </c>
      <c r="AG68" s="65" t="s">
        <v>326</v>
      </c>
      <c r="AH68" s="65" t="s">
        <v>327</v>
      </c>
    </row>
    <row r="69" spans="1:34" ht="75" x14ac:dyDescent="0.25">
      <c r="A69" s="71">
        <v>65</v>
      </c>
      <c r="B69" s="73" t="s">
        <v>53</v>
      </c>
      <c r="C69" s="73" t="s">
        <v>44</v>
      </c>
      <c r="D69" s="73" t="s">
        <v>600</v>
      </c>
      <c r="E69" s="73" t="s">
        <v>167</v>
      </c>
      <c r="F69" s="73" t="s">
        <v>46</v>
      </c>
      <c r="G69" s="73" t="s">
        <v>231</v>
      </c>
      <c r="H69" s="73" t="s">
        <v>268</v>
      </c>
      <c r="I69" s="73" t="s">
        <v>489</v>
      </c>
      <c r="J69" s="73" t="s">
        <v>54</v>
      </c>
      <c r="K69" s="72" t="s">
        <v>494</v>
      </c>
      <c r="L69" s="73" t="s">
        <v>309</v>
      </c>
      <c r="M69" s="73" t="s">
        <v>120</v>
      </c>
      <c r="N69" s="73" t="s">
        <v>121</v>
      </c>
      <c r="O69" s="72" t="s">
        <v>498</v>
      </c>
      <c r="P69" s="72" t="s">
        <v>120</v>
      </c>
      <c r="Q69" s="74">
        <v>1</v>
      </c>
      <c r="R69" s="73" t="s">
        <v>26</v>
      </c>
      <c r="S69" s="72" t="s">
        <v>281</v>
      </c>
      <c r="T69" s="75" t="s">
        <v>283</v>
      </c>
      <c r="U69" s="76">
        <v>524636700</v>
      </c>
      <c r="V69" s="77">
        <v>44927</v>
      </c>
      <c r="W69" s="77">
        <v>45291</v>
      </c>
      <c r="X69" s="72" t="s">
        <v>50</v>
      </c>
      <c r="Y69" s="73" t="s">
        <v>55</v>
      </c>
      <c r="Z69" s="74">
        <v>1</v>
      </c>
      <c r="AA69" s="80" t="s">
        <v>639</v>
      </c>
      <c r="AB69" s="78" t="s">
        <v>508</v>
      </c>
      <c r="AC69" s="78">
        <v>441770666.65999997</v>
      </c>
      <c r="AD69" s="78">
        <v>286678666.66000003</v>
      </c>
      <c r="AE69" s="79"/>
      <c r="AF69" s="72" t="s">
        <v>52</v>
      </c>
      <c r="AG69" s="73" t="s">
        <v>326</v>
      </c>
      <c r="AH69" s="73" t="s">
        <v>327</v>
      </c>
    </row>
    <row r="70" spans="1:34" ht="120" x14ac:dyDescent="0.25">
      <c r="A70" s="63">
        <v>66</v>
      </c>
      <c r="B70" s="65" t="s">
        <v>53</v>
      </c>
      <c r="C70" s="65" t="s">
        <v>44</v>
      </c>
      <c r="D70" s="65" t="s">
        <v>602</v>
      </c>
      <c r="E70" s="65" t="s">
        <v>167</v>
      </c>
      <c r="F70" s="65" t="s">
        <v>46</v>
      </c>
      <c r="G70" s="65" t="s">
        <v>231</v>
      </c>
      <c r="H70" s="65" t="s">
        <v>268</v>
      </c>
      <c r="I70" s="65" t="s">
        <v>489</v>
      </c>
      <c r="J70" s="65" t="s">
        <v>54</v>
      </c>
      <c r="K70" s="64" t="s">
        <v>494</v>
      </c>
      <c r="L70" s="65" t="s">
        <v>309</v>
      </c>
      <c r="M70" s="65" t="s">
        <v>123</v>
      </c>
      <c r="N70" s="65" t="s">
        <v>122</v>
      </c>
      <c r="O70" s="64" t="s">
        <v>46</v>
      </c>
      <c r="P70" s="64" t="s">
        <v>123</v>
      </c>
      <c r="Q70" s="66">
        <v>2</v>
      </c>
      <c r="R70" s="65" t="s">
        <v>26</v>
      </c>
      <c r="S70" s="64" t="s">
        <v>282</v>
      </c>
      <c r="T70" s="67" t="s">
        <v>283</v>
      </c>
      <c r="U70" s="68">
        <v>7710000000</v>
      </c>
      <c r="V70" s="69">
        <v>44986</v>
      </c>
      <c r="W70" s="69">
        <v>45275</v>
      </c>
      <c r="X70" s="64" t="s">
        <v>50</v>
      </c>
      <c r="Y70" s="65" t="s">
        <v>55</v>
      </c>
      <c r="Z70" s="66">
        <v>0</v>
      </c>
      <c r="AA70" s="81" t="s">
        <v>640</v>
      </c>
      <c r="AB70" s="62" t="s">
        <v>509</v>
      </c>
      <c r="AC70" s="62">
        <v>4911290014.1199999</v>
      </c>
      <c r="AD70" s="62">
        <v>0</v>
      </c>
      <c r="AE70" s="70"/>
      <c r="AF70" s="64" t="s">
        <v>52</v>
      </c>
      <c r="AG70" s="65" t="s">
        <v>326</v>
      </c>
      <c r="AH70" s="65" t="s">
        <v>327</v>
      </c>
    </row>
    <row r="71" spans="1:34" ht="75" x14ac:dyDescent="0.25">
      <c r="A71" s="71">
        <v>67</v>
      </c>
      <c r="B71" s="73" t="s">
        <v>53</v>
      </c>
      <c r="C71" s="73" t="s">
        <v>44</v>
      </c>
      <c r="D71" s="73" t="s">
        <v>602</v>
      </c>
      <c r="E71" s="73" t="s">
        <v>167</v>
      </c>
      <c r="F71" s="73" t="s">
        <v>46</v>
      </c>
      <c r="G71" s="73" t="s">
        <v>231</v>
      </c>
      <c r="H71" s="73" t="s">
        <v>268</v>
      </c>
      <c r="I71" s="73" t="s">
        <v>489</v>
      </c>
      <c r="J71" s="73" t="s">
        <v>54</v>
      </c>
      <c r="K71" s="72" t="s">
        <v>494</v>
      </c>
      <c r="L71" s="73" t="s">
        <v>309</v>
      </c>
      <c r="M71" s="73" t="s">
        <v>123</v>
      </c>
      <c r="N71" s="73" t="s">
        <v>269</v>
      </c>
      <c r="O71" s="72" t="s">
        <v>46</v>
      </c>
      <c r="P71" s="72" t="s">
        <v>123</v>
      </c>
      <c r="Q71" s="74">
        <v>1</v>
      </c>
      <c r="R71" s="73" t="s">
        <v>26</v>
      </c>
      <c r="S71" s="72" t="s">
        <v>282</v>
      </c>
      <c r="T71" s="75" t="s">
        <v>283</v>
      </c>
      <c r="U71" s="76">
        <v>1500000000</v>
      </c>
      <c r="V71" s="77">
        <v>45108</v>
      </c>
      <c r="W71" s="77">
        <v>45275</v>
      </c>
      <c r="X71" s="72" t="s">
        <v>50</v>
      </c>
      <c r="Y71" s="73" t="s">
        <v>55</v>
      </c>
      <c r="Z71" s="74">
        <v>1</v>
      </c>
      <c r="AA71" s="80" t="s">
        <v>606</v>
      </c>
      <c r="AB71" s="78" t="s">
        <v>509</v>
      </c>
      <c r="AC71" s="101">
        <v>999999999.59000003</v>
      </c>
      <c r="AD71" s="101">
        <v>999999999</v>
      </c>
      <c r="AE71" s="79"/>
      <c r="AF71" s="72" t="s">
        <v>52</v>
      </c>
      <c r="AG71" s="73" t="s">
        <v>326</v>
      </c>
      <c r="AH71" s="73" t="s">
        <v>327</v>
      </c>
    </row>
    <row r="72" spans="1:34" ht="60" x14ac:dyDescent="0.25">
      <c r="A72" s="63">
        <v>68</v>
      </c>
      <c r="B72" s="65" t="s">
        <v>53</v>
      </c>
      <c r="C72" s="65" t="s">
        <v>44</v>
      </c>
      <c r="D72" s="65" t="s">
        <v>602</v>
      </c>
      <c r="E72" s="65" t="s">
        <v>167</v>
      </c>
      <c r="F72" s="65" t="s">
        <v>46</v>
      </c>
      <c r="G72" s="65" t="s">
        <v>24</v>
      </c>
      <c r="H72" s="65" t="s">
        <v>267</v>
      </c>
      <c r="I72" s="65" t="s">
        <v>490</v>
      </c>
      <c r="J72" s="65" t="s">
        <v>249</v>
      </c>
      <c r="K72" s="64" t="s">
        <v>494</v>
      </c>
      <c r="L72" s="65" t="s">
        <v>309</v>
      </c>
      <c r="M72" s="65" t="s">
        <v>125</v>
      </c>
      <c r="N72" s="65" t="s">
        <v>124</v>
      </c>
      <c r="O72" s="64" t="s">
        <v>46</v>
      </c>
      <c r="P72" s="64" t="s">
        <v>125</v>
      </c>
      <c r="Q72" s="66">
        <v>1</v>
      </c>
      <c r="R72" s="65" t="s">
        <v>26</v>
      </c>
      <c r="S72" s="64" t="s">
        <v>403</v>
      </c>
      <c r="T72" s="67" t="s">
        <v>283</v>
      </c>
      <c r="U72" s="68">
        <v>370000000</v>
      </c>
      <c r="V72" s="69">
        <v>45078</v>
      </c>
      <c r="W72" s="69">
        <v>45291</v>
      </c>
      <c r="X72" s="64" t="s">
        <v>50</v>
      </c>
      <c r="Y72" s="65" t="s">
        <v>55</v>
      </c>
      <c r="Z72" s="66">
        <v>1</v>
      </c>
      <c r="AA72" s="81" t="s">
        <v>641</v>
      </c>
      <c r="AB72" s="62" t="s">
        <v>509</v>
      </c>
      <c r="AC72" s="62">
        <v>94433333.340000004</v>
      </c>
      <c r="AD72" s="62">
        <v>71433333.340000004</v>
      </c>
      <c r="AE72" s="70"/>
      <c r="AF72" s="64" t="s">
        <v>52</v>
      </c>
      <c r="AG72" s="65" t="s">
        <v>326</v>
      </c>
      <c r="AH72" s="65" t="s">
        <v>327</v>
      </c>
    </row>
    <row r="73" spans="1:34" ht="60" x14ac:dyDescent="0.25">
      <c r="A73" s="71">
        <v>69</v>
      </c>
      <c r="B73" s="73" t="s">
        <v>53</v>
      </c>
      <c r="C73" s="73" t="s">
        <v>44</v>
      </c>
      <c r="D73" s="73" t="s">
        <v>602</v>
      </c>
      <c r="E73" s="73" t="s">
        <v>167</v>
      </c>
      <c r="F73" s="73" t="s">
        <v>46</v>
      </c>
      <c r="G73" s="73" t="s">
        <v>24</v>
      </c>
      <c r="H73" s="73" t="s">
        <v>267</v>
      </c>
      <c r="I73" s="73" t="s">
        <v>490</v>
      </c>
      <c r="J73" s="73" t="s">
        <v>54</v>
      </c>
      <c r="K73" s="72" t="s">
        <v>494</v>
      </c>
      <c r="L73" s="73" t="s">
        <v>309</v>
      </c>
      <c r="M73" s="73" t="s">
        <v>125</v>
      </c>
      <c r="N73" s="73" t="s">
        <v>126</v>
      </c>
      <c r="O73" s="72" t="s">
        <v>46</v>
      </c>
      <c r="P73" s="72" t="s">
        <v>125</v>
      </c>
      <c r="Q73" s="74">
        <v>1</v>
      </c>
      <c r="R73" s="73" t="s">
        <v>26</v>
      </c>
      <c r="S73" s="72" t="s">
        <v>404</v>
      </c>
      <c r="T73" s="75" t="s">
        <v>283</v>
      </c>
      <c r="U73" s="76">
        <v>400000000</v>
      </c>
      <c r="V73" s="77">
        <v>45078</v>
      </c>
      <c r="W73" s="77">
        <v>45291</v>
      </c>
      <c r="X73" s="72" t="s">
        <v>50</v>
      </c>
      <c r="Y73" s="73" t="s">
        <v>55</v>
      </c>
      <c r="Z73" s="74">
        <v>1</v>
      </c>
      <c r="AA73" s="80" t="s">
        <v>641</v>
      </c>
      <c r="AB73" s="78" t="s">
        <v>509</v>
      </c>
      <c r="AC73" s="78">
        <v>0</v>
      </c>
      <c r="AD73" s="78">
        <v>0</v>
      </c>
      <c r="AE73" s="79"/>
      <c r="AF73" s="72" t="s">
        <v>52</v>
      </c>
      <c r="AG73" s="73" t="s">
        <v>326</v>
      </c>
      <c r="AH73" s="73" t="s">
        <v>327</v>
      </c>
    </row>
    <row r="74" spans="1:34" ht="75" x14ac:dyDescent="0.25">
      <c r="A74" s="63">
        <v>70</v>
      </c>
      <c r="B74" s="65" t="s">
        <v>53</v>
      </c>
      <c r="C74" s="65" t="s">
        <v>44</v>
      </c>
      <c r="D74" s="65" t="s">
        <v>600</v>
      </c>
      <c r="E74" s="65" t="s">
        <v>167</v>
      </c>
      <c r="F74" s="65" t="s">
        <v>46</v>
      </c>
      <c r="G74" s="65" t="s">
        <v>24</v>
      </c>
      <c r="H74" s="65" t="s">
        <v>267</v>
      </c>
      <c r="I74" s="65" t="s">
        <v>490</v>
      </c>
      <c r="J74" s="65" t="s">
        <v>54</v>
      </c>
      <c r="K74" s="64" t="s">
        <v>494</v>
      </c>
      <c r="L74" s="65" t="s">
        <v>309</v>
      </c>
      <c r="M74" s="65" t="s">
        <v>125</v>
      </c>
      <c r="N74" s="65" t="s">
        <v>168</v>
      </c>
      <c r="O74" s="64" t="s">
        <v>46</v>
      </c>
      <c r="P74" s="64" t="s">
        <v>169</v>
      </c>
      <c r="Q74" s="92">
        <v>80</v>
      </c>
      <c r="R74" s="65" t="s">
        <v>35</v>
      </c>
      <c r="S74" s="64" t="s">
        <v>405</v>
      </c>
      <c r="T74" s="67" t="s">
        <v>170</v>
      </c>
      <c r="U74" s="68">
        <v>0</v>
      </c>
      <c r="V74" s="69">
        <v>44927</v>
      </c>
      <c r="W74" s="69">
        <v>45046</v>
      </c>
      <c r="X74" s="64" t="s">
        <v>56</v>
      </c>
      <c r="Y74" s="65" t="s">
        <v>55</v>
      </c>
      <c r="Z74" s="66">
        <v>100</v>
      </c>
      <c r="AA74" s="81" t="s">
        <v>530</v>
      </c>
      <c r="AB74" s="62" t="s">
        <v>510</v>
      </c>
      <c r="AC74" s="62">
        <v>0</v>
      </c>
      <c r="AD74" s="62">
        <v>0</v>
      </c>
      <c r="AE74" s="70"/>
      <c r="AF74" s="64" t="s">
        <v>5</v>
      </c>
      <c r="AG74" s="65" t="s">
        <v>326</v>
      </c>
      <c r="AH74" s="65" t="s">
        <v>327</v>
      </c>
    </row>
    <row r="75" spans="1:34" ht="75" x14ac:dyDescent="0.25">
      <c r="A75" s="71">
        <v>71</v>
      </c>
      <c r="B75" s="73" t="s">
        <v>53</v>
      </c>
      <c r="C75" s="73" t="s">
        <v>44</v>
      </c>
      <c r="D75" s="73" t="s">
        <v>600</v>
      </c>
      <c r="E75" s="73" t="s">
        <v>167</v>
      </c>
      <c r="F75" s="73" t="s">
        <v>46</v>
      </c>
      <c r="G75" s="73" t="s">
        <v>231</v>
      </c>
      <c r="H75" s="73" t="s">
        <v>268</v>
      </c>
      <c r="I75" s="73" t="s">
        <v>489</v>
      </c>
      <c r="J75" s="73" t="s">
        <v>250</v>
      </c>
      <c r="K75" s="72" t="s">
        <v>494</v>
      </c>
      <c r="L75" s="73" t="s">
        <v>309</v>
      </c>
      <c r="M75" s="73" t="s">
        <v>46</v>
      </c>
      <c r="N75" s="73" t="s">
        <v>46</v>
      </c>
      <c r="O75" s="72" t="s">
        <v>46</v>
      </c>
      <c r="P75" s="72" t="s">
        <v>171</v>
      </c>
      <c r="Q75" s="74">
        <v>10</v>
      </c>
      <c r="R75" s="73" t="s">
        <v>26</v>
      </c>
      <c r="S75" s="72" t="s">
        <v>172</v>
      </c>
      <c r="T75" s="75" t="s">
        <v>172</v>
      </c>
      <c r="U75" s="76">
        <v>0</v>
      </c>
      <c r="V75" s="77">
        <v>44927</v>
      </c>
      <c r="W75" s="77">
        <v>45291</v>
      </c>
      <c r="X75" s="72" t="s">
        <v>50</v>
      </c>
      <c r="Y75" s="73" t="s">
        <v>68</v>
      </c>
      <c r="Z75" s="74">
        <v>4</v>
      </c>
      <c r="AA75" s="80" t="s">
        <v>642</v>
      </c>
      <c r="AB75" s="78" t="s">
        <v>509</v>
      </c>
      <c r="AC75" s="78">
        <v>0</v>
      </c>
      <c r="AD75" s="78">
        <v>0</v>
      </c>
      <c r="AE75" s="79"/>
      <c r="AF75" s="72" t="s">
        <v>5</v>
      </c>
      <c r="AG75" s="73" t="s">
        <v>326</v>
      </c>
      <c r="AH75" s="73" t="s">
        <v>327</v>
      </c>
    </row>
    <row r="76" spans="1:34" ht="90" x14ac:dyDescent="0.25">
      <c r="A76" s="63">
        <v>72</v>
      </c>
      <c r="B76" s="65" t="s">
        <v>53</v>
      </c>
      <c r="C76" s="65" t="s">
        <v>44</v>
      </c>
      <c r="D76" s="65" t="s">
        <v>600</v>
      </c>
      <c r="E76" s="65" t="s">
        <v>167</v>
      </c>
      <c r="F76" s="65" t="s">
        <v>46</v>
      </c>
      <c r="G76" s="65" t="s">
        <v>231</v>
      </c>
      <c r="H76" s="65" t="s">
        <v>268</v>
      </c>
      <c r="I76" s="65" t="s">
        <v>488</v>
      </c>
      <c r="J76" s="65" t="s">
        <v>250</v>
      </c>
      <c r="K76" s="65" t="s">
        <v>493</v>
      </c>
      <c r="L76" s="64" t="s">
        <v>46</v>
      </c>
      <c r="M76" s="65" t="s">
        <v>46</v>
      </c>
      <c r="N76" s="65" t="s">
        <v>46</v>
      </c>
      <c r="O76" s="64" t="s">
        <v>46</v>
      </c>
      <c r="P76" s="64" t="s">
        <v>173</v>
      </c>
      <c r="Q76" s="66">
        <v>40</v>
      </c>
      <c r="R76" s="65" t="s">
        <v>35</v>
      </c>
      <c r="S76" s="64" t="s">
        <v>174</v>
      </c>
      <c r="T76" s="67" t="s">
        <v>175</v>
      </c>
      <c r="U76" s="68">
        <v>0</v>
      </c>
      <c r="V76" s="69">
        <v>44927</v>
      </c>
      <c r="W76" s="69">
        <v>45291</v>
      </c>
      <c r="X76" s="64" t="s">
        <v>50</v>
      </c>
      <c r="Y76" s="65" t="s">
        <v>68</v>
      </c>
      <c r="Z76" s="66">
        <v>30</v>
      </c>
      <c r="AA76" s="81" t="s">
        <v>474</v>
      </c>
      <c r="AB76" s="62" t="s">
        <v>511</v>
      </c>
      <c r="AC76" s="62">
        <v>0</v>
      </c>
      <c r="AD76" s="62">
        <v>0</v>
      </c>
      <c r="AE76" s="70"/>
      <c r="AF76" s="64" t="s">
        <v>5</v>
      </c>
      <c r="AG76" s="65" t="s">
        <v>326</v>
      </c>
      <c r="AH76" s="65" t="s">
        <v>327</v>
      </c>
    </row>
    <row r="77" spans="1:34" ht="120" x14ac:dyDescent="0.25">
      <c r="A77" s="71">
        <v>73</v>
      </c>
      <c r="B77" s="73" t="s">
        <v>53</v>
      </c>
      <c r="C77" s="73" t="s">
        <v>44</v>
      </c>
      <c r="D77" s="73" t="s">
        <v>602</v>
      </c>
      <c r="E77" s="73" t="s">
        <v>167</v>
      </c>
      <c r="F77" s="73" t="s">
        <v>46</v>
      </c>
      <c r="G77" s="73" t="s">
        <v>231</v>
      </c>
      <c r="H77" s="73" t="s">
        <v>268</v>
      </c>
      <c r="I77" s="73" t="s">
        <v>488</v>
      </c>
      <c r="J77" s="73" t="s">
        <v>54</v>
      </c>
      <c r="K77" s="73" t="s">
        <v>493</v>
      </c>
      <c r="L77" s="72" t="s">
        <v>46</v>
      </c>
      <c r="M77" s="73" t="s">
        <v>46</v>
      </c>
      <c r="N77" s="73" t="s">
        <v>46</v>
      </c>
      <c r="O77" s="72" t="s">
        <v>473</v>
      </c>
      <c r="P77" s="72" t="s">
        <v>277</v>
      </c>
      <c r="Q77" s="74">
        <v>1</v>
      </c>
      <c r="R77" s="73" t="s">
        <v>40</v>
      </c>
      <c r="S77" s="72" t="s">
        <v>294</v>
      </c>
      <c r="T77" s="75" t="s">
        <v>284</v>
      </c>
      <c r="U77" s="76">
        <v>3751695904</v>
      </c>
      <c r="V77" s="77">
        <v>44957</v>
      </c>
      <c r="W77" s="77">
        <v>45291</v>
      </c>
      <c r="X77" s="72" t="s">
        <v>56</v>
      </c>
      <c r="Y77" s="73" t="s">
        <v>55</v>
      </c>
      <c r="Z77" s="74">
        <v>1</v>
      </c>
      <c r="AA77" s="80" t="s">
        <v>607</v>
      </c>
      <c r="AB77" s="78" t="s">
        <v>609</v>
      </c>
      <c r="AC77" s="78">
        <v>1885838039.5699999</v>
      </c>
      <c r="AD77" s="78">
        <v>1221827748.8</v>
      </c>
      <c r="AE77" s="79"/>
      <c r="AF77" s="72" t="s">
        <v>52</v>
      </c>
      <c r="AG77" s="73" t="s">
        <v>326</v>
      </c>
      <c r="AH77" s="73" t="s">
        <v>327</v>
      </c>
    </row>
    <row r="78" spans="1:34" ht="135" x14ac:dyDescent="0.25">
      <c r="A78" s="63">
        <v>74</v>
      </c>
      <c r="B78" s="65" t="s">
        <v>53</v>
      </c>
      <c r="C78" s="65" t="s">
        <v>44</v>
      </c>
      <c r="D78" s="65" t="s">
        <v>602</v>
      </c>
      <c r="E78" s="65" t="s">
        <v>167</v>
      </c>
      <c r="F78" s="65" t="s">
        <v>46</v>
      </c>
      <c r="G78" s="65" t="s">
        <v>24</v>
      </c>
      <c r="H78" s="65" t="s">
        <v>267</v>
      </c>
      <c r="I78" s="65" t="s">
        <v>488</v>
      </c>
      <c r="J78" s="65" t="s">
        <v>54</v>
      </c>
      <c r="K78" s="65" t="s">
        <v>493</v>
      </c>
      <c r="L78" s="64" t="s">
        <v>46</v>
      </c>
      <c r="M78" s="65" t="s">
        <v>46</v>
      </c>
      <c r="N78" s="65" t="s">
        <v>46</v>
      </c>
      <c r="O78" s="64" t="s">
        <v>46</v>
      </c>
      <c r="P78" s="64" t="s">
        <v>278</v>
      </c>
      <c r="Q78" s="66">
        <v>4</v>
      </c>
      <c r="R78" s="65" t="s">
        <v>40</v>
      </c>
      <c r="S78" s="64" t="s">
        <v>310</v>
      </c>
      <c r="T78" s="67" t="s">
        <v>284</v>
      </c>
      <c r="U78" s="68">
        <v>3629567017</v>
      </c>
      <c r="V78" s="69">
        <v>45047</v>
      </c>
      <c r="W78" s="69">
        <v>45291</v>
      </c>
      <c r="X78" s="64" t="s">
        <v>56</v>
      </c>
      <c r="Y78" s="65" t="s">
        <v>55</v>
      </c>
      <c r="Z78" s="66">
        <v>3</v>
      </c>
      <c r="AA78" s="81" t="s">
        <v>618</v>
      </c>
      <c r="AB78" s="62" t="s">
        <v>509</v>
      </c>
      <c r="AC78" s="62">
        <v>2871316021.0699997</v>
      </c>
      <c r="AD78" s="62">
        <v>1494500000</v>
      </c>
      <c r="AE78" s="70"/>
      <c r="AF78" s="64" t="s">
        <v>52</v>
      </c>
      <c r="AG78" s="65" t="s">
        <v>326</v>
      </c>
      <c r="AH78" s="65" t="s">
        <v>327</v>
      </c>
    </row>
    <row r="79" spans="1:34" ht="75" x14ac:dyDescent="0.25">
      <c r="A79" s="71">
        <v>75</v>
      </c>
      <c r="B79" s="73" t="s">
        <v>53</v>
      </c>
      <c r="C79" s="73" t="s">
        <v>44</v>
      </c>
      <c r="D79" s="73" t="s">
        <v>600</v>
      </c>
      <c r="E79" s="73" t="s">
        <v>167</v>
      </c>
      <c r="F79" s="73" t="s">
        <v>46</v>
      </c>
      <c r="G79" s="73" t="s">
        <v>24</v>
      </c>
      <c r="H79" s="73" t="s">
        <v>267</v>
      </c>
      <c r="I79" s="73" t="s">
        <v>489</v>
      </c>
      <c r="J79" s="73" t="s">
        <v>54</v>
      </c>
      <c r="K79" s="73" t="s">
        <v>493</v>
      </c>
      <c r="L79" s="72" t="s">
        <v>46</v>
      </c>
      <c r="M79" s="73" t="s">
        <v>46</v>
      </c>
      <c r="N79" s="73" t="s">
        <v>46</v>
      </c>
      <c r="O79" s="72" t="s">
        <v>499</v>
      </c>
      <c r="P79" s="72" t="s">
        <v>279</v>
      </c>
      <c r="Q79" s="74">
        <v>15</v>
      </c>
      <c r="R79" s="73" t="s">
        <v>40</v>
      </c>
      <c r="S79" s="72" t="s">
        <v>280</v>
      </c>
      <c r="T79" s="75" t="s">
        <v>284</v>
      </c>
      <c r="U79" s="76">
        <v>1995000000</v>
      </c>
      <c r="V79" s="77">
        <v>45047</v>
      </c>
      <c r="W79" s="77">
        <v>45291</v>
      </c>
      <c r="X79" s="72" t="s">
        <v>56</v>
      </c>
      <c r="Y79" s="73" t="s">
        <v>55</v>
      </c>
      <c r="Z79" s="74">
        <v>11</v>
      </c>
      <c r="AA79" s="80" t="s">
        <v>573</v>
      </c>
      <c r="AB79" s="78" t="s">
        <v>509</v>
      </c>
      <c r="AC79" s="78">
        <v>948528297.50999987</v>
      </c>
      <c r="AD79" s="78">
        <v>875841630.84999979</v>
      </c>
      <c r="AE79" s="79"/>
      <c r="AF79" s="72" t="s">
        <v>52</v>
      </c>
      <c r="AG79" s="73" t="s">
        <v>326</v>
      </c>
      <c r="AH79" s="73" t="s">
        <v>327</v>
      </c>
    </row>
    <row r="80" spans="1:34" ht="60" x14ac:dyDescent="0.25">
      <c r="A80" s="63">
        <v>76</v>
      </c>
      <c r="B80" s="65" t="s">
        <v>53</v>
      </c>
      <c r="C80" s="65" t="s">
        <v>44</v>
      </c>
      <c r="D80" s="65" t="s">
        <v>242</v>
      </c>
      <c r="E80" s="65" t="s">
        <v>167</v>
      </c>
      <c r="F80" s="65" t="s">
        <v>46</v>
      </c>
      <c r="G80" s="65" t="s">
        <v>24</v>
      </c>
      <c r="H80" s="65" t="s">
        <v>267</v>
      </c>
      <c r="I80" s="65" t="s">
        <v>489</v>
      </c>
      <c r="J80" s="65" t="s">
        <v>54</v>
      </c>
      <c r="K80" s="65" t="s">
        <v>493</v>
      </c>
      <c r="L80" s="64" t="s">
        <v>46</v>
      </c>
      <c r="M80" s="65" t="s">
        <v>46</v>
      </c>
      <c r="N80" s="65" t="s">
        <v>46</v>
      </c>
      <c r="O80" s="64">
        <v>375</v>
      </c>
      <c r="P80" s="64" t="s">
        <v>285</v>
      </c>
      <c r="Q80" s="66">
        <v>1</v>
      </c>
      <c r="R80" s="65" t="s">
        <v>40</v>
      </c>
      <c r="S80" s="64" t="s">
        <v>286</v>
      </c>
      <c r="T80" s="67" t="s">
        <v>284</v>
      </c>
      <c r="U80" s="68">
        <v>60000000</v>
      </c>
      <c r="V80" s="69">
        <v>44927</v>
      </c>
      <c r="W80" s="69">
        <v>45291</v>
      </c>
      <c r="X80" s="64" t="s">
        <v>56</v>
      </c>
      <c r="Y80" s="65" t="s">
        <v>55</v>
      </c>
      <c r="Z80" s="66">
        <v>1</v>
      </c>
      <c r="AA80" s="81" t="s">
        <v>293</v>
      </c>
      <c r="AB80" s="62" t="s">
        <v>509</v>
      </c>
      <c r="AC80" s="62">
        <v>0</v>
      </c>
      <c r="AD80" s="62">
        <v>0</v>
      </c>
      <c r="AE80" s="70"/>
      <c r="AF80" s="64" t="s">
        <v>52</v>
      </c>
      <c r="AG80" s="65" t="s">
        <v>326</v>
      </c>
      <c r="AH80" s="65" t="s">
        <v>327</v>
      </c>
    </row>
    <row r="81" spans="1:34" ht="210" x14ac:dyDescent="0.25">
      <c r="A81" s="71">
        <v>77</v>
      </c>
      <c r="B81" s="73" t="s">
        <v>53</v>
      </c>
      <c r="C81" s="73" t="s">
        <v>44</v>
      </c>
      <c r="D81" s="73" t="s">
        <v>600</v>
      </c>
      <c r="E81" s="73" t="s">
        <v>167</v>
      </c>
      <c r="F81" s="73" t="s">
        <v>46</v>
      </c>
      <c r="G81" s="73" t="s">
        <v>24</v>
      </c>
      <c r="H81" s="73" t="s">
        <v>267</v>
      </c>
      <c r="I81" s="73" t="s">
        <v>489</v>
      </c>
      <c r="J81" s="73" t="s">
        <v>54</v>
      </c>
      <c r="K81" s="73" t="s">
        <v>493</v>
      </c>
      <c r="L81" s="72" t="s">
        <v>46</v>
      </c>
      <c r="M81" s="73" t="s">
        <v>46</v>
      </c>
      <c r="N81" s="73" t="s">
        <v>46</v>
      </c>
      <c r="O81" s="72" t="s">
        <v>500</v>
      </c>
      <c r="P81" s="72" t="s">
        <v>287</v>
      </c>
      <c r="Q81" s="74">
        <v>3</v>
      </c>
      <c r="R81" s="73" t="s">
        <v>40</v>
      </c>
      <c r="S81" s="72" t="s">
        <v>288</v>
      </c>
      <c r="T81" s="75" t="s">
        <v>284</v>
      </c>
      <c r="U81" s="76">
        <v>1978200000</v>
      </c>
      <c r="V81" s="77">
        <v>44927</v>
      </c>
      <c r="W81" s="77">
        <v>45291</v>
      </c>
      <c r="X81" s="72" t="s">
        <v>56</v>
      </c>
      <c r="Y81" s="73" t="s">
        <v>55</v>
      </c>
      <c r="Z81" s="74">
        <v>3</v>
      </c>
      <c r="AA81" s="100" t="s">
        <v>619</v>
      </c>
      <c r="AB81" s="78" t="s">
        <v>509</v>
      </c>
      <c r="AC81" s="78">
        <v>2722854325.9400001</v>
      </c>
      <c r="AD81" s="78">
        <v>2311052067.9200001</v>
      </c>
      <c r="AE81" s="79"/>
      <c r="AF81" s="72" t="s">
        <v>52</v>
      </c>
      <c r="AG81" s="73" t="s">
        <v>326</v>
      </c>
      <c r="AH81" s="73" t="s">
        <v>327</v>
      </c>
    </row>
    <row r="82" spans="1:34" ht="225" x14ac:dyDescent="0.25">
      <c r="A82" s="63">
        <v>78</v>
      </c>
      <c r="B82" s="65" t="s">
        <v>53</v>
      </c>
      <c r="C82" s="65" t="s">
        <v>44</v>
      </c>
      <c r="D82" s="65" t="s">
        <v>602</v>
      </c>
      <c r="E82" s="65" t="s">
        <v>167</v>
      </c>
      <c r="F82" s="65" t="s">
        <v>46</v>
      </c>
      <c r="G82" s="65" t="s">
        <v>24</v>
      </c>
      <c r="H82" s="65" t="s">
        <v>267</v>
      </c>
      <c r="I82" s="65" t="s">
        <v>489</v>
      </c>
      <c r="J82" s="65" t="s">
        <v>54</v>
      </c>
      <c r="K82" s="65" t="s">
        <v>493</v>
      </c>
      <c r="L82" s="64" t="s">
        <v>46</v>
      </c>
      <c r="M82" s="65" t="s">
        <v>46</v>
      </c>
      <c r="N82" s="65" t="s">
        <v>46</v>
      </c>
      <c r="O82" s="64" t="s">
        <v>501</v>
      </c>
      <c r="P82" s="64" t="s">
        <v>289</v>
      </c>
      <c r="Q82" s="66">
        <v>5</v>
      </c>
      <c r="R82" s="65" t="s">
        <v>40</v>
      </c>
      <c r="S82" s="64" t="s">
        <v>290</v>
      </c>
      <c r="T82" s="67" t="s">
        <v>284</v>
      </c>
      <c r="U82" s="68">
        <v>490683757</v>
      </c>
      <c r="V82" s="69">
        <v>44986</v>
      </c>
      <c r="W82" s="69">
        <v>45291</v>
      </c>
      <c r="X82" s="64" t="s">
        <v>56</v>
      </c>
      <c r="Y82" s="65" t="s">
        <v>55</v>
      </c>
      <c r="Z82" s="66">
        <v>4</v>
      </c>
      <c r="AA82" s="81" t="s">
        <v>643</v>
      </c>
      <c r="AB82" s="62" t="s">
        <v>509</v>
      </c>
      <c r="AC82" s="62">
        <v>610085516.58000004</v>
      </c>
      <c r="AD82" s="62">
        <v>71205870.939999998</v>
      </c>
      <c r="AE82" s="70"/>
      <c r="AF82" s="64" t="s">
        <v>52</v>
      </c>
      <c r="AG82" s="65" t="s">
        <v>326</v>
      </c>
      <c r="AH82" s="65" t="s">
        <v>327</v>
      </c>
    </row>
    <row r="83" spans="1:34" ht="90" x14ac:dyDescent="0.25">
      <c r="A83" s="71">
        <v>79</v>
      </c>
      <c r="B83" s="73" t="s">
        <v>53</v>
      </c>
      <c r="C83" s="73" t="s">
        <v>44</v>
      </c>
      <c r="D83" s="73" t="s">
        <v>600</v>
      </c>
      <c r="E83" s="73" t="s">
        <v>167</v>
      </c>
      <c r="F83" s="73" t="s">
        <v>46</v>
      </c>
      <c r="G83" s="73" t="s">
        <v>24</v>
      </c>
      <c r="H83" s="73" t="s">
        <v>267</v>
      </c>
      <c r="I83" s="73" t="s">
        <v>489</v>
      </c>
      <c r="J83" s="73" t="s">
        <v>54</v>
      </c>
      <c r="K83" s="73" t="s">
        <v>493</v>
      </c>
      <c r="L83" s="72" t="s">
        <v>46</v>
      </c>
      <c r="M83" s="73" t="s">
        <v>46</v>
      </c>
      <c r="N83" s="73" t="s">
        <v>46</v>
      </c>
      <c r="O83" s="72">
        <v>166</v>
      </c>
      <c r="P83" s="72" t="s">
        <v>291</v>
      </c>
      <c r="Q83" s="74">
        <v>1</v>
      </c>
      <c r="R83" s="73" t="s">
        <v>40</v>
      </c>
      <c r="S83" s="72" t="s">
        <v>292</v>
      </c>
      <c r="T83" s="75" t="s">
        <v>284</v>
      </c>
      <c r="U83" s="76">
        <v>383250000</v>
      </c>
      <c r="V83" s="77">
        <v>44986</v>
      </c>
      <c r="W83" s="77">
        <v>45291</v>
      </c>
      <c r="X83" s="72" t="s">
        <v>56</v>
      </c>
      <c r="Y83" s="73" t="s">
        <v>55</v>
      </c>
      <c r="Z83" s="74">
        <v>1</v>
      </c>
      <c r="AA83" s="80" t="s">
        <v>507</v>
      </c>
      <c r="AB83" s="78" t="s">
        <v>509</v>
      </c>
      <c r="AC83" s="78">
        <v>133113523.16</v>
      </c>
      <c r="AD83" s="78">
        <v>90110634</v>
      </c>
      <c r="AE83" s="79"/>
      <c r="AF83" s="72" t="s">
        <v>52</v>
      </c>
      <c r="AG83" s="73" t="s">
        <v>326</v>
      </c>
      <c r="AH83" s="73" t="s">
        <v>327</v>
      </c>
    </row>
    <row r="84" spans="1:34" ht="60" x14ac:dyDescent="0.25">
      <c r="A84" s="63">
        <v>80</v>
      </c>
      <c r="B84" s="65" t="s">
        <v>53</v>
      </c>
      <c r="C84" s="65" t="s">
        <v>44</v>
      </c>
      <c r="D84" s="65" t="s">
        <v>600</v>
      </c>
      <c r="E84" s="65" t="s">
        <v>167</v>
      </c>
      <c r="F84" s="65" t="s">
        <v>46</v>
      </c>
      <c r="G84" s="65" t="s">
        <v>24</v>
      </c>
      <c r="H84" s="65" t="s">
        <v>267</v>
      </c>
      <c r="I84" s="65" t="s">
        <v>489</v>
      </c>
      <c r="J84" s="65" t="s">
        <v>54</v>
      </c>
      <c r="K84" s="65" t="s">
        <v>493</v>
      </c>
      <c r="L84" s="64" t="s">
        <v>46</v>
      </c>
      <c r="M84" s="65" t="s">
        <v>46</v>
      </c>
      <c r="N84" s="65" t="s">
        <v>46</v>
      </c>
      <c r="O84" s="64">
        <v>342</v>
      </c>
      <c r="P84" s="64" t="s">
        <v>311</v>
      </c>
      <c r="Q84" s="66">
        <v>1</v>
      </c>
      <c r="R84" s="65" t="s">
        <v>40</v>
      </c>
      <c r="S84" s="64" t="s">
        <v>406</v>
      </c>
      <c r="T84" s="67" t="s">
        <v>284</v>
      </c>
      <c r="U84" s="68">
        <v>211603322</v>
      </c>
      <c r="V84" s="69">
        <v>44927</v>
      </c>
      <c r="W84" s="69">
        <v>45291</v>
      </c>
      <c r="X84" s="64" t="s">
        <v>56</v>
      </c>
      <c r="Y84" s="65" t="s">
        <v>55</v>
      </c>
      <c r="Z84" s="66">
        <v>1</v>
      </c>
      <c r="AA84" s="81" t="s">
        <v>608</v>
      </c>
      <c r="AB84" s="62" t="s">
        <v>509</v>
      </c>
      <c r="AC84" s="62">
        <v>230156700</v>
      </c>
      <c r="AD84" s="62">
        <v>153437800</v>
      </c>
      <c r="AE84" s="70"/>
      <c r="AF84" s="64" t="s">
        <v>52</v>
      </c>
      <c r="AG84" s="65" t="s">
        <v>326</v>
      </c>
      <c r="AH84" s="65" t="s">
        <v>327</v>
      </c>
    </row>
    <row r="85" spans="1:34" ht="90" x14ac:dyDescent="0.25">
      <c r="A85" s="71">
        <v>81</v>
      </c>
      <c r="B85" s="72" t="s">
        <v>145</v>
      </c>
      <c r="C85" s="72" t="s">
        <v>44</v>
      </c>
      <c r="D85" s="72" t="s">
        <v>595</v>
      </c>
      <c r="E85" s="72" t="s">
        <v>127</v>
      </c>
      <c r="F85" s="73" t="s">
        <v>128</v>
      </c>
      <c r="G85" s="72" t="s">
        <v>85</v>
      </c>
      <c r="H85" s="72" t="s">
        <v>264</v>
      </c>
      <c r="I85" s="72" t="s">
        <v>176</v>
      </c>
      <c r="J85" s="72" t="s">
        <v>45</v>
      </c>
      <c r="K85" s="72" t="s">
        <v>494</v>
      </c>
      <c r="L85" s="72" t="s">
        <v>255</v>
      </c>
      <c r="M85" s="72" t="s">
        <v>130</v>
      </c>
      <c r="N85" s="72" t="s">
        <v>129</v>
      </c>
      <c r="O85" s="72" t="s">
        <v>359</v>
      </c>
      <c r="P85" s="72" t="s">
        <v>130</v>
      </c>
      <c r="Q85" s="74">
        <v>1</v>
      </c>
      <c r="R85" s="73" t="s">
        <v>26</v>
      </c>
      <c r="S85" s="72" t="s">
        <v>459</v>
      </c>
      <c r="T85" s="75" t="s">
        <v>461</v>
      </c>
      <c r="U85" s="76">
        <v>1783000000</v>
      </c>
      <c r="V85" s="77">
        <v>45170</v>
      </c>
      <c r="W85" s="77">
        <v>45291</v>
      </c>
      <c r="X85" s="72" t="s">
        <v>50</v>
      </c>
      <c r="Y85" s="73" t="s">
        <v>164</v>
      </c>
      <c r="Z85" s="74">
        <v>0</v>
      </c>
      <c r="AA85" s="72" t="s">
        <v>635</v>
      </c>
      <c r="AB85" s="78" t="s">
        <v>46</v>
      </c>
      <c r="AC85" s="78">
        <v>0</v>
      </c>
      <c r="AD85" s="78">
        <v>0</v>
      </c>
      <c r="AE85" s="79"/>
      <c r="AF85" s="72" t="s">
        <v>52</v>
      </c>
      <c r="AG85" s="73" t="s">
        <v>361</v>
      </c>
      <c r="AH85" s="73" t="s">
        <v>362</v>
      </c>
    </row>
    <row r="86" spans="1:34" ht="90" x14ac:dyDescent="0.25">
      <c r="A86" s="63">
        <v>82</v>
      </c>
      <c r="B86" s="64" t="s">
        <v>145</v>
      </c>
      <c r="C86" s="64" t="s">
        <v>597</v>
      </c>
      <c r="D86" s="64" t="s">
        <v>597</v>
      </c>
      <c r="E86" s="65" t="s">
        <v>127</v>
      </c>
      <c r="F86" s="65" t="s">
        <v>128</v>
      </c>
      <c r="G86" s="64" t="s">
        <v>85</v>
      </c>
      <c r="H86" s="64" t="s">
        <v>265</v>
      </c>
      <c r="I86" s="64" t="s">
        <v>177</v>
      </c>
      <c r="J86" s="64" t="s">
        <v>45</v>
      </c>
      <c r="K86" s="65" t="s">
        <v>494</v>
      </c>
      <c r="L86" s="64" t="s">
        <v>255</v>
      </c>
      <c r="M86" s="64" t="s">
        <v>133</v>
      </c>
      <c r="N86" s="64" t="s">
        <v>132</v>
      </c>
      <c r="O86" s="64" t="s">
        <v>359</v>
      </c>
      <c r="P86" s="64" t="s">
        <v>133</v>
      </c>
      <c r="Q86" s="66">
        <v>1</v>
      </c>
      <c r="R86" s="65" t="s">
        <v>26</v>
      </c>
      <c r="S86" s="64" t="s">
        <v>460</v>
      </c>
      <c r="T86" s="67" t="s">
        <v>462</v>
      </c>
      <c r="U86" s="68">
        <f>1250000000</f>
        <v>1250000000</v>
      </c>
      <c r="V86" s="69">
        <v>45170</v>
      </c>
      <c r="W86" s="69">
        <v>45291</v>
      </c>
      <c r="X86" s="64" t="s">
        <v>50</v>
      </c>
      <c r="Y86" s="65" t="s">
        <v>164</v>
      </c>
      <c r="Z86" s="66">
        <v>0</v>
      </c>
      <c r="AA86" s="64" t="s">
        <v>635</v>
      </c>
      <c r="AB86" s="62" t="s">
        <v>46</v>
      </c>
      <c r="AC86" s="62">
        <v>0</v>
      </c>
      <c r="AD86" s="62">
        <v>0</v>
      </c>
      <c r="AE86" s="70"/>
      <c r="AF86" s="64" t="s">
        <v>52</v>
      </c>
      <c r="AG86" s="65" t="s">
        <v>361</v>
      </c>
      <c r="AH86" s="65" t="s">
        <v>362</v>
      </c>
    </row>
    <row r="87" spans="1:34" ht="105" x14ac:dyDescent="0.25">
      <c r="A87" s="71">
        <v>83</v>
      </c>
      <c r="B87" s="72" t="s">
        <v>145</v>
      </c>
      <c r="C87" s="72" t="s">
        <v>44</v>
      </c>
      <c r="D87" s="72" t="s">
        <v>589</v>
      </c>
      <c r="E87" s="72" t="s">
        <v>127</v>
      </c>
      <c r="F87" s="73" t="s">
        <v>128</v>
      </c>
      <c r="G87" s="72" t="s">
        <v>85</v>
      </c>
      <c r="H87" s="72" t="s">
        <v>265</v>
      </c>
      <c r="I87" s="72" t="s">
        <v>177</v>
      </c>
      <c r="J87" s="72" t="s">
        <v>45</v>
      </c>
      <c r="K87" s="72" t="s">
        <v>494</v>
      </c>
      <c r="L87" s="72" t="s">
        <v>255</v>
      </c>
      <c r="M87" s="72" t="s">
        <v>133</v>
      </c>
      <c r="N87" s="72" t="s">
        <v>134</v>
      </c>
      <c r="O87" s="72" t="s">
        <v>359</v>
      </c>
      <c r="P87" s="72" t="s">
        <v>574</v>
      </c>
      <c r="Q87" s="74">
        <v>1</v>
      </c>
      <c r="R87" s="73" t="s">
        <v>26</v>
      </c>
      <c r="S87" s="72" t="s">
        <v>575</v>
      </c>
      <c r="T87" s="75" t="s">
        <v>576</v>
      </c>
      <c r="U87" s="76">
        <v>1508000000</v>
      </c>
      <c r="V87" s="77">
        <v>45170</v>
      </c>
      <c r="W87" s="77">
        <v>45291</v>
      </c>
      <c r="X87" s="72" t="s">
        <v>50</v>
      </c>
      <c r="Y87" s="73" t="s">
        <v>55</v>
      </c>
      <c r="Z87" s="74">
        <v>1</v>
      </c>
      <c r="AA87" s="72" t="s">
        <v>636</v>
      </c>
      <c r="AB87" s="78" t="s">
        <v>620</v>
      </c>
      <c r="AC87" s="78">
        <v>526500000</v>
      </c>
      <c r="AD87" s="78">
        <v>524333333.38999999</v>
      </c>
      <c r="AE87" s="79"/>
      <c r="AF87" s="72" t="s">
        <v>52</v>
      </c>
      <c r="AG87" s="73" t="s">
        <v>361</v>
      </c>
      <c r="AH87" s="73" t="s">
        <v>362</v>
      </c>
    </row>
    <row r="88" spans="1:34" ht="75" x14ac:dyDescent="0.25">
      <c r="A88" s="63">
        <v>84</v>
      </c>
      <c r="B88" s="64" t="s">
        <v>154</v>
      </c>
      <c r="C88" s="64" t="s">
        <v>44</v>
      </c>
      <c r="D88" s="64" t="s">
        <v>596</v>
      </c>
      <c r="E88" s="65" t="s">
        <v>127</v>
      </c>
      <c r="F88" s="65" t="s">
        <v>128</v>
      </c>
      <c r="G88" s="64" t="s">
        <v>231</v>
      </c>
      <c r="H88" s="64" t="s">
        <v>270</v>
      </c>
      <c r="I88" s="64" t="s">
        <v>180</v>
      </c>
      <c r="J88" s="64" t="s">
        <v>250</v>
      </c>
      <c r="K88" s="65" t="s">
        <v>359</v>
      </c>
      <c r="L88" s="64" t="s">
        <v>46</v>
      </c>
      <c r="M88" s="64" t="s">
        <v>46</v>
      </c>
      <c r="N88" s="64" t="s">
        <v>131</v>
      </c>
      <c r="O88" s="64" t="s">
        <v>359</v>
      </c>
      <c r="P88" s="64" t="s">
        <v>355</v>
      </c>
      <c r="Q88" s="66">
        <v>15</v>
      </c>
      <c r="R88" s="65" t="s">
        <v>26</v>
      </c>
      <c r="S88" s="64" t="s">
        <v>356</v>
      </c>
      <c r="T88" s="67" t="s">
        <v>358</v>
      </c>
      <c r="U88" s="68">
        <v>270000000</v>
      </c>
      <c r="V88" s="69">
        <v>45047</v>
      </c>
      <c r="W88" s="69">
        <v>45275</v>
      </c>
      <c r="X88" s="64" t="s">
        <v>50</v>
      </c>
      <c r="Y88" s="65" t="s">
        <v>55</v>
      </c>
      <c r="Z88" s="66">
        <v>0</v>
      </c>
      <c r="AA88" s="64" t="s">
        <v>635</v>
      </c>
      <c r="AB88" s="62" t="s">
        <v>46</v>
      </c>
      <c r="AC88" s="62">
        <v>0</v>
      </c>
      <c r="AD88" s="62">
        <v>0</v>
      </c>
      <c r="AE88" s="70"/>
      <c r="AF88" s="64" t="s">
        <v>5</v>
      </c>
      <c r="AG88" s="65" t="s">
        <v>361</v>
      </c>
      <c r="AH88" s="65" t="s">
        <v>362</v>
      </c>
    </row>
    <row r="89" spans="1:34" ht="120" x14ac:dyDescent="0.25">
      <c r="A89" s="71">
        <v>85</v>
      </c>
      <c r="B89" s="72" t="s">
        <v>145</v>
      </c>
      <c r="C89" s="72" t="s">
        <v>44</v>
      </c>
      <c r="D89" s="72" t="s">
        <v>595</v>
      </c>
      <c r="E89" s="72" t="s">
        <v>127</v>
      </c>
      <c r="F89" s="73" t="s">
        <v>46</v>
      </c>
      <c r="G89" s="72" t="s">
        <v>85</v>
      </c>
      <c r="H89" s="72" t="s">
        <v>265</v>
      </c>
      <c r="I89" s="72" t="s">
        <v>271</v>
      </c>
      <c r="J89" s="72" t="s">
        <v>250</v>
      </c>
      <c r="K89" s="72" t="s">
        <v>493</v>
      </c>
      <c r="L89" s="72" t="s">
        <v>46</v>
      </c>
      <c r="M89" s="72" t="s">
        <v>46</v>
      </c>
      <c r="N89" s="72" t="s">
        <v>46</v>
      </c>
      <c r="O89" s="72" t="s">
        <v>359</v>
      </c>
      <c r="P89" s="72" t="s">
        <v>239</v>
      </c>
      <c r="Q89" s="74">
        <v>3.9</v>
      </c>
      <c r="R89" s="73" t="s">
        <v>26</v>
      </c>
      <c r="S89" s="72" t="s">
        <v>147</v>
      </c>
      <c r="T89" s="75" t="s">
        <v>148</v>
      </c>
      <c r="U89" s="76">
        <v>0</v>
      </c>
      <c r="V89" s="77">
        <v>44930</v>
      </c>
      <c r="W89" s="77">
        <v>45275</v>
      </c>
      <c r="X89" s="72" t="s">
        <v>50</v>
      </c>
      <c r="Y89" s="73" t="s">
        <v>164</v>
      </c>
      <c r="Z89" s="74">
        <v>2.34</v>
      </c>
      <c r="AA89" s="72" t="s">
        <v>637</v>
      </c>
      <c r="AB89" s="78" t="s">
        <v>570</v>
      </c>
      <c r="AC89" s="78">
        <v>0</v>
      </c>
      <c r="AD89" s="78">
        <v>0</v>
      </c>
      <c r="AE89" s="79"/>
      <c r="AF89" s="72" t="s">
        <v>5</v>
      </c>
      <c r="AG89" s="73" t="s">
        <v>361</v>
      </c>
      <c r="AH89" s="73" t="s">
        <v>362</v>
      </c>
    </row>
    <row r="90" spans="1:34" ht="195" x14ac:dyDescent="0.25">
      <c r="A90" s="63">
        <v>87</v>
      </c>
      <c r="B90" s="65" t="s">
        <v>145</v>
      </c>
      <c r="C90" s="65" t="s">
        <v>44</v>
      </c>
      <c r="D90" s="65" t="s">
        <v>589</v>
      </c>
      <c r="E90" s="65" t="s">
        <v>127</v>
      </c>
      <c r="F90" s="65" t="s">
        <v>128</v>
      </c>
      <c r="G90" s="65" t="s">
        <v>231</v>
      </c>
      <c r="H90" s="65" t="s">
        <v>270</v>
      </c>
      <c r="I90" s="65" t="s">
        <v>176</v>
      </c>
      <c r="J90" s="65" t="s">
        <v>250</v>
      </c>
      <c r="K90" s="64" t="s">
        <v>494</v>
      </c>
      <c r="L90" s="65" t="s">
        <v>255</v>
      </c>
      <c r="M90" s="65" t="s">
        <v>130</v>
      </c>
      <c r="N90" s="65" t="s">
        <v>131</v>
      </c>
      <c r="O90" s="64" t="s">
        <v>359</v>
      </c>
      <c r="P90" s="64" t="s">
        <v>176</v>
      </c>
      <c r="Q90" s="66">
        <v>12</v>
      </c>
      <c r="R90" s="65" t="s">
        <v>26</v>
      </c>
      <c r="S90" s="64" t="s">
        <v>146</v>
      </c>
      <c r="T90" s="67" t="s">
        <v>357</v>
      </c>
      <c r="U90" s="68">
        <v>5675000000</v>
      </c>
      <c r="V90" s="69">
        <v>44941</v>
      </c>
      <c r="W90" s="69">
        <v>45291</v>
      </c>
      <c r="X90" s="64" t="s">
        <v>50</v>
      </c>
      <c r="Y90" s="65" t="s">
        <v>55</v>
      </c>
      <c r="Z90" s="66">
        <v>16</v>
      </c>
      <c r="AA90" s="65" t="s">
        <v>638</v>
      </c>
      <c r="AB90" s="62" t="s">
        <v>360</v>
      </c>
      <c r="AC90" s="62">
        <v>3333613000</v>
      </c>
      <c r="AD90" s="62">
        <v>3045113000</v>
      </c>
      <c r="AE90" s="70"/>
      <c r="AF90" s="64" t="s">
        <v>5</v>
      </c>
      <c r="AG90" s="65" t="s">
        <v>361</v>
      </c>
      <c r="AH90" s="65" t="s">
        <v>362</v>
      </c>
    </row>
    <row r="91" spans="1:34" ht="90" x14ac:dyDescent="0.25">
      <c r="A91" s="71">
        <v>88</v>
      </c>
      <c r="B91" s="72" t="s">
        <v>142</v>
      </c>
      <c r="C91" s="72" t="s">
        <v>143</v>
      </c>
      <c r="D91" s="72" t="s">
        <v>590</v>
      </c>
      <c r="E91" s="73" t="s">
        <v>99</v>
      </c>
      <c r="F91" s="72" t="s">
        <v>103</v>
      </c>
      <c r="G91" s="73" t="s">
        <v>85</v>
      </c>
      <c r="H91" s="73" t="s">
        <v>265</v>
      </c>
      <c r="I91" s="73" t="s">
        <v>177</v>
      </c>
      <c r="J91" s="73" t="s">
        <v>250</v>
      </c>
      <c r="K91" s="73" t="s">
        <v>494</v>
      </c>
      <c r="L91" s="72" t="s">
        <v>471</v>
      </c>
      <c r="M91" s="72" t="s">
        <v>354</v>
      </c>
      <c r="N91" s="72" t="s">
        <v>354</v>
      </c>
      <c r="O91" s="72" t="s">
        <v>359</v>
      </c>
      <c r="P91" s="72" t="s">
        <v>177</v>
      </c>
      <c r="Q91" s="74">
        <v>1</v>
      </c>
      <c r="R91" s="73" t="s">
        <v>26</v>
      </c>
      <c r="S91" s="72" t="s">
        <v>451</v>
      </c>
      <c r="T91" s="75" t="s">
        <v>452</v>
      </c>
      <c r="U91" s="76">
        <v>111120005937</v>
      </c>
      <c r="V91" s="77">
        <v>44927</v>
      </c>
      <c r="W91" s="77">
        <v>45291</v>
      </c>
      <c r="X91" s="72" t="s">
        <v>50</v>
      </c>
      <c r="Y91" s="73" t="s">
        <v>51</v>
      </c>
      <c r="Z91" s="74">
        <v>0</v>
      </c>
      <c r="AA91" s="100" t="s">
        <v>655</v>
      </c>
      <c r="AB91" s="78" t="s">
        <v>46</v>
      </c>
      <c r="AC91" s="101">
        <v>60000000000</v>
      </c>
      <c r="AD91" s="101">
        <v>60000000000</v>
      </c>
      <c r="AE91" s="103" t="s">
        <v>656</v>
      </c>
      <c r="AF91" s="72" t="s">
        <v>5</v>
      </c>
      <c r="AG91" s="73" t="s">
        <v>438</v>
      </c>
      <c r="AH91" s="73" t="s">
        <v>439</v>
      </c>
    </row>
    <row r="92" spans="1:34" ht="105" x14ac:dyDescent="0.25">
      <c r="A92" s="63">
        <v>89</v>
      </c>
      <c r="B92" s="64" t="s">
        <v>224</v>
      </c>
      <c r="C92" s="64" t="s">
        <v>189</v>
      </c>
      <c r="D92" s="64" t="s">
        <v>603</v>
      </c>
      <c r="E92" s="65" t="s">
        <v>135</v>
      </c>
      <c r="F92" s="65" t="s">
        <v>135</v>
      </c>
      <c r="G92" s="64" t="s">
        <v>24</v>
      </c>
      <c r="H92" s="64" t="s">
        <v>267</v>
      </c>
      <c r="I92" s="64" t="s">
        <v>181</v>
      </c>
      <c r="J92" s="64" t="s">
        <v>266</v>
      </c>
      <c r="K92" s="64" t="s">
        <v>493</v>
      </c>
      <c r="L92" s="64" t="s">
        <v>46</v>
      </c>
      <c r="M92" s="64" t="s">
        <v>46</v>
      </c>
      <c r="N92" s="64" t="s">
        <v>136</v>
      </c>
      <c r="O92" s="64" t="s">
        <v>46</v>
      </c>
      <c r="P92" s="64" t="s">
        <v>137</v>
      </c>
      <c r="Q92" s="66">
        <v>100</v>
      </c>
      <c r="R92" s="65" t="s">
        <v>35</v>
      </c>
      <c r="S92" s="64" t="s">
        <v>225</v>
      </c>
      <c r="T92" s="67" t="s">
        <v>226</v>
      </c>
      <c r="U92" s="68">
        <v>1233724344</v>
      </c>
      <c r="V92" s="69">
        <v>44927</v>
      </c>
      <c r="W92" s="69">
        <v>45291</v>
      </c>
      <c r="X92" s="64" t="s">
        <v>56</v>
      </c>
      <c r="Y92" s="65" t="s">
        <v>51</v>
      </c>
      <c r="Z92" s="61">
        <v>100</v>
      </c>
      <c r="AA92" s="65" t="s">
        <v>633</v>
      </c>
      <c r="AB92" s="62" t="s">
        <v>512</v>
      </c>
      <c r="AC92" s="62">
        <v>0</v>
      </c>
      <c r="AD92" s="62">
        <v>0</v>
      </c>
      <c r="AE92" s="70"/>
      <c r="AF92" s="64" t="s">
        <v>52</v>
      </c>
      <c r="AG92" s="65" t="s">
        <v>321</v>
      </c>
      <c r="AH92" s="65" t="s">
        <v>322</v>
      </c>
    </row>
    <row r="93" spans="1:34" ht="75" x14ac:dyDescent="0.25">
      <c r="A93" s="71">
        <v>90</v>
      </c>
      <c r="B93" s="72" t="s">
        <v>166</v>
      </c>
      <c r="C93" s="72" t="s">
        <v>44</v>
      </c>
      <c r="D93" s="72" t="s">
        <v>604</v>
      </c>
      <c r="E93" s="73" t="s">
        <v>135</v>
      </c>
      <c r="F93" s="73" t="s">
        <v>135</v>
      </c>
      <c r="G93" s="72" t="s">
        <v>24</v>
      </c>
      <c r="H93" s="72" t="s">
        <v>267</v>
      </c>
      <c r="I93" s="72" t="s">
        <v>487</v>
      </c>
      <c r="J93" s="72" t="s">
        <v>45</v>
      </c>
      <c r="K93" s="72" t="s">
        <v>493</v>
      </c>
      <c r="L93" s="72" t="s">
        <v>46</v>
      </c>
      <c r="M93" s="72" t="s">
        <v>46</v>
      </c>
      <c r="N93" s="72" t="s">
        <v>138</v>
      </c>
      <c r="O93" s="72" t="s">
        <v>46</v>
      </c>
      <c r="P93" s="72" t="s">
        <v>139</v>
      </c>
      <c r="Q93" s="74">
        <v>80</v>
      </c>
      <c r="R93" s="73" t="s">
        <v>35</v>
      </c>
      <c r="S93" s="72" t="s">
        <v>227</v>
      </c>
      <c r="T93" s="75" t="s">
        <v>228</v>
      </c>
      <c r="U93" s="76">
        <v>1172324000</v>
      </c>
      <c r="V93" s="77">
        <v>44927</v>
      </c>
      <c r="W93" s="77">
        <v>45291</v>
      </c>
      <c r="X93" s="72" t="s">
        <v>56</v>
      </c>
      <c r="Y93" s="73" t="s">
        <v>68</v>
      </c>
      <c r="Z93" s="58">
        <v>109</v>
      </c>
      <c r="AA93" s="72" t="s">
        <v>634</v>
      </c>
      <c r="AB93" s="78" t="s">
        <v>513</v>
      </c>
      <c r="AC93" s="78">
        <v>0</v>
      </c>
      <c r="AD93" s="78">
        <v>0</v>
      </c>
      <c r="AE93" s="79"/>
      <c r="AF93" s="72" t="s">
        <v>52</v>
      </c>
      <c r="AG93" s="73" t="s">
        <v>321</v>
      </c>
      <c r="AH93" s="73" t="s">
        <v>322</v>
      </c>
    </row>
    <row r="94" spans="1:34" ht="157.5" customHeight="1" x14ac:dyDescent="0.25">
      <c r="A94" s="63">
        <v>91</v>
      </c>
      <c r="B94" s="64" t="s">
        <v>166</v>
      </c>
      <c r="C94" s="64" t="s">
        <v>44</v>
      </c>
      <c r="D94" s="64" t="s">
        <v>604</v>
      </c>
      <c r="E94" s="65" t="s">
        <v>135</v>
      </c>
      <c r="F94" s="65" t="s">
        <v>135</v>
      </c>
      <c r="G94" s="64" t="s">
        <v>24</v>
      </c>
      <c r="H94" s="64" t="s">
        <v>267</v>
      </c>
      <c r="I94" s="64" t="s">
        <v>271</v>
      </c>
      <c r="J94" s="64" t="s">
        <v>45</v>
      </c>
      <c r="K94" s="64" t="s">
        <v>493</v>
      </c>
      <c r="L94" s="64" t="s">
        <v>46</v>
      </c>
      <c r="M94" s="64" t="s">
        <v>46</v>
      </c>
      <c r="N94" s="64" t="s">
        <v>140</v>
      </c>
      <c r="O94" s="64" t="s">
        <v>46</v>
      </c>
      <c r="P94" s="64" t="s">
        <v>141</v>
      </c>
      <c r="Q94" s="66">
        <v>90</v>
      </c>
      <c r="R94" s="65" t="s">
        <v>35</v>
      </c>
      <c r="S94" s="64" t="s">
        <v>229</v>
      </c>
      <c r="T94" s="67" t="s">
        <v>230</v>
      </c>
      <c r="U94" s="68">
        <v>1687170176</v>
      </c>
      <c r="V94" s="69">
        <v>44927</v>
      </c>
      <c r="W94" s="69">
        <v>45291</v>
      </c>
      <c r="X94" s="64" t="s">
        <v>56</v>
      </c>
      <c r="Y94" s="65" t="s">
        <v>51</v>
      </c>
      <c r="Z94" s="66">
        <v>100</v>
      </c>
      <c r="AA94" s="65" t="s">
        <v>627</v>
      </c>
      <c r="AB94" s="62" t="s">
        <v>514</v>
      </c>
      <c r="AC94" s="62">
        <v>0</v>
      </c>
      <c r="AD94" s="62">
        <v>0</v>
      </c>
      <c r="AE94" s="70"/>
      <c r="AF94" s="64" t="s">
        <v>52</v>
      </c>
      <c r="AG94" s="65" t="s">
        <v>321</v>
      </c>
      <c r="AH94" s="65" t="s">
        <v>322</v>
      </c>
    </row>
    <row r="95" spans="1:34" ht="105" x14ac:dyDescent="0.25">
      <c r="A95" s="71">
        <v>92</v>
      </c>
      <c r="B95" s="80" t="s">
        <v>155</v>
      </c>
      <c r="C95" s="80" t="s">
        <v>143</v>
      </c>
      <c r="D95" s="80" t="s">
        <v>590</v>
      </c>
      <c r="E95" s="80" t="s">
        <v>84</v>
      </c>
      <c r="F95" s="73" t="s">
        <v>396</v>
      </c>
      <c r="G95" s="80" t="s">
        <v>85</v>
      </c>
      <c r="H95" s="80" t="s">
        <v>264</v>
      </c>
      <c r="I95" s="80" t="s">
        <v>271</v>
      </c>
      <c r="J95" s="80" t="s">
        <v>250</v>
      </c>
      <c r="K95" s="80" t="s">
        <v>493</v>
      </c>
      <c r="L95" s="80" t="s">
        <v>46</v>
      </c>
      <c r="M95" s="80" t="s">
        <v>46</v>
      </c>
      <c r="N95" s="80" t="s">
        <v>46</v>
      </c>
      <c r="O95" s="72" t="s">
        <v>359</v>
      </c>
      <c r="P95" s="72" t="s">
        <v>429</v>
      </c>
      <c r="Q95" s="74">
        <v>100</v>
      </c>
      <c r="R95" s="73" t="s">
        <v>35</v>
      </c>
      <c r="S95" s="72" t="s">
        <v>430</v>
      </c>
      <c r="T95" s="75" t="s">
        <v>431</v>
      </c>
      <c r="U95" s="76">
        <v>456776629.18000001</v>
      </c>
      <c r="V95" s="77">
        <v>44927</v>
      </c>
      <c r="W95" s="77">
        <v>45291</v>
      </c>
      <c r="X95" s="72" t="s">
        <v>56</v>
      </c>
      <c r="Y95" s="73" t="s">
        <v>55</v>
      </c>
      <c r="Z95" s="72">
        <v>100</v>
      </c>
      <c r="AA95" s="72" t="s">
        <v>702</v>
      </c>
      <c r="AB95" s="78" t="s">
        <v>432</v>
      </c>
      <c r="AC95" s="78">
        <f>+'[1]Hoja2 (2)'!E25</f>
        <v>373657987.875</v>
      </c>
      <c r="AD95" s="78">
        <f>+'[1]Hoja2 (2)'!E44</f>
        <v>247726881.18360001</v>
      </c>
      <c r="AE95" s="79"/>
      <c r="AF95" s="72" t="s">
        <v>52</v>
      </c>
      <c r="AG95" s="73" t="s">
        <v>401</v>
      </c>
      <c r="AH95" s="73" t="s">
        <v>402</v>
      </c>
    </row>
    <row r="96" spans="1:34" ht="90" x14ac:dyDescent="0.25">
      <c r="A96" s="63">
        <v>93</v>
      </c>
      <c r="B96" s="81" t="s">
        <v>155</v>
      </c>
      <c r="C96" s="81" t="s">
        <v>143</v>
      </c>
      <c r="D96" s="81" t="s">
        <v>590</v>
      </c>
      <c r="E96" s="81" t="s">
        <v>84</v>
      </c>
      <c r="F96" s="65" t="s">
        <v>396</v>
      </c>
      <c r="G96" s="81" t="s">
        <v>85</v>
      </c>
      <c r="H96" s="81" t="s">
        <v>264</v>
      </c>
      <c r="I96" s="81" t="s">
        <v>271</v>
      </c>
      <c r="J96" s="81" t="s">
        <v>250</v>
      </c>
      <c r="K96" s="81" t="s">
        <v>493</v>
      </c>
      <c r="L96" s="81" t="s">
        <v>46</v>
      </c>
      <c r="M96" s="81" t="s">
        <v>46</v>
      </c>
      <c r="N96" s="81" t="s">
        <v>46</v>
      </c>
      <c r="O96" s="64" t="s">
        <v>359</v>
      </c>
      <c r="P96" s="64" t="s">
        <v>433</v>
      </c>
      <c r="Q96" s="66">
        <v>80</v>
      </c>
      <c r="R96" s="65" t="s">
        <v>35</v>
      </c>
      <c r="S96" s="64" t="s">
        <v>434</v>
      </c>
      <c r="T96" s="67" t="s">
        <v>435</v>
      </c>
      <c r="U96" s="68">
        <v>745267131.82000005</v>
      </c>
      <c r="V96" s="69">
        <v>44927</v>
      </c>
      <c r="W96" s="69">
        <v>45291</v>
      </c>
      <c r="X96" s="64" t="s">
        <v>50</v>
      </c>
      <c r="Y96" s="65" t="s">
        <v>68</v>
      </c>
      <c r="Z96" s="64">
        <v>99</v>
      </c>
      <c r="AA96" s="64" t="s">
        <v>703</v>
      </c>
      <c r="AB96" s="62" t="s">
        <v>436</v>
      </c>
      <c r="AC96" s="62">
        <f>+'[1]Hoja2 (2)'!F25</f>
        <v>622763313.125</v>
      </c>
      <c r="AD96" s="62">
        <f>+'[1]Hoja2 (2)'!F44</f>
        <v>404185964.03640002</v>
      </c>
      <c r="AE96" s="70"/>
      <c r="AF96" s="64" t="s">
        <v>52</v>
      </c>
      <c r="AG96" s="65" t="s">
        <v>401</v>
      </c>
      <c r="AH96" s="65" t="s">
        <v>402</v>
      </c>
    </row>
  </sheetData>
  <autoFilter ref="A1:AH96" xr:uid="{AAE2B553-81DA-48F5-A931-889EF1649B5C}"/>
  <mergeCells count="126">
    <mergeCell ref="R32:R33"/>
    <mergeCell ref="R34:R35"/>
    <mergeCell ref="R36:R37"/>
    <mergeCell ref="R38:R39"/>
    <mergeCell ref="R50:R51"/>
    <mergeCell ref="R52:R53"/>
    <mergeCell ref="R54:R55"/>
    <mergeCell ref="S54:S55"/>
    <mergeCell ref="P54:P55"/>
    <mergeCell ref="Q32:Q33"/>
    <mergeCell ref="Q34:Q35"/>
    <mergeCell ref="Q36:Q37"/>
    <mergeCell ref="Q38:Q39"/>
    <mergeCell ref="Q50:Q51"/>
    <mergeCell ref="Q52:Q53"/>
    <mergeCell ref="Q54:Q55"/>
    <mergeCell ref="P32:P33"/>
    <mergeCell ref="P34:P35"/>
    <mergeCell ref="P36:P37"/>
    <mergeCell ref="P38:P39"/>
    <mergeCell ref="P50:P51"/>
    <mergeCell ref="P52:P53"/>
    <mergeCell ref="T32:T33"/>
    <mergeCell ref="T34:T35"/>
    <mergeCell ref="T36:T37"/>
    <mergeCell ref="T38:T39"/>
    <mergeCell ref="T50:T51"/>
    <mergeCell ref="T52:T53"/>
    <mergeCell ref="T54:T55"/>
    <mergeCell ref="S32:S33"/>
    <mergeCell ref="S34:S35"/>
    <mergeCell ref="S36:S37"/>
    <mergeCell ref="S38:S39"/>
    <mergeCell ref="S50:S51"/>
    <mergeCell ref="S52:S53"/>
    <mergeCell ref="X54:X55"/>
    <mergeCell ref="Y52:Y53"/>
    <mergeCell ref="Y54:Y55"/>
    <mergeCell ref="Y32:Y33"/>
    <mergeCell ref="Y34:Y35"/>
    <mergeCell ref="V54:V55"/>
    <mergeCell ref="W32:W33"/>
    <mergeCell ref="W34:W35"/>
    <mergeCell ref="W36:W37"/>
    <mergeCell ref="W38:W39"/>
    <mergeCell ref="W50:W51"/>
    <mergeCell ref="W52:W53"/>
    <mergeCell ref="W54:W55"/>
    <mergeCell ref="V32:V33"/>
    <mergeCell ref="V34:V35"/>
    <mergeCell ref="V36:V37"/>
    <mergeCell ref="V38:V39"/>
    <mergeCell ref="V50:V51"/>
    <mergeCell ref="V52:V53"/>
    <mergeCell ref="Y36:Y37"/>
    <mergeCell ref="Y38:Y39"/>
    <mergeCell ref="Y50:Y51"/>
    <mergeCell ref="X32:X33"/>
    <mergeCell ref="X34:X35"/>
    <mergeCell ref="X36:X37"/>
    <mergeCell ref="X38:X39"/>
    <mergeCell ref="X50:X51"/>
    <mergeCell ref="X52:X53"/>
    <mergeCell ref="AA32:AA33"/>
    <mergeCell ref="AA34:AA35"/>
    <mergeCell ref="AA36:AA37"/>
    <mergeCell ref="AA38:AA39"/>
    <mergeCell ref="AA50:AA51"/>
    <mergeCell ref="AA52:AA53"/>
    <mergeCell ref="AA54:AA55"/>
    <mergeCell ref="Z32:Z33"/>
    <mergeCell ref="Z34:Z35"/>
    <mergeCell ref="Z36:Z37"/>
    <mergeCell ref="Z38:Z39"/>
    <mergeCell ref="Z50:Z51"/>
    <mergeCell ref="Z52:Z53"/>
    <mergeCell ref="Z54:Z55"/>
    <mergeCell ref="AB54:AB55"/>
    <mergeCell ref="AC32:AC33"/>
    <mergeCell ref="AC34:AC35"/>
    <mergeCell ref="AC36:AC37"/>
    <mergeCell ref="AC38:AC39"/>
    <mergeCell ref="AC50:AC51"/>
    <mergeCell ref="AC52:AC53"/>
    <mergeCell ref="AC54:AC55"/>
    <mergeCell ref="AB32:AB33"/>
    <mergeCell ref="AB34:AB35"/>
    <mergeCell ref="AB36:AB37"/>
    <mergeCell ref="AB38:AB39"/>
    <mergeCell ref="AB50:AB51"/>
    <mergeCell ref="AB52:AB53"/>
    <mergeCell ref="AD54:AD55"/>
    <mergeCell ref="AF32:AF33"/>
    <mergeCell ref="AF34:AF35"/>
    <mergeCell ref="AF36:AF37"/>
    <mergeCell ref="AF38:AF39"/>
    <mergeCell ref="AF50:AF51"/>
    <mergeCell ref="AF52:AF53"/>
    <mergeCell ref="AF54:AF55"/>
    <mergeCell ref="AD32:AD33"/>
    <mergeCell ref="AD34:AD35"/>
    <mergeCell ref="AD36:AD37"/>
    <mergeCell ref="AD38:AD39"/>
    <mergeCell ref="AD50:AD51"/>
    <mergeCell ref="AD52:AD53"/>
    <mergeCell ref="AH54:AH55"/>
    <mergeCell ref="AE32:AE33"/>
    <mergeCell ref="AE34:AE35"/>
    <mergeCell ref="AE36:AE37"/>
    <mergeCell ref="AE38:AE39"/>
    <mergeCell ref="AE50:AE51"/>
    <mergeCell ref="AE52:AE53"/>
    <mergeCell ref="AE54:AE55"/>
    <mergeCell ref="AH32:AH33"/>
    <mergeCell ref="AH34:AH35"/>
    <mergeCell ref="AH36:AH37"/>
    <mergeCell ref="AH38:AH39"/>
    <mergeCell ref="AH50:AH51"/>
    <mergeCell ref="AH52:AH53"/>
    <mergeCell ref="AG32:AG33"/>
    <mergeCell ref="AG34:AG35"/>
    <mergeCell ref="AG36:AG37"/>
    <mergeCell ref="AG38:AG39"/>
    <mergeCell ref="AG50:AG51"/>
    <mergeCell ref="AG52:AG53"/>
    <mergeCell ref="AG54:AG55"/>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Q2:Q32 Q34:Q54 Q56:Q86 Q88:Q96" xr:uid="{C7F9D9D6-1A63-4D57-AC61-EF44E17ACE76}">
      <formula1>0</formula1>
      <formula2>9900000</formula2>
    </dataValidation>
  </dataValidations>
  <hyperlinks>
    <hyperlink ref="AB30" r:id="rId1" display="https://www.anh.gov.co/es/atenci%C3%B3n-y-servicios-a-la-ciudadan%C3%ADa/pqrsd/    " xr:uid="{4749A336-8628-4673-BC46-C6A551A63167}"/>
    <hyperlink ref="AB67" r:id="rId2" xr:uid="{BD899340-435F-475F-9851-EF61B18AB7F9}"/>
    <hyperlink ref="AB66" r:id="rId3" xr:uid="{7B56851E-A686-4161-A170-BD25F0D88A21}"/>
    <hyperlink ref="AB31" r:id="rId4" xr:uid="{ABD4C9A4-B1EB-4690-9417-F1FC5C2C8F1C}"/>
  </hyperlinks>
  <pageMargins left="0.7" right="0.7" top="0.75" bottom="0.75" header="0.3" footer="0.3"/>
  <pageSetup orientation="portrait"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5" x14ac:dyDescent="0.25"/>
  <cols>
    <col min="1" max="1" width="16" style="47" bestFit="1" customWidth="1"/>
    <col min="2" max="2" width="18.85546875" style="47" bestFit="1" customWidth="1"/>
    <col min="3" max="3" width="16" style="47" bestFit="1" customWidth="1"/>
    <col min="4" max="4" width="18.42578125" style="47" bestFit="1" customWidth="1"/>
  </cols>
  <sheetData>
    <row r="1" spans="1:6" x14ac:dyDescent="0.25">
      <c r="A1" s="47" t="s">
        <v>559</v>
      </c>
      <c r="B1" s="47" t="s">
        <v>560</v>
      </c>
      <c r="C1" s="47" t="s">
        <v>561</v>
      </c>
      <c r="D1" s="47" t="s">
        <v>562</v>
      </c>
      <c r="E1" s="47" t="s">
        <v>563</v>
      </c>
      <c r="F1" s="47" t="s">
        <v>564</v>
      </c>
    </row>
    <row r="2" spans="1:6" hidden="1" x14ac:dyDescent="0.25">
      <c r="A2" s="47">
        <v>0</v>
      </c>
      <c r="B2" s="47" t="s">
        <v>46</v>
      </c>
      <c r="C2" s="47">
        <v>0</v>
      </c>
      <c r="D2" s="47" t="s">
        <v>46</v>
      </c>
      <c r="E2" t="str">
        <f>IF(A2=C2,"CORRECTO","ERROR")</f>
        <v>CORRECTO</v>
      </c>
      <c r="F2" t="str">
        <f>IF(B2&lt;=D2,"CORRECTO","ERROR")</f>
        <v>CORRECTO</v>
      </c>
    </row>
    <row r="3" spans="1:6" hidden="1" x14ac:dyDescent="0.25">
      <c r="A3" s="47">
        <v>69000000</v>
      </c>
      <c r="B3" s="47" t="s">
        <v>46</v>
      </c>
      <c r="C3" s="47">
        <v>69000000</v>
      </c>
      <c r="D3" s="47" t="s">
        <v>46</v>
      </c>
      <c r="E3" t="str">
        <f t="shared" ref="E3:E66" si="0">IF(A3=C3,"CORRECTO","ERROR")</f>
        <v>CORRECTO</v>
      </c>
      <c r="F3" t="str">
        <f t="shared" ref="F3:F66" si="1">IF(B3&lt;=D3,"CORRECTO","ERROR")</f>
        <v>CORRECTO</v>
      </c>
    </row>
    <row r="4" spans="1:6" hidden="1" x14ac:dyDescent="0.25">
      <c r="A4" s="47">
        <v>24000000</v>
      </c>
      <c r="B4" s="47" t="s">
        <v>46</v>
      </c>
      <c r="C4" s="47">
        <v>24000000</v>
      </c>
      <c r="D4" s="47" t="s">
        <v>46</v>
      </c>
      <c r="E4" t="str">
        <f t="shared" si="0"/>
        <v>CORRECTO</v>
      </c>
      <c r="F4" t="str">
        <f t="shared" si="1"/>
        <v>CORRECTO</v>
      </c>
    </row>
    <row r="5" spans="1:6" hidden="1" x14ac:dyDescent="0.25">
      <c r="A5" s="47">
        <v>0</v>
      </c>
      <c r="B5" s="47" t="s">
        <v>46</v>
      </c>
      <c r="C5" s="47">
        <v>0</v>
      </c>
      <c r="D5" s="47" t="s">
        <v>46</v>
      </c>
      <c r="E5" t="str">
        <f t="shared" si="0"/>
        <v>CORRECTO</v>
      </c>
      <c r="F5" t="str">
        <f t="shared" si="1"/>
        <v>CORRECTO</v>
      </c>
    </row>
    <row r="6" spans="1:6" hidden="1" x14ac:dyDescent="0.25">
      <c r="A6" s="47">
        <v>24000000</v>
      </c>
      <c r="B6" s="47" t="s">
        <v>46</v>
      </c>
      <c r="C6" s="47">
        <v>24000000</v>
      </c>
      <c r="D6" s="47" t="s">
        <v>46</v>
      </c>
      <c r="E6" t="str">
        <f t="shared" si="0"/>
        <v>CORRECTO</v>
      </c>
      <c r="F6" t="str">
        <f t="shared" si="1"/>
        <v>CORRECTO</v>
      </c>
    </row>
    <row r="7" spans="1:6" hidden="1" x14ac:dyDescent="0.25">
      <c r="A7" s="47">
        <v>11803758</v>
      </c>
      <c r="B7" s="47">
        <v>4000163</v>
      </c>
      <c r="C7" s="47">
        <v>11803758</v>
      </c>
      <c r="D7" s="47">
        <v>4000163</v>
      </c>
      <c r="E7" t="str">
        <f t="shared" si="0"/>
        <v>CORRECTO</v>
      </c>
      <c r="F7" t="str">
        <f t="shared" si="1"/>
        <v>CORRECTO</v>
      </c>
    </row>
    <row r="8" spans="1:6" hidden="1" x14ac:dyDescent="0.25">
      <c r="A8" s="47">
        <v>11803758</v>
      </c>
      <c r="B8" s="47">
        <v>4000163</v>
      </c>
      <c r="C8" s="47">
        <v>11803758</v>
      </c>
      <c r="D8" s="47">
        <v>4000163</v>
      </c>
      <c r="E8" t="str">
        <f t="shared" si="0"/>
        <v>CORRECTO</v>
      </c>
      <c r="F8" t="str">
        <f t="shared" si="1"/>
        <v>CORRECTO</v>
      </c>
    </row>
    <row r="9" spans="1:6" hidden="1" x14ac:dyDescent="0.25">
      <c r="A9" s="47">
        <v>11803758</v>
      </c>
      <c r="B9" s="47">
        <v>4000163</v>
      </c>
      <c r="C9" s="47">
        <v>11803758</v>
      </c>
      <c r="D9" s="47">
        <v>4000163</v>
      </c>
      <c r="E9" t="str">
        <f t="shared" si="0"/>
        <v>CORRECTO</v>
      </c>
      <c r="F9" t="str">
        <f t="shared" si="1"/>
        <v>CORRECTO</v>
      </c>
    </row>
    <row r="10" spans="1:6" hidden="1" x14ac:dyDescent="0.25">
      <c r="A10" s="47">
        <v>11803758</v>
      </c>
      <c r="B10" s="47">
        <v>4000163</v>
      </c>
      <c r="C10" s="47">
        <v>11803758</v>
      </c>
      <c r="D10" s="47">
        <v>4000163</v>
      </c>
      <c r="E10" t="str">
        <f t="shared" si="0"/>
        <v>CORRECTO</v>
      </c>
      <c r="F10" t="str">
        <f t="shared" si="1"/>
        <v>CORRECTO</v>
      </c>
    </row>
    <row r="11" spans="1:6" hidden="1" x14ac:dyDescent="0.25">
      <c r="A11" s="47">
        <v>0</v>
      </c>
      <c r="B11" s="47" t="s">
        <v>46</v>
      </c>
      <c r="C11" s="47">
        <v>0</v>
      </c>
      <c r="D11" s="47" t="s">
        <v>46</v>
      </c>
      <c r="E11" t="str">
        <f t="shared" si="0"/>
        <v>CORRECTO</v>
      </c>
      <c r="F11" t="str">
        <f t="shared" si="1"/>
        <v>CORRECTO</v>
      </c>
    </row>
    <row r="12" spans="1:6" hidden="1" x14ac:dyDescent="0.25">
      <c r="A12" s="47">
        <v>0</v>
      </c>
      <c r="B12" s="47" t="s">
        <v>46</v>
      </c>
      <c r="C12" s="47">
        <v>0</v>
      </c>
      <c r="D12" s="47" t="s">
        <v>46</v>
      </c>
      <c r="E12" t="str">
        <f t="shared" si="0"/>
        <v>CORRECTO</v>
      </c>
      <c r="F12" t="str">
        <f t="shared" si="1"/>
        <v>CORRECTO</v>
      </c>
    </row>
    <row r="13" spans="1:6" hidden="1" x14ac:dyDescent="0.25">
      <c r="A13" s="47">
        <v>0</v>
      </c>
      <c r="B13" s="47" t="s">
        <v>46</v>
      </c>
      <c r="C13" s="47">
        <v>0</v>
      </c>
      <c r="D13" s="47" t="s">
        <v>46</v>
      </c>
      <c r="E13" t="str">
        <f t="shared" si="0"/>
        <v>CORRECTO</v>
      </c>
      <c r="F13" t="str">
        <f t="shared" si="1"/>
        <v>CORRECTO</v>
      </c>
    </row>
    <row r="14" spans="1:6" hidden="1" x14ac:dyDescent="0.25">
      <c r="A14" s="47">
        <v>280000000</v>
      </c>
      <c r="B14" s="47">
        <v>0</v>
      </c>
      <c r="C14" s="47">
        <v>280000000</v>
      </c>
      <c r="D14" s="47">
        <v>0</v>
      </c>
      <c r="E14" t="str">
        <f t="shared" si="0"/>
        <v>CORRECTO</v>
      </c>
      <c r="F14" t="str">
        <f t="shared" si="1"/>
        <v>CORRECTO</v>
      </c>
    </row>
    <row r="15" spans="1:6" hidden="1" x14ac:dyDescent="0.25">
      <c r="A15" s="47">
        <v>790000000</v>
      </c>
      <c r="B15" s="47">
        <v>0</v>
      </c>
      <c r="C15" s="47">
        <v>790000000</v>
      </c>
      <c r="D15" s="47">
        <v>0</v>
      </c>
      <c r="E15" t="str">
        <f t="shared" si="0"/>
        <v>CORRECTO</v>
      </c>
      <c r="F15" t="str">
        <f t="shared" si="1"/>
        <v>CORRECTO</v>
      </c>
    </row>
    <row r="16" spans="1:6" hidden="1" x14ac:dyDescent="0.25">
      <c r="A16" s="47">
        <v>980000000</v>
      </c>
      <c r="B16" s="47">
        <v>0</v>
      </c>
      <c r="C16" s="47">
        <v>980000000</v>
      </c>
      <c r="D16" s="47">
        <v>0</v>
      </c>
      <c r="E16" t="str">
        <f t="shared" si="0"/>
        <v>CORRECTO</v>
      </c>
      <c r="F16" t="str">
        <f t="shared" si="1"/>
        <v>CORRECTO</v>
      </c>
    </row>
    <row r="17" spans="1:6" hidden="1" x14ac:dyDescent="0.25">
      <c r="A17" s="47">
        <v>2581000000</v>
      </c>
      <c r="B17" s="47">
        <v>469453672</v>
      </c>
      <c r="C17" s="47">
        <v>2581000000</v>
      </c>
      <c r="D17" s="47">
        <v>469453672</v>
      </c>
      <c r="E17" t="str">
        <f t="shared" si="0"/>
        <v>CORRECTO</v>
      </c>
      <c r="F17" t="str">
        <f t="shared" si="1"/>
        <v>CORRECTO</v>
      </c>
    </row>
    <row r="18" spans="1:6" hidden="1" x14ac:dyDescent="0.25">
      <c r="A18" s="47">
        <v>56423850</v>
      </c>
      <c r="B18" s="47">
        <v>3197352</v>
      </c>
      <c r="C18" s="47">
        <v>56423850</v>
      </c>
      <c r="D18" s="47">
        <v>3197352</v>
      </c>
      <c r="E18" t="str">
        <f t="shared" si="0"/>
        <v>CORRECTO</v>
      </c>
      <c r="F18" t="str">
        <f t="shared" si="1"/>
        <v>CORRECTO</v>
      </c>
    </row>
    <row r="19" spans="1:6" hidden="1" x14ac:dyDescent="0.25">
      <c r="A19" s="47">
        <v>1070000000</v>
      </c>
      <c r="B19" s="47">
        <v>1070000000</v>
      </c>
      <c r="C19" s="47">
        <v>1070000000</v>
      </c>
      <c r="D19" s="47">
        <v>1070000000</v>
      </c>
      <c r="E19" t="str">
        <f t="shared" si="0"/>
        <v>CORRECTO</v>
      </c>
      <c r="F19" t="str">
        <f t="shared" si="1"/>
        <v>CORRECTO</v>
      </c>
    </row>
    <row r="20" spans="1:6" hidden="1" x14ac:dyDescent="0.25">
      <c r="A20" s="47">
        <v>103584660000</v>
      </c>
      <c r="B20" s="47">
        <v>34148226195.150002</v>
      </c>
      <c r="C20" s="47">
        <v>103584660000</v>
      </c>
      <c r="D20" s="47">
        <v>34148226195.150002</v>
      </c>
      <c r="E20" t="str">
        <f t="shared" si="0"/>
        <v>CORRECTO</v>
      </c>
      <c r="F20" t="str">
        <f t="shared" si="1"/>
        <v>CORRECTO</v>
      </c>
    </row>
    <row r="21" spans="1:6" hidden="1" x14ac:dyDescent="0.25">
      <c r="A21" s="47" t="s">
        <v>46</v>
      </c>
      <c r="B21" s="47" t="s">
        <v>46</v>
      </c>
      <c r="C21" s="47" t="s">
        <v>46</v>
      </c>
      <c r="D21" s="47" t="s">
        <v>46</v>
      </c>
      <c r="E21" t="str">
        <f t="shared" si="0"/>
        <v>CORRECTO</v>
      </c>
      <c r="F21" t="str">
        <f t="shared" si="1"/>
        <v>CORRECTO</v>
      </c>
    </row>
    <row r="22" spans="1:6" hidden="1" x14ac:dyDescent="0.25">
      <c r="A22" s="47">
        <v>0</v>
      </c>
      <c r="B22" s="47">
        <v>0</v>
      </c>
      <c r="C22" s="47">
        <v>0</v>
      </c>
      <c r="D22" s="47">
        <v>0</v>
      </c>
      <c r="E22" t="str">
        <f t="shared" si="0"/>
        <v>CORRECTO</v>
      </c>
      <c r="F22" t="str">
        <f t="shared" si="1"/>
        <v>CORRECTO</v>
      </c>
    </row>
    <row r="23" spans="1:6" x14ac:dyDescent="0.25">
      <c r="A23" s="47">
        <v>1259938660</v>
      </c>
      <c r="B23" s="47">
        <v>11273166379</v>
      </c>
      <c r="C23" s="47">
        <v>1259938660</v>
      </c>
      <c r="D23" s="47">
        <v>0</v>
      </c>
      <c r="E23" t="str">
        <f t="shared" si="0"/>
        <v>CORRECTO</v>
      </c>
      <c r="F23" t="str">
        <f t="shared" si="1"/>
        <v>ERROR</v>
      </c>
    </row>
    <row r="24" spans="1:6" x14ac:dyDescent="0.25">
      <c r="A24" s="47">
        <v>142517377</v>
      </c>
      <c r="B24" s="47">
        <v>4959243</v>
      </c>
      <c r="C24" s="47">
        <v>142517377</v>
      </c>
      <c r="D24" s="47">
        <v>0</v>
      </c>
      <c r="E24" t="str">
        <f t="shared" si="0"/>
        <v>CORRECTO</v>
      </c>
      <c r="F24" t="str">
        <f t="shared" si="1"/>
        <v>ERROR</v>
      </c>
    </row>
    <row r="25" spans="1:6" hidden="1" x14ac:dyDescent="0.25">
      <c r="A25" s="47">
        <v>549342316</v>
      </c>
      <c r="B25" s="47">
        <v>0</v>
      </c>
      <c r="C25" s="47">
        <v>549342316</v>
      </c>
      <c r="D25" s="47">
        <v>0</v>
      </c>
      <c r="E25" t="str">
        <f t="shared" si="0"/>
        <v>CORRECTO</v>
      </c>
      <c r="F25" t="str">
        <f t="shared" si="1"/>
        <v>CORRECTO</v>
      </c>
    </row>
    <row r="26" spans="1:6" hidden="1" x14ac:dyDescent="0.25">
      <c r="A26" s="47">
        <v>487605455</v>
      </c>
      <c r="B26" s="47">
        <v>0</v>
      </c>
      <c r="C26" s="47">
        <v>487605455</v>
      </c>
      <c r="D26" s="47">
        <v>0</v>
      </c>
      <c r="E26" t="str">
        <f t="shared" si="0"/>
        <v>CORRECTO</v>
      </c>
      <c r="F26" t="str">
        <f t="shared" si="1"/>
        <v>CORRECTO</v>
      </c>
    </row>
    <row r="27" spans="1:6" hidden="1" x14ac:dyDescent="0.25">
      <c r="A27" s="47">
        <v>0</v>
      </c>
      <c r="B27" s="47">
        <v>14892004879</v>
      </c>
      <c r="C27" s="47">
        <v>0</v>
      </c>
      <c r="D27" s="47">
        <v>17730945048</v>
      </c>
      <c r="E27" t="str">
        <f t="shared" si="0"/>
        <v>CORRECTO</v>
      </c>
      <c r="F27" t="str">
        <f t="shared" si="1"/>
        <v>CORRECTO</v>
      </c>
    </row>
    <row r="28" spans="1:6" hidden="1" x14ac:dyDescent="0.25">
      <c r="A28" s="47">
        <v>0</v>
      </c>
      <c r="B28" s="47" t="s">
        <v>354</v>
      </c>
      <c r="C28" s="47">
        <v>0</v>
      </c>
      <c r="D28" s="47" t="s">
        <v>354</v>
      </c>
      <c r="E28" t="str">
        <f t="shared" si="0"/>
        <v>CORRECTO</v>
      </c>
      <c r="F28" t="str">
        <f t="shared" si="1"/>
        <v>CORRECTO</v>
      </c>
    </row>
    <row r="29" spans="1:6" hidden="1" x14ac:dyDescent="0.25">
      <c r="A29" s="47" t="s">
        <v>354</v>
      </c>
      <c r="B29" s="47" t="s">
        <v>354</v>
      </c>
      <c r="C29" s="47" t="s">
        <v>354</v>
      </c>
      <c r="D29" s="47" t="s">
        <v>354</v>
      </c>
      <c r="E29" t="str">
        <f t="shared" si="0"/>
        <v>CORRECTO</v>
      </c>
      <c r="F29" t="str">
        <f t="shared" si="1"/>
        <v>CORRECTO</v>
      </c>
    </row>
    <row r="30" spans="1:6" hidden="1" x14ac:dyDescent="0.25">
      <c r="A30" s="47">
        <v>0</v>
      </c>
      <c r="B30" s="47">
        <v>0</v>
      </c>
      <c r="C30" s="47">
        <v>0</v>
      </c>
      <c r="D30" s="47">
        <v>0</v>
      </c>
      <c r="E30" t="str">
        <f t="shared" si="0"/>
        <v>CORRECTO</v>
      </c>
      <c r="F30" t="str">
        <f t="shared" si="1"/>
        <v>CORRECTO</v>
      </c>
    </row>
    <row r="31" spans="1:6" hidden="1" x14ac:dyDescent="0.25">
      <c r="A31" s="47">
        <v>640479988</v>
      </c>
      <c r="B31" s="47">
        <v>136311646.84999999</v>
      </c>
      <c r="C31" s="47">
        <v>640479988</v>
      </c>
      <c r="D31" s="47">
        <v>136311646.84999999</v>
      </c>
      <c r="E31" t="str">
        <f t="shared" si="0"/>
        <v>CORRECTO</v>
      </c>
      <c r="F31" t="str">
        <f t="shared" si="1"/>
        <v>CORRECTO</v>
      </c>
    </row>
    <row r="32" spans="1:6" hidden="1" x14ac:dyDescent="0.25">
      <c r="A32" s="47">
        <v>15000000000</v>
      </c>
      <c r="B32" s="47">
        <v>4500000000</v>
      </c>
      <c r="C32" s="47">
        <v>15000000000</v>
      </c>
      <c r="D32" s="47">
        <v>4500000000</v>
      </c>
      <c r="E32" t="str">
        <f t="shared" si="0"/>
        <v>CORRECTO</v>
      </c>
      <c r="F32" t="str">
        <f t="shared" si="1"/>
        <v>CORRECTO</v>
      </c>
    </row>
    <row r="33" spans="1:6" hidden="1" x14ac:dyDescent="0.25">
      <c r="A33" s="47">
        <v>2500000000</v>
      </c>
      <c r="B33" s="47">
        <v>950000000</v>
      </c>
      <c r="C33" s="47">
        <v>2500000000</v>
      </c>
      <c r="D33" s="47">
        <v>950000000</v>
      </c>
      <c r="E33" t="str">
        <f t="shared" si="0"/>
        <v>CORRECTO</v>
      </c>
      <c r="F33" t="str">
        <f t="shared" si="1"/>
        <v>CORRECTO</v>
      </c>
    </row>
    <row r="34" spans="1:6" hidden="1" x14ac:dyDescent="0.25">
      <c r="A34" s="47">
        <v>2500000000</v>
      </c>
      <c r="B34" s="47">
        <v>750000000</v>
      </c>
      <c r="C34" s="47">
        <v>2500000000</v>
      </c>
      <c r="D34" s="47">
        <v>750000000</v>
      </c>
      <c r="E34" t="str">
        <f t="shared" si="0"/>
        <v>CORRECTO</v>
      </c>
      <c r="F34" t="str">
        <f t="shared" si="1"/>
        <v>CORRECTO</v>
      </c>
    </row>
    <row r="35" spans="1:6" hidden="1" x14ac:dyDescent="0.25">
      <c r="A35" s="47">
        <v>20000000000</v>
      </c>
      <c r="B35" s="47">
        <v>6000000000</v>
      </c>
      <c r="C35" s="47">
        <v>20000000000</v>
      </c>
      <c r="D35" s="47">
        <v>6000000000</v>
      </c>
      <c r="E35" t="str">
        <f t="shared" si="0"/>
        <v>CORRECTO</v>
      </c>
      <c r="F35" t="str">
        <f t="shared" si="1"/>
        <v>CORRECTO</v>
      </c>
    </row>
    <row r="36" spans="1:6" hidden="1" x14ac:dyDescent="0.25">
      <c r="A36" s="47">
        <v>1608060160.5</v>
      </c>
      <c r="B36" s="47">
        <v>363397369.64999998</v>
      </c>
      <c r="C36" s="47">
        <v>1608060160.5</v>
      </c>
      <c r="D36" s="47">
        <v>599650117.78199995</v>
      </c>
      <c r="E36" t="str">
        <f t="shared" si="0"/>
        <v>CORRECTO</v>
      </c>
      <c r="F36" t="str">
        <f t="shared" si="1"/>
        <v>CORRECTO</v>
      </c>
    </row>
    <row r="37" spans="1:6" hidden="1" x14ac:dyDescent="0.25">
      <c r="A37" s="47">
        <v>1091211010.5</v>
      </c>
      <c r="B37" s="47">
        <v>181698684.82499999</v>
      </c>
      <c r="C37" s="47">
        <v>1091211010.5</v>
      </c>
      <c r="D37" s="47">
        <v>299825058.89099997</v>
      </c>
      <c r="E37" t="str">
        <f t="shared" si="0"/>
        <v>CORRECTO</v>
      </c>
      <c r="F37" t="str">
        <f t="shared" si="1"/>
        <v>CORRECTO</v>
      </c>
    </row>
    <row r="38" spans="1:6" hidden="1" x14ac:dyDescent="0.25">
      <c r="A38" s="47" t="s">
        <v>359</v>
      </c>
      <c r="B38" s="47" t="s">
        <v>359</v>
      </c>
      <c r="C38" s="47" t="s">
        <v>359</v>
      </c>
      <c r="D38" s="47" t="s">
        <v>359</v>
      </c>
      <c r="E38" t="str">
        <f t="shared" si="0"/>
        <v>CORRECTO</v>
      </c>
      <c r="F38" t="str">
        <f t="shared" si="1"/>
        <v>CORRECTO</v>
      </c>
    </row>
    <row r="39" spans="1:6" hidden="1" x14ac:dyDescent="0.25">
      <c r="A39" s="47">
        <v>40000000000</v>
      </c>
      <c r="B39" s="47">
        <v>60566228.275000006</v>
      </c>
      <c r="C39" s="47">
        <v>40000000000</v>
      </c>
      <c r="D39" s="47">
        <v>99941686.297000006</v>
      </c>
      <c r="E39" t="str">
        <f t="shared" si="0"/>
        <v>CORRECTO</v>
      </c>
      <c r="F39" t="str">
        <f t="shared" si="1"/>
        <v>CORRECTO</v>
      </c>
    </row>
    <row r="40" spans="1:6" hidden="1" x14ac:dyDescent="0.25">
      <c r="A40" s="47">
        <v>1522540611</v>
      </c>
      <c r="B40" s="47">
        <v>132101459.83999999</v>
      </c>
      <c r="C40" s="47">
        <v>1522540611</v>
      </c>
      <c r="D40" s="47">
        <v>274205917</v>
      </c>
      <c r="E40" t="str">
        <f t="shared" si="0"/>
        <v>CORRECTO</v>
      </c>
      <c r="F40" t="str">
        <f t="shared" si="1"/>
        <v>CORRECTO</v>
      </c>
    </row>
    <row r="41" spans="1:6" hidden="1" x14ac:dyDescent="0.25">
      <c r="A41" s="47">
        <v>1073206119</v>
      </c>
      <c r="B41" s="47">
        <v>170072015.28</v>
      </c>
      <c r="C41" s="47">
        <v>1073206119</v>
      </c>
      <c r="D41" s="47">
        <v>254853243.47999999</v>
      </c>
      <c r="E41" t="str">
        <f t="shared" si="0"/>
        <v>CORRECTO</v>
      </c>
      <c r="F41" t="str">
        <f t="shared" si="1"/>
        <v>CORRECTO</v>
      </c>
    </row>
    <row r="42" spans="1:6" hidden="1" x14ac:dyDescent="0.25">
      <c r="A42" s="47" t="s">
        <v>359</v>
      </c>
      <c r="B42" s="47" t="s">
        <v>359</v>
      </c>
      <c r="C42" s="47" t="s">
        <v>359</v>
      </c>
      <c r="D42" s="47" t="s">
        <v>359</v>
      </c>
      <c r="E42" t="str">
        <f t="shared" si="0"/>
        <v>CORRECTO</v>
      </c>
      <c r="F42" t="str">
        <f t="shared" si="1"/>
        <v>CORRECTO</v>
      </c>
    </row>
    <row r="43" spans="1:6" hidden="1" x14ac:dyDescent="0.25">
      <c r="A43" s="47" t="s">
        <v>359</v>
      </c>
      <c r="B43" s="47" t="s">
        <v>359</v>
      </c>
      <c r="C43" s="47" t="s">
        <v>359</v>
      </c>
      <c r="D43" s="47" t="s">
        <v>359</v>
      </c>
      <c r="E43" t="str">
        <f t="shared" si="0"/>
        <v>CORRECTO</v>
      </c>
      <c r="F43" t="str">
        <f t="shared" si="1"/>
        <v>CORRECTO</v>
      </c>
    </row>
    <row r="44" spans="1:6" hidden="1" x14ac:dyDescent="0.25">
      <c r="A44" s="47">
        <v>715470746</v>
      </c>
      <c r="B44" s="47">
        <v>113381343.52000001</v>
      </c>
      <c r="C44" s="47">
        <v>715470746</v>
      </c>
      <c r="D44" s="47">
        <v>169902162.32000002</v>
      </c>
      <c r="E44" t="str">
        <f t="shared" si="0"/>
        <v>CORRECTO</v>
      </c>
      <c r="F44" t="str">
        <f t="shared" si="1"/>
        <v>CORRECTO</v>
      </c>
    </row>
    <row r="45" spans="1:6" hidden="1" x14ac:dyDescent="0.25">
      <c r="A45" s="47">
        <v>430118348</v>
      </c>
      <c r="B45" s="47">
        <v>83340685</v>
      </c>
      <c r="C45" s="47">
        <v>430118348</v>
      </c>
      <c r="D45" s="47">
        <v>108902931</v>
      </c>
      <c r="E45" t="str">
        <f t="shared" si="0"/>
        <v>CORRECTO</v>
      </c>
      <c r="F45" t="str">
        <f t="shared" si="1"/>
        <v>CORRECTO</v>
      </c>
    </row>
    <row r="46" spans="1:6" hidden="1" x14ac:dyDescent="0.25">
      <c r="A46" s="47">
        <v>166304530736</v>
      </c>
      <c r="B46" s="47">
        <v>286697517.5</v>
      </c>
      <c r="C46" s="47">
        <v>166304530736</v>
      </c>
      <c r="D46" s="47">
        <v>533908734.55000001</v>
      </c>
      <c r="E46" t="str">
        <f t="shared" si="0"/>
        <v>CORRECTO</v>
      </c>
      <c r="F46" t="str">
        <f t="shared" si="1"/>
        <v>CORRECTO</v>
      </c>
    </row>
    <row r="47" spans="1:6" hidden="1" x14ac:dyDescent="0.25">
      <c r="A47" s="47">
        <v>24905074958</v>
      </c>
      <c r="B47" s="47">
        <v>46746666.670000002</v>
      </c>
      <c r="C47" s="47">
        <v>24905074958</v>
      </c>
      <c r="D47" s="47">
        <v>138346666.67000002</v>
      </c>
      <c r="E47" t="str">
        <f t="shared" si="0"/>
        <v>CORRECTO</v>
      </c>
      <c r="F47" t="str">
        <f t="shared" si="1"/>
        <v>CORRECTO</v>
      </c>
    </row>
    <row r="48" spans="1:6" hidden="1" x14ac:dyDescent="0.25">
      <c r="A48" s="47">
        <v>9828188369</v>
      </c>
      <c r="B48" s="47">
        <v>76653000</v>
      </c>
      <c r="C48" s="47">
        <v>9828188369</v>
      </c>
      <c r="D48" s="47">
        <v>76653000</v>
      </c>
      <c r="E48" t="str">
        <f t="shared" si="0"/>
        <v>CORRECTO</v>
      </c>
      <c r="F48" t="str">
        <f t="shared" si="1"/>
        <v>CORRECTO</v>
      </c>
    </row>
    <row r="49" spans="1:6" hidden="1" x14ac:dyDescent="0.25">
      <c r="A49" s="47">
        <v>1598478917</v>
      </c>
      <c r="B49" s="47">
        <v>996702438</v>
      </c>
      <c r="C49" s="47">
        <v>1598478917</v>
      </c>
      <c r="D49" s="47">
        <v>996702438</v>
      </c>
      <c r="E49" t="str">
        <f t="shared" si="0"/>
        <v>CORRECTO</v>
      </c>
      <c r="F49" t="str">
        <f t="shared" si="1"/>
        <v>CORRECTO</v>
      </c>
    </row>
    <row r="50" spans="1:6" hidden="1" x14ac:dyDescent="0.25">
      <c r="A50" s="47">
        <v>1950000000</v>
      </c>
      <c r="B50" s="47">
        <v>424812477.55000001</v>
      </c>
      <c r="C50" s="47">
        <v>1950000000</v>
      </c>
      <c r="D50" s="47">
        <v>567324401.54999995</v>
      </c>
      <c r="E50" t="str">
        <f t="shared" si="0"/>
        <v>CORRECTO</v>
      </c>
      <c r="F50" t="str">
        <f t="shared" si="1"/>
        <v>CORRECTO</v>
      </c>
    </row>
    <row r="51" spans="1:6" hidden="1" x14ac:dyDescent="0.25">
      <c r="A51" s="47">
        <v>632113620</v>
      </c>
      <c r="B51" s="47">
        <v>198234359.63</v>
      </c>
      <c r="C51" s="47">
        <v>632113620</v>
      </c>
      <c r="D51" s="47">
        <v>244044195.63</v>
      </c>
      <c r="E51" t="str">
        <f t="shared" si="0"/>
        <v>CORRECTO</v>
      </c>
      <c r="F51" t="str">
        <f t="shared" si="1"/>
        <v>CORRECTO</v>
      </c>
    </row>
    <row r="52" spans="1:6" hidden="1" x14ac:dyDescent="0.25">
      <c r="A52" s="47">
        <v>546927603</v>
      </c>
      <c r="B52" s="47">
        <v>189798881.46999997</v>
      </c>
      <c r="C52" s="47">
        <v>546927603</v>
      </c>
      <c r="D52" s="47">
        <v>189798881.46999997</v>
      </c>
      <c r="E52" t="str">
        <f t="shared" si="0"/>
        <v>CORRECTO</v>
      </c>
      <c r="F52" t="str">
        <f t="shared" si="1"/>
        <v>CORRECTO</v>
      </c>
    </row>
    <row r="53" spans="1:6" hidden="1" x14ac:dyDescent="0.25">
      <c r="A53" s="47">
        <v>546927603</v>
      </c>
      <c r="B53" s="47">
        <v>189798881.46999997</v>
      </c>
      <c r="C53" s="47">
        <v>546927603</v>
      </c>
      <c r="D53" s="47">
        <v>236366713.46000001</v>
      </c>
      <c r="E53" t="str">
        <f t="shared" si="0"/>
        <v>CORRECTO</v>
      </c>
      <c r="F53" t="str">
        <f t="shared" si="1"/>
        <v>CORRECTO</v>
      </c>
    </row>
    <row r="54" spans="1:6" hidden="1" x14ac:dyDescent="0.25">
      <c r="A54" s="47">
        <v>632113620</v>
      </c>
      <c r="B54" s="47">
        <v>198234359.63</v>
      </c>
      <c r="C54" s="47">
        <v>632113620</v>
      </c>
      <c r="D54" s="47">
        <v>198234359.63</v>
      </c>
      <c r="E54" t="str">
        <f t="shared" si="0"/>
        <v>CORRECTO</v>
      </c>
      <c r="F54" t="str">
        <f t="shared" si="1"/>
        <v>CORRECTO</v>
      </c>
    </row>
    <row r="55" spans="1:6" hidden="1" x14ac:dyDescent="0.25">
      <c r="A55" s="47">
        <v>40385816.474376999</v>
      </c>
      <c r="B55" s="47" t="s">
        <v>359</v>
      </c>
      <c r="C55" s="47">
        <v>40385816.474376999</v>
      </c>
      <c r="D55" s="47" t="s">
        <v>359</v>
      </c>
      <c r="E55" t="str">
        <f t="shared" si="0"/>
        <v>CORRECTO</v>
      </c>
      <c r="F55" t="str">
        <f t="shared" si="1"/>
        <v>CORRECTO</v>
      </c>
    </row>
    <row r="56" spans="1:6" hidden="1" x14ac:dyDescent="0.25">
      <c r="A56" s="47">
        <v>0</v>
      </c>
      <c r="B56" s="47" t="s">
        <v>46</v>
      </c>
      <c r="C56" s="47">
        <v>0</v>
      </c>
      <c r="D56" s="47" t="s">
        <v>46</v>
      </c>
      <c r="E56" t="str">
        <f t="shared" si="0"/>
        <v>CORRECTO</v>
      </c>
      <c r="F56" t="str">
        <f t="shared" si="1"/>
        <v>CORRECTO</v>
      </c>
    </row>
    <row r="57" spans="1:6" hidden="1" x14ac:dyDescent="0.25">
      <c r="A57" s="47">
        <v>0</v>
      </c>
      <c r="B57" s="47" t="s">
        <v>46</v>
      </c>
      <c r="C57" s="47">
        <v>0</v>
      </c>
      <c r="D57" s="47" t="s">
        <v>46</v>
      </c>
      <c r="E57" t="str">
        <f t="shared" si="0"/>
        <v>CORRECTO</v>
      </c>
      <c r="F57" t="str">
        <f t="shared" si="1"/>
        <v>CORRECTO</v>
      </c>
    </row>
    <row r="58" spans="1:6" hidden="1" x14ac:dyDescent="0.25">
      <c r="A58" s="47">
        <v>0</v>
      </c>
      <c r="B58" s="47" t="s">
        <v>46</v>
      </c>
      <c r="C58" s="47">
        <v>0</v>
      </c>
      <c r="D58" s="47" t="s">
        <v>46</v>
      </c>
      <c r="E58" t="str">
        <f t="shared" si="0"/>
        <v>CORRECTO</v>
      </c>
      <c r="F58" t="str">
        <f t="shared" si="1"/>
        <v>CORRECTO</v>
      </c>
    </row>
    <row r="59" spans="1:6" x14ac:dyDescent="0.25">
      <c r="A59" s="47">
        <v>0</v>
      </c>
      <c r="B59" s="47" t="s">
        <v>359</v>
      </c>
      <c r="C59" s="47">
        <v>0</v>
      </c>
      <c r="D59" s="47" t="s">
        <v>46</v>
      </c>
      <c r="E59" t="str">
        <f t="shared" si="0"/>
        <v>CORRECTO</v>
      </c>
      <c r="F59" t="str">
        <f t="shared" si="1"/>
        <v>ERROR</v>
      </c>
    </row>
    <row r="60" spans="1:6" x14ac:dyDescent="0.25">
      <c r="A60" s="47">
        <v>0</v>
      </c>
      <c r="B60" s="47" t="s">
        <v>359</v>
      </c>
      <c r="C60" s="47">
        <v>0</v>
      </c>
      <c r="D60" s="47" t="s">
        <v>46</v>
      </c>
      <c r="E60" t="str">
        <f t="shared" si="0"/>
        <v>CORRECTO</v>
      </c>
      <c r="F60" t="str">
        <f t="shared" si="1"/>
        <v>ERROR</v>
      </c>
    </row>
    <row r="61" spans="1:6" hidden="1" x14ac:dyDescent="0.25">
      <c r="A61" s="47">
        <v>1995363300</v>
      </c>
      <c r="B61" s="47">
        <v>596890329.00999999</v>
      </c>
      <c r="C61" s="47">
        <v>1995363300</v>
      </c>
      <c r="D61" s="47">
        <v>711740329.00999999</v>
      </c>
      <c r="E61" t="str">
        <f t="shared" si="0"/>
        <v>CORRECTO</v>
      </c>
      <c r="F61" t="str">
        <f t="shared" si="1"/>
        <v>CORRECTO</v>
      </c>
    </row>
    <row r="62" spans="1:6" hidden="1" x14ac:dyDescent="0.25">
      <c r="A62" s="47">
        <v>524636700</v>
      </c>
      <c r="B62" s="47">
        <v>40061666.659999996</v>
      </c>
      <c r="C62" s="47">
        <v>524636700</v>
      </c>
      <c r="D62" s="47">
        <v>144499666</v>
      </c>
      <c r="E62" t="str">
        <f t="shared" si="0"/>
        <v>CORRECTO</v>
      </c>
      <c r="F62" t="str">
        <f t="shared" si="1"/>
        <v>CORRECTO</v>
      </c>
    </row>
    <row r="63" spans="1:6" hidden="1" x14ac:dyDescent="0.25">
      <c r="A63" s="47">
        <v>7710000000</v>
      </c>
      <c r="B63" s="47">
        <v>0</v>
      </c>
      <c r="C63" s="47">
        <v>7710000000</v>
      </c>
      <c r="D63" s="47">
        <v>0</v>
      </c>
      <c r="E63" t="str">
        <f t="shared" si="0"/>
        <v>CORRECTO</v>
      </c>
      <c r="F63" t="str">
        <f t="shared" si="1"/>
        <v>CORRECTO</v>
      </c>
    </row>
    <row r="64" spans="1:6" hidden="1" x14ac:dyDescent="0.25">
      <c r="A64" s="47">
        <v>1500000000</v>
      </c>
      <c r="B64" s="47">
        <v>0</v>
      </c>
      <c r="C64" s="47">
        <v>1500000000</v>
      </c>
      <c r="D64" s="47">
        <v>0</v>
      </c>
      <c r="E64" t="str">
        <f t="shared" si="0"/>
        <v>CORRECTO</v>
      </c>
      <c r="F64" t="str">
        <f t="shared" si="1"/>
        <v>CORRECTO</v>
      </c>
    </row>
    <row r="65" spans="1:6" hidden="1" x14ac:dyDescent="0.25">
      <c r="A65" s="47">
        <v>370000000</v>
      </c>
      <c r="B65" s="47">
        <v>0</v>
      </c>
      <c r="C65" s="47">
        <v>370000000</v>
      </c>
      <c r="D65" s="47">
        <v>0</v>
      </c>
      <c r="E65" t="str">
        <f t="shared" si="0"/>
        <v>CORRECTO</v>
      </c>
      <c r="F65" t="str">
        <f t="shared" si="1"/>
        <v>CORRECTO</v>
      </c>
    </row>
    <row r="66" spans="1:6" hidden="1" x14ac:dyDescent="0.25">
      <c r="A66" s="47">
        <v>400000000</v>
      </c>
      <c r="B66" s="47">
        <v>0</v>
      </c>
      <c r="C66" s="47">
        <v>400000000</v>
      </c>
      <c r="D66" s="47">
        <v>0</v>
      </c>
      <c r="E66" t="str">
        <f t="shared" si="0"/>
        <v>CORRECTO</v>
      </c>
      <c r="F66" t="str">
        <f t="shared" si="1"/>
        <v>CORRECTO</v>
      </c>
    </row>
    <row r="67" spans="1:6" hidden="1" x14ac:dyDescent="0.25">
      <c r="A67" s="47">
        <v>0</v>
      </c>
      <c r="B67" s="47">
        <v>0</v>
      </c>
      <c r="C67" s="47">
        <v>0</v>
      </c>
      <c r="D67" s="47">
        <v>0</v>
      </c>
      <c r="E67" t="str">
        <f t="shared" ref="E67:E88" si="2">IF(A67=C67,"CORRECTO","ERROR")</f>
        <v>CORRECTO</v>
      </c>
      <c r="F67" t="str">
        <f t="shared" ref="F67:F88" si="3">IF(B67&lt;=D67,"CORRECTO","ERROR")</f>
        <v>CORRECTO</v>
      </c>
    </row>
    <row r="68" spans="1:6" hidden="1" x14ac:dyDescent="0.25">
      <c r="A68" s="47">
        <v>0</v>
      </c>
      <c r="B68" s="47">
        <v>0</v>
      </c>
      <c r="C68" s="47">
        <v>0</v>
      </c>
      <c r="D68" s="47">
        <v>0</v>
      </c>
      <c r="E68" t="str">
        <f t="shared" si="2"/>
        <v>CORRECTO</v>
      </c>
      <c r="F68" t="str">
        <f t="shared" si="3"/>
        <v>CORRECTO</v>
      </c>
    </row>
    <row r="69" spans="1:6" hidden="1" x14ac:dyDescent="0.25">
      <c r="A69" s="47">
        <v>0</v>
      </c>
      <c r="B69" s="47">
        <v>0</v>
      </c>
      <c r="C69" s="47">
        <v>0</v>
      </c>
      <c r="D69" s="47">
        <v>0</v>
      </c>
      <c r="E69" t="str">
        <f t="shared" si="2"/>
        <v>CORRECTO</v>
      </c>
      <c r="F69" t="str">
        <f t="shared" si="3"/>
        <v>CORRECTO</v>
      </c>
    </row>
    <row r="70" spans="1:6" hidden="1" x14ac:dyDescent="0.25">
      <c r="A70" s="47">
        <v>3751695904</v>
      </c>
      <c r="B70" s="47">
        <v>619769429.55999994</v>
      </c>
      <c r="C70" s="47">
        <v>3751695904</v>
      </c>
      <c r="D70" s="47">
        <v>619769429.55999994</v>
      </c>
      <c r="E70" t="str">
        <f t="shared" si="2"/>
        <v>CORRECTO</v>
      </c>
      <c r="F70" t="str">
        <f t="shared" si="3"/>
        <v>CORRECTO</v>
      </c>
    </row>
    <row r="71" spans="1:6" hidden="1" x14ac:dyDescent="0.25">
      <c r="A71" s="47">
        <v>3629567017</v>
      </c>
      <c r="B71" s="47">
        <v>0</v>
      </c>
      <c r="C71" s="47">
        <v>3629567017</v>
      </c>
      <c r="D71" s="47">
        <v>0</v>
      </c>
      <c r="E71" t="str">
        <f t="shared" si="2"/>
        <v>CORRECTO</v>
      </c>
      <c r="F71" t="str">
        <f t="shared" si="3"/>
        <v>CORRECTO</v>
      </c>
    </row>
    <row r="72" spans="1:6" hidden="1" x14ac:dyDescent="0.25">
      <c r="A72" s="47">
        <v>1995000000</v>
      </c>
      <c r="B72" s="47">
        <v>357959598.97000003</v>
      </c>
      <c r="C72" s="47">
        <v>1995000000</v>
      </c>
      <c r="D72" s="47">
        <v>417939631.14999998</v>
      </c>
      <c r="E72" t="str">
        <f t="shared" si="2"/>
        <v>CORRECTO</v>
      </c>
      <c r="F72" t="str">
        <f t="shared" si="3"/>
        <v>CORRECTO</v>
      </c>
    </row>
    <row r="73" spans="1:6" hidden="1" x14ac:dyDescent="0.25">
      <c r="A73" s="47">
        <v>60000000</v>
      </c>
      <c r="B73" s="47">
        <v>0</v>
      </c>
      <c r="C73" s="47">
        <v>60000000</v>
      </c>
      <c r="D73" s="47">
        <v>0</v>
      </c>
      <c r="E73" t="str">
        <f t="shared" si="2"/>
        <v>CORRECTO</v>
      </c>
      <c r="F73" t="str">
        <f t="shared" si="3"/>
        <v>CORRECTO</v>
      </c>
    </row>
    <row r="74" spans="1:6" hidden="1" x14ac:dyDescent="0.25">
      <c r="A74" s="47">
        <v>1978200000</v>
      </c>
      <c r="B74" s="47">
        <v>811524655.45999992</v>
      </c>
      <c r="C74" s="47">
        <v>1978200000</v>
      </c>
      <c r="D74" s="47">
        <v>2307655067.9200001</v>
      </c>
      <c r="E74" t="str">
        <f t="shared" si="2"/>
        <v>CORRECTO</v>
      </c>
      <c r="F74" t="str">
        <f t="shared" si="3"/>
        <v>CORRECTO</v>
      </c>
    </row>
    <row r="75" spans="1:6" hidden="1" x14ac:dyDescent="0.25">
      <c r="A75" s="47">
        <v>490683757</v>
      </c>
      <c r="B75" s="47">
        <v>0</v>
      </c>
      <c r="C75" s="47">
        <v>490683757</v>
      </c>
      <c r="D75" s="47">
        <v>0</v>
      </c>
      <c r="E75" t="str">
        <f t="shared" si="2"/>
        <v>CORRECTO</v>
      </c>
      <c r="F75" t="str">
        <f t="shared" si="3"/>
        <v>CORRECTO</v>
      </c>
    </row>
    <row r="76" spans="1:6" hidden="1" x14ac:dyDescent="0.25">
      <c r="A76" s="47">
        <v>383250000</v>
      </c>
      <c r="B76" s="47">
        <v>39560390</v>
      </c>
      <c r="C76" s="47">
        <v>383250000</v>
      </c>
      <c r="D76" s="47">
        <v>48458830</v>
      </c>
      <c r="E76" t="str">
        <f t="shared" si="2"/>
        <v>CORRECTO</v>
      </c>
      <c r="F76" t="str">
        <f t="shared" si="3"/>
        <v>CORRECTO</v>
      </c>
    </row>
    <row r="77" spans="1:6" hidden="1" x14ac:dyDescent="0.25">
      <c r="A77" s="47">
        <v>211603322</v>
      </c>
      <c r="B77" s="47">
        <v>76718900</v>
      </c>
      <c r="C77" s="47">
        <v>211603322</v>
      </c>
      <c r="D77" s="47">
        <v>76718900</v>
      </c>
      <c r="E77" t="str">
        <f t="shared" si="2"/>
        <v>CORRECTO</v>
      </c>
      <c r="F77" t="str">
        <f t="shared" si="3"/>
        <v>CORRECTO</v>
      </c>
    </row>
    <row r="78" spans="1:6" hidden="1" x14ac:dyDescent="0.25">
      <c r="A78" s="47">
        <v>1783000000</v>
      </c>
      <c r="B78" s="47">
        <v>0</v>
      </c>
      <c r="C78" s="47">
        <v>1783000000</v>
      </c>
      <c r="D78" s="47">
        <v>0</v>
      </c>
      <c r="E78" t="str">
        <f t="shared" si="2"/>
        <v>CORRECTO</v>
      </c>
      <c r="F78" t="str">
        <f t="shared" si="3"/>
        <v>CORRECTO</v>
      </c>
    </row>
    <row r="79" spans="1:6" hidden="1" x14ac:dyDescent="0.25">
      <c r="A79" s="47">
        <v>2758000000</v>
      </c>
      <c r="B79" s="47">
        <v>0</v>
      </c>
      <c r="C79" s="47">
        <v>2758000000</v>
      </c>
      <c r="D79" s="47">
        <v>0</v>
      </c>
      <c r="E79" t="str">
        <f t="shared" si="2"/>
        <v>CORRECTO</v>
      </c>
      <c r="F79" t="str">
        <f t="shared" si="3"/>
        <v>CORRECTO</v>
      </c>
    </row>
    <row r="80" spans="1:6" hidden="1" x14ac:dyDescent="0.25">
      <c r="A80" s="47">
        <v>270000000</v>
      </c>
      <c r="B80" s="47">
        <v>0</v>
      </c>
      <c r="C80" s="47">
        <v>270000000</v>
      </c>
      <c r="D80" s="47">
        <v>0</v>
      </c>
      <c r="E80" t="str">
        <f t="shared" si="2"/>
        <v>CORRECTO</v>
      </c>
      <c r="F80" t="str">
        <f t="shared" si="3"/>
        <v>CORRECTO</v>
      </c>
    </row>
    <row r="81" spans="1:6" hidden="1" x14ac:dyDescent="0.25">
      <c r="A81" s="47">
        <v>0</v>
      </c>
      <c r="B81" s="47">
        <v>0</v>
      </c>
      <c r="C81" s="47">
        <v>0</v>
      </c>
      <c r="D81" s="47">
        <v>0</v>
      </c>
      <c r="E81" t="str">
        <f t="shared" si="2"/>
        <v>CORRECTO</v>
      </c>
      <c r="F81" t="str">
        <f t="shared" si="3"/>
        <v>CORRECTO</v>
      </c>
    </row>
    <row r="82" spans="1:6" hidden="1" x14ac:dyDescent="0.25">
      <c r="A82" s="47">
        <v>5675000000</v>
      </c>
      <c r="B82" s="47">
        <v>2066567146</v>
      </c>
      <c r="C82" s="47">
        <v>5675000000</v>
      </c>
      <c r="D82" s="47">
        <v>2273675146</v>
      </c>
      <c r="E82" t="str">
        <f t="shared" si="2"/>
        <v>CORRECTO</v>
      </c>
      <c r="F82" t="str">
        <f t="shared" si="3"/>
        <v>CORRECTO</v>
      </c>
    </row>
    <row r="83" spans="1:6" hidden="1" x14ac:dyDescent="0.25">
      <c r="A83" s="47">
        <v>111120005937</v>
      </c>
      <c r="B83" s="47">
        <v>0</v>
      </c>
      <c r="C83" s="47">
        <v>111120005937</v>
      </c>
      <c r="D83" s="47">
        <v>0</v>
      </c>
      <c r="E83" t="str">
        <f t="shared" si="2"/>
        <v>CORRECTO</v>
      </c>
      <c r="F83" t="str">
        <f t="shared" si="3"/>
        <v>CORRECTO</v>
      </c>
    </row>
    <row r="84" spans="1:6" hidden="1" x14ac:dyDescent="0.25">
      <c r="A84" s="47">
        <v>1233724344</v>
      </c>
      <c r="B84" s="47">
        <v>0</v>
      </c>
      <c r="C84" s="47">
        <v>1233724344</v>
      </c>
      <c r="D84" s="47">
        <v>0</v>
      </c>
      <c r="E84" t="str">
        <f t="shared" si="2"/>
        <v>CORRECTO</v>
      </c>
      <c r="F84" t="str">
        <f t="shared" si="3"/>
        <v>CORRECTO</v>
      </c>
    </row>
    <row r="85" spans="1:6" hidden="1" x14ac:dyDescent="0.25">
      <c r="A85" s="47">
        <v>1172324000</v>
      </c>
      <c r="B85" s="47">
        <v>0</v>
      </c>
      <c r="C85" s="47">
        <v>1172324000</v>
      </c>
      <c r="D85" s="47">
        <v>0</v>
      </c>
      <c r="E85" t="str">
        <f t="shared" si="2"/>
        <v>CORRECTO</v>
      </c>
      <c r="F85" t="str">
        <f t="shared" si="3"/>
        <v>CORRECTO</v>
      </c>
    </row>
    <row r="86" spans="1:6" hidden="1" x14ac:dyDescent="0.25">
      <c r="A86" s="47">
        <v>1687170176</v>
      </c>
      <c r="B86" s="47">
        <v>0</v>
      </c>
      <c r="C86" s="47">
        <v>1687170176</v>
      </c>
      <c r="D86" s="47">
        <v>0</v>
      </c>
      <c r="E86" t="str">
        <f t="shared" si="2"/>
        <v>CORRECTO</v>
      </c>
      <c r="F86" t="str">
        <f t="shared" si="3"/>
        <v>CORRECTO</v>
      </c>
    </row>
    <row r="87" spans="1:6" hidden="1" x14ac:dyDescent="0.25">
      <c r="A87" s="47">
        <v>456776629.18000001</v>
      </c>
      <c r="B87" s="47">
        <v>50198554.739199996</v>
      </c>
      <c r="C87" s="47">
        <v>456776629.18000001</v>
      </c>
      <c r="D87" s="47">
        <v>104198248.46000001</v>
      </c>
      <c r="E87" t="str">
        <f t="shared" si="2"/>
        <v>CORRECTO</v>
      </c>
      <c r="F87" t="str">
        <f t="shared" si="3"/>
        <v>CORRECTO</v>
      </c>
    </row>
    <row r="88" spans="1:6" hidden="1" x14ac:dyDescent="0.25">
      <c r="A88" s="47">
        <v>745267131.82000005</v>
      </c>
      <c r="B88" s="47">
        <v>81902905.100799993</v>
      </c>
      <c r="C88" s="47">
        <v>745267131.82000005</v>
      </c>
      <c r="D88" s="47">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5" x14ac:dyDescent="0.25"/>
  <cols>
    <col min="2" max="2" width="6.140625" bestFit="1" customWidth="1"/>
    <col min="3" max="3" width="7.7109375" bestFit="1" customWidth="1"/>
    <col min="4" max="4" width="48.42578125" customWidth="1"/>
    <col min="5" max="5" width="31.42578125" customWidth="1"/>
    <col min="6" max="6" width="30.7109375" customWidth="1"/>
    <col min="7" max="7" width="10.140625" customWidth="1"/>
    <col min="10" max="10" width="18.42578125" bestFit="1" customWidth="1"/>
    <col min="11" max="11" width="6.140625" bestFit="1" customWidth="1"/>
    <col min="12" max="12" width="22.140625" bestFit="1" customWidth="1"/>
    <col min="13" max="13" width="21.140625" bestFit="1" customWidth="1"/>
  </cols>
  <sheetData>
    <row r="1" spans="2:13" ht="60" x14ac:dyDescent="0.25">
      <c r="B1" s="37" t="s">
        <v>524</v>
      </c>
      <c r="C1" s="38" t="s">
        <v>520</v>
      </c>
      <c r="D1" s="38" t="s">
        <v>521</v>
      </c>
      <c r="E1" s="38" t="s">
        <v>522</v>
      </c>
      <c r="F1" s="38" t="s">
        <v>523</v>
      </c>
      <c r="G1" s="41" t="s">
        <v>525</v>
      </c>
      <c r="J1" s="42" t="s">
        <v>529</v>
      </c>
      <c r="K1" s="42" t="s">
        <v>527</v>
      </c>
      <c r="L1" s="43" t="s">
        <v>20</v>
      </c>
      <c r="M1" s="42" t="s">
        <v>21</v>
      </c>
    </row>
    <row r="2" spans="2:13" ht="30" x14ac:dyDescent="0.25">
      <c r="B2" s="39" t="s">
        <v>518</v>
      </c>
      <c r="C2" s="40">
        <v>236</v>
      </c>
      <c r="D2" s="36">
        <v>119</v>
      </c>
      <c r="E2" s="40">
        <v>236</v>
      </c>
      <c r="F2" s="36">
        <v>119</v>
      </c>
      <c r="G2">
        <f>F2/E2</f>
        <v>0.50423728813559321</v>
      </c>
      <c r="J2" s="127" t="s">
        <v>528</v>
      </c>
      <c r="K2" s="44" t="s">
        <v>518</v>
      </c>
      <c r="L2" s="32"/>
      <c r="M2" s="32"/>
    </row>
    <row r="3" spans="2:13" x14ac:dyDescent="0.25">
      <c r="B3" s="39" t="s">
        <v>516</v>
      </c>
      <c r="C3" s="40">
        <v>211</v>
      </c>
      <c r="D3" s="36">
        <v>62</v>
      </c>
      <c r="E3" s="13">
        <f>C2+C3</f>
        <v>447</v>
      </c>
      <c r="F3" s="13">
        <f>D2+D3</f>
        <v>181</v>
      </c>
      <c r="G3">
        <f>F3/E3</f>
        <v>0.40492170022371365</v>
      </c>
      <c r="J3" s="128"/>
      <c r="K3" s="44" t="s">
        <v>516</v>
      </c>
      <c r="L3" s="32"/>
      <c r="M3" s="32"/>
    </row>
    <row r="4" spans="2:13" x14ac:dyDescent="0.25">
      <c r="B4" s="39" t="s">
        <v>519</v>
      </c>
      <c r="C4" s="40">
        <v>295</v>
      </c>
      <c r="D4" s="36">
        <v>137</v>
      </c>
      <c r="E4" s="13">
        <f>E3+C4</f>
        <v>742</v>
      </c>
      <c r="F4" s="13">
        <f>F3+D4</f>
        <v>318</v>
      </c>
      <c r="G4">
        <f>F4/E4</f>
        <v>0.42857142857142855</v>
      </c>
      <c r="J4" s="128"/>
      <c r="K4" s="44" t="s">
        <v>526</v>
      </c>
      <c r="L4" s="32"/>
      <c r="M4" s="32"/>
    </row>
    <row r="5" spans="2:13" x14ac:dyDescent="0.25">
      <c r="B5" s="39" t="s">
        <v>517</v>
      </c>
      <c r="C5" s="40">
        <v>215</v>
      </c>
      <c r="D5" s="36">
        <v>94</v>
      </c>
      <c r="E5" s="13">
        <f>E4+C5</f>
        <v>957</v>
      </c>
      <c r="F5" s="13">
        <f>F4+D5</f>
        <v>412</v>
      </c>
      <c r="G5">
        <f>F5/E5</f>
        <v>0.43051201671891326</v>
      </c>
      <c r="J5" s="129"/>
      <c r="K5" s="44" t="s">
        <v>517</v>
      </c>
      <c r="L5" s="32"/>
      <c r="M5" s="32"/>
    </row>
    <row r="7" spans="2:13" ht="45" x14ac:dyDescent="0.25">
      <c r="D7" s="45" t="s">
        <v>316</v>
      </c>
      <c r="E7" s="10" t="s">
        <v>317</v>
      </c>
      <c r="F7" s="10" t="s">
        <v>318</v>
      </c>
      <c r="G7" s="45" t="s">
        <v>533</v>
      </c>
    </row>
    <row r="8" spans="2:13" x14ac:dyDescent="0.25">
      <c r="D8" s="24" t="s">
        <v>151</v>
      </c>
      <c r="E8" s="16"/>
      <c r="F8" s="16"/>
      <c r="G8" s="16"/>
    </row>
    <row r="9" spans="2:13" x14ac:dyDescent="0.25">
      <c r="D9" s="46" t="s">
        <v>364</v>
      </c>
      <c r="E9" s="17" t="s">
        <v>478</v>
      </c>
      <c r="F9" s="16" t="s">
        <v>479</v>
      </c>
      <c r="G9" s="35" t="s">
        <v>377</v>
      </c>
    </row>
    <row r="10" spans="2:13" x14ac:dyDescent="0.25">
      <c r="D10" s="24" t="s">
        <v>22</v>
      </c>
      <c r="E10" s="16"/>
      <c r="F10" s="16"/>
      <c r="G10" s="16"/>
    </row>
    <row r="11" spans="2:13" x14ac:dyDescent="0.25">
      <c r="D11" s="46" t="s">
        <v>410</v>
      </c>
      <c r="E11" s="20" t="s">
        <v>484</v>
      </c>
      <c r="F11" s="16" t="s">
        <v>485</v>
      </c>
      <c r="G11" s="35">
        <v>20</v>
      </c>
    </row>
    <row r="12" spans="2:13" x14ac:dyDescent="0.25">
      <c r="D12" s="46" t="s">
        <v>59</v>
      </c>
      <c r="E12" s="29" t="s">
        <v>423</v>
      </c>
      <c r="F12" s="30" t="s">
        <v>424</v>
      </c>
      <c r="G12" s="35" t="s">
        <v>534</v>
      </c>
    </row>
  </sheetData>
  <mergeCells count="1">
    <mergeCell ref="J2:J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63AE-A64B-4BAA-A97E-96F2ADA6D1C8}">
  <sheetPr codeName="Hoja2"/>
  <dimension ref="A1:M31"/>
  <sheetViews>
    <sheetView topLeftCell="G24" zoomScaleNormal="100" workbookViewId="0">
      <selection activeCell="J11" sqref="J11"/>
    </sheetView>
  </sheetViews>
  <sheetFormatPr baseColWidth="10" defaultRowHeight="15" x14ac:dyDescent="0.25"/>
  <cols>
    <col min="1" max="1" width="44.140625" hidden="1" customWidth="1"/>
    <col min="2" max="3" width="7.140625" hidden="1" customWidth="1"/>
    <col min="4" max="4" width="29.85546875" hidden="1" customWidth="1"/>
    <col min="5" max="5" width="26.85546875" hidden="1" customWidth="1"/>
    <col min="6" max="6" width="0" hidden="1" customWidth="1"/>
    <col min="7" max="7" width="8.5703125" customWidth="1"/>
    <col min="8" max="8" width="56.42578125" customWidth="1"/>
    <col min="9" max="9" width="23.5703125" customWidth="1"/>
    <col min="10" max="10" width="25.42578125" customWidth="1"/>
    <col min="11" max="11" width="10.5703125" style="6" customWidth="1"/>
    <col min="12" max="12" width="12.5703125" customWidth="1"/>
    <col min="13" max="13" width="20.5703125" customWidth="1"/>
  </cols>
  <sheetData>
    <row r="1" spans="1:13" ht="45" x14ac:dyDescent="0.25">
      <c r="A1" s="10" t="s">
        <v>316</v>
      </c>
      <c r="B1" s="10" t="s">
        <v>342</v>
      </c>
      <c r="C1" s="10" t="s">
        <v>343</v>
      </c>
      <c r="D1" s="10" t="s">
        <v>317</v>
      </c>
      <c r="E1" s="10" t="s">
        <v>318</v>
      </c>
      <c r="H1" s="23" t="s">
        <v>316</v>
      </c>
      <c r="I1" s="10" t="s">
        <v>317</v>
      </c>
      <c r="J1" s="10" t="s">
        <v>318</v>
      </c>
      <c r="K1" s="10" t="s">
        <v>524</v>
      </c>
      <c r="L1" s="45" t="s">
        <v>408</v>
      </c>
      <c r="M1" s="11" t="s">
        <v>319</v>
      </c>
    </row>
    <row r="2" spans="1:13" x14ac:dyDescent="0.25">
      <c r="A2" s="12" t="s">
        <v>320</v>
      </c>
      <c r="B2" s="12"/>
      <c r="C2" s="19" t="s">
        <v>346</v>
      </c>
      <c r="D2" s="13"/>
      <c r="E2" s="13"/>
      <c r="H2" s="24" t="s">
        <v>135</v>
      </c>
      <c r="I2" s="18"/>
      <c r="J2" s="18"/>
      <c r="K2" s="33"/>
      <c r="L2" s="22"/>
      <c r="M2" s="13"/>
    </row>
    <row r="3" spans="1:13" x14ac:dyDescent="0.25">
      <c r="A3" s="14" t="s">
        <v>320</v>
      </c>
      <c r="B3" s="19" t="s">
        <v>346</v>
      </c>
      <c r="C3" s="19" t="s">
        <v>346</v>
      </c>
      <c r="D3" s="15" t="s">
        <v>321</v>
      </c>
      <c r="E3" s="16" t="s">
        <v>322</v>
      </c>
      <c r="H3" s="25" t="s">
        <v>135</v>
      </c>
      <c r="I3" s="28" t="s">
        <v>321</v>
      </c>
      <c r="J3" s="18" t="s">
        <v>322</v>
      </c>
      <c r="K3" s="52" t="s">
        <v>208</v>
      </c>
      <c r="L3" s="52" t="s">
        <v>208</v>
      </c>
      <c r="M3" s="53" t="s">
        <v>395</v>
      </c>
    </row>
    <row r="4" spans="1:13" x14ac:dyDescent="0.25">
      <c r="A4" s="12" t="s">
        <v>323</v>
      </c>
      <c r="B4" s="12"/>
      <c r="C4" s="19" t="s">
        <v>346</v>
      </c>
      <c r="D4" s="13"/>
      <c r="E4" s="13"/>
      <c r="H4" s="24" t="s">
        <v>81</v>
      </c>
      <c r="I4" s="18"/>
      <c r="J4" s="18"/>
      <c r="K4" s="33"/>
      <c r="L4" s="22"/>
      <c r="M4" s="13"/>
    </row>
    <row r="5" spans="1:13" x14ac:dyDescent="0.25">
      <c r="A5" s="14" t="s">
        <v>323</v>
      </c>
      <c r="B5" s="19" t="s">
        <v>346</v>
      </c>
      <c r="C5" s="19" t="s">
        <v>346</v>
      </c>
      <c r="D5" s="15" t="s">
        <v>324</v>
      </c>
      <c r="E5" s="16" t="s">
        <v>325</v>
      </c>
      <c r="H5" s="25" t="s">
        <v>81</v>
      </c>
      <c r="I5" s="28" t="s">
        <v>324</v>
      </c>
      <c r="J5" t="s">
        <v>325</v>
      </c>
      <c r="K5" s="52" t="s">
        <v>208</v>
      </c>
      <c r="L5" s="52" t="s">
        <v>208</v>
      </c>
      <c r="M5" s="53">
        <v>30</v>
      </c>
    </row>
    <row r="6" spans="1:13" x14ac:dyDescent="0.25">
      <c r="A6" s="12" t="s">
        <v>167</v>
      </c>
      <c r="B6" s="19" t="s">
        <v>346</v>
      </c>
      <c r="C6" s="19" t="s">
        <v>346</v>
      </c>
      <c r="D6" s="17" t="s">
        <v>326</v>
      </c>
      <c r="E6" s="16" t="s">
        <v>327</v>
      </c>
      <c r="H6" s="24" t="s">
        <v>167</v>
      </c>
      <c r="I6" s="18"/>
      <c r="J6" s="18"/>
      <c r="K6" s="33"/>
      <c r="L6" s="22"/>
      <c r="M6" s="13"/>
    </row>
    <row r="7" spans="1:13" x14ac:dyDescent="0.25">
      <c r="A7" s="12" t="s">
        <v>109</v>
      </c>
      <c r="B7" s="12"/>
      <c r="C7" s="19" t="s">
        <v>346</v>
      </c>
      <c r="D7" s="13"/>
      <c r="E7" s="13"/>
      <c r="H7" s="25" t="s">
        <v>167</v>
      </c>
      <c r="I7" s="20" t="s">
        <v>326</v>
      </c>
      <c r="J7" s="18" t="s">
        <v>327</v>
      </c>
      <c r="K7" s="52" t="s">
        <v>483</v>
      </c>
      <c r="L7" s="52" t="s">
        <v>483</v>
      </c>
      <c r="M7" s="53" t="s">
        <v>472</v>
      </c>
    </row>
    <row r="8" spans="1:13" x14ac:dyDescent="0.25">
      <c r="A8" s="14" t="s">
        <v>328</v>
      </c>
      <c r="B8" s="19" t="s">
        <v>346</v>
      </c>
      <c r="C8" s="19" t="s">
        <v>346</v>
      </c>
      <c r="D8" s="17" t="s">
        <v>329</v>
      </c>
      <c r="E8" s="16" t="s">
        <v>330</v>
      </c>
      <c r="H8" s="24" t="s">
        <v>151</v>
      </c>
      <c r="I8" s="18"/>
      <c r="J8" s="18"/>
      <c r="K8" s="33"/>
      <c r="L8" s="22"/>
      <c r="M8" s="13"/>
    </row>
    <row r="9" spans="1:13" x14ac:dyDescent="0.25">
      <c r="A9" s="14" t="s">
        <v>331</v>
      </c>
      <c r="B9" s="19" t="s">
        <v>346</v>
      </c>
      <c r="C9" s="19" t="s">
        <v>346</v>
      </c>
      <c r="D9" s="17" t="s">
        <v>347</v>
      </c>
      <c r="E9" s="16" t="s">
        <v>348</v>
      </c>
      <c r="H9" s="25" t="s">
        <v>110</v>
      </c>
      <c r="I9" s="20" t="s">
        <v>329</v>
      </c>
      <c r="J9" s="18" t="s">
        <v>330</v>
      </c>
      <c r="K9" s="52" t="s">
        <v>483</v>
      </c>
      <c r="L9" s="52" t="s">
        <v>483</v>
      </c>
      <c r="M9" s="53" t="s">
        <v>628</v>
      </c>
    </row>
    <row r="10" spans="1:13" x14ac:dyDescent="0.25">
      <c r="A10" s="14" t="s">
        <v>376</v>
      </c>
      <c r="B10" s="19" t="s">
        <v>346</v>
      </c>
      <c r="C10" s="19" t="s">
        <v>346</v>
      </c>
      <c r="D10" s="17" t="s">
        <v>478</v>
      </c>
      <c r="E10" t="s">
        <v>479</v>
      </c>
      <c r="H10" s="25" t="s">
        <v>117</v>
      </c>
      <c r="I10" s="20" t="s">
        <v>347</v>
      </c>
      <c r="J10" s="18" t="s">
        <v>348</v>
      </c>
      <c r="K10" s="52" t="s">
        <v>483</v>
      </c>
      <c r="L10" s="52" t="s">
        <v>483</v>
      </c>
      <c r="M10" s="53" t="s">
        <v>477</v>
      </c>
    </row>
    <row r="11" spans="1:13" x14ac:dyDescent="0.25">
      <c r="A11" s="12" t="s">
        <v>22</v>
      </c>
      <c r="B11" s="12"/>
      <c r="C11" s="19" t="s">
        <v>346</v>
      </c>
      <c r="D11" s="13"/>
      <c r="E11" s="13"/>
      <c r="H11" s="25" t="s">
        <v>364</v>
      </c>
      <c r="I11" s="17" t="s">
        <v>546</v>
      </c>
      <c r="J11" t="s">
        <v>545</v>
      </c>
      <c r="K11" s="52" t="s">
        <v>208</v>
      </c>
      <c r="L11" s="52" t="s">
        <v>208</v>
      </c>
      <c r="M11" s="53" t="s">
        <v>377</v>
      </c>
    </row>
    <row r="12" spans="1:13" x14ac:dyDescent="0.25">
      <c r="A12" s="14" t="s">
        <v>296</v>
      </c>
      <c r="B12" s="19" t="s">
        <v>346</v>
      </c>
      <c r="C12" s="19" t="s">
        <v>346</v>
      </c>
      <c r="D12" s="17" t="s">
        <v>332</v>
      </c>
      <c r="E12" s="16" t="s">
        <v>333</v>
      </c>
      <c r="H12" s="24" t="s">
        <v>22</v>
      </c>
      <c r="I12" s="18"/>
      <c r="J12" s="18"/>
      <c r="K12" s="33"/>
      <c r="L12" s="22"/>
      <c r="M12" s="13"/>
    </row>
    <row r="13" spans="1:13" x14ac:dyDescent="0.25">
      <c r="A13" s="25" t="s">
        <v>410</v>
      </c>
      <c r="B13" s="16"/>
      <c r="C13" s="16"/>
      <c r="D13" s="16"/>
      <c r="E13" s="16"/>
      <c r="H13" s="25" t="s">
        <v>296</v>
      </c>
      <c r="I13" s="20" t="s">
        <v>332</v>
      </c>
      <c r="J13" s="18" t="s">
        <v>333</v>
      </c>
      <c r="K13" s="52" t="s">
        <v>483</v>
      </c>
      <c r="L13" s="52" t="s">
        <v>483</v>
      </c>
      <c r="M13" s="53" t="s">
        <v>617</v>
      </c>
    </row>
    <row r="14" spans="1:13" x14ac:dyDescent="0.25">
      <c r="A14" s="25"/>
      <c r="B14" s="16"/>
      <c r="C14" s="16"/>
      <c r="D14" s="16"/>
      <c r="E14" s="16"/>
      <c r="H14" s="25" t="s">
        <v>296</v>
      </c>
      <c r="I14" s="20" t="s">
        <v>557</v>
      </c>
      <c r="J14" s="16" t="s">
        <v>558</v>
      </c>
      <c r="K14" s="52" t="s">
        <v>208</v>
      </c>
      <c r="L14" s="52" t="s">
        <v>208</v>
      </c>
      <c r="M14" s="53" t="s">
        <v>616</v>
      </c>
    </row>
    <row r="15" spans="1:13" x14ac:dyDescent="0.25">
      <c r="A15" s="14" t="s">
        <v>295</v>
      </c>
      <c r="B15" s="19" t="s">
        <v>346</v>
      </c>
      <c r="C15" s="14"/>
      <c r="D15" s="20" t="s">
        <v>399</v>
      </c>
      <c r="E15" s="20" t="s">
        <v>400</v>
      </c>
      <c r="H15" s="25" t="s">
        <v>410</v>
      </c>
      <c r="I15" s="20" t="s">
        <v>538</v>
      </c>
      <c r="J15" t="s">
        <v>539</v>
      </c>
      <c r="K15" s="52" t="s">
        <v>483</v>
      </c>
      <c r="L15" s="52" t="s">
        <v>483</v>
      </c>
      <c r="M15" s="53">
        <v>20</v>
      </c>
    </row>
    <row r="16" spans="1:13" x14ac:dyDescent="0.25">
      <c r="A16" s="14"/>
      <c r="B16" s="19"/>
      <c r="C16" s="14"/>
      <c r="D16" s="20"/>
      <c r="E16" s="20"/>
      <c r="H16" s="25" t="s">
        <v>295</v>
      </c>
      <c r="I16" s="20" t="s">
        <v>484</v>
      </c>
      <c r="J16" s="16" t="s">
        <v>485</v>
      </c>
      <c r="K16" s="52" t="s">
        <v>208</v>
      </c>
      <c r="L16" s="52" t="s">
        <v>208</v>
      </c>
      <c r="M16" s="53">
        <v>55</v>
      </c>
    </row>
    <row r="17" spans="1:13" x14ac:dyDescent="0.25">
      <c r="A17" s="14" t="s">
        <v>334</v>
      </c>
      <c r="B17" s="19" t="s">
        <v>346</v>
      </c>
      <c r="C17" s="19" t="s">
        <v>346</v>
      </c>
      <c r="D17" s="17" t="s">
        <v>335</v>
      </c>
      <c r="E17" s="16" t="s">
        <v>336</v>
      </c>
      <c r="H17" s="25" t="s">
        <v>295</v>
      </c>
      <c r="I17" s="20" t="s">
        <v>625</v>
      </c>
      <c r="J17" t="s">
        <v>626</v>
      </c>
      <c r="K17" s="52" t="s">
        <v>483</v>
      </c>
      <c r="L17" s="52" t="s">
        <v>483</v>
      </c>
      <c r="M17" s="53">
        <v>18</v>
      </c>
    </row>
    <row r="18" spans="1:13" x14ac:dyDescent="0.25">
      <c r="A18" s="14" t="s">
        <v>23</v>
      </c>
      <c r="B18" s="19" t="s">
        <v>346</v>
      </c>
      <c r="C18" s="19" t="s">
        <v>346</v>
      </c>
      <c r="D18" s="17" t="s">
        <v>337</v>
      </c>
      <c r="E18" s="16" t="s">
        <v>338</v>
      </c>
      <c r="H18" s="25" t="s">
        <v>409</v>
      </c>
      <c r="I18" s="20" t="s">
        <v>335</v>
      </c>
      <c r="J18" s="18" t="s">
        <v>336</v>
      </c>
      <c r="K18" s="52" t="s">
        <v>208</v>
      </c>
      <c r="L18" s="52" t="s">
        <v>208</v>
      </c>
      <c r="M18" s="53">
        <v>29</v>
      </c>
    </row>
    <row r="19" spans="1:13" x14ac:dyDescent="0.25">
      <c r="A19" s="14" t="s">
        <v>23</v>
      </c>
      <c r="D19" s="20" t="s">
        <v>412</v>
      </c>
      <c r="E19" s="18" t="s">
        <v>413</v>
      </c>
      <c r="H19" s="25" t="s">
        <v>416</v>
      </c>
      <c r="I19" s="20" t="s">
        <v>412</v>
      </c>
      <c r="J19" s="18" t="s">
        <v>413</v>
      </c>
      <c r="K19" s="52" t="s">
        <v>208</v>
      </c>
      <c r="L19" s="53" t="s">
        <v>208</v>
      </c>
      <c r="M19" s="53" t="s">
        <v>567</v>
      </c>
    </row>
    <row r="20" spans="1:13" x14ac:dyDescent="0.25">
      <c r="A20" s="14" t="s">
        <v>59</v>
      </c>
      <c r="B20" s="14"/>
      <c r="C20" s="14"/>
      <c r="D20" s="29" t="s">
        <v>423</v>
      </c>
      <c r="E20" s="30" t="s">
        <v>424</v>
      </c>
      <c r="H20" s="25" t="s">
        <v>411</v>
      </c>
      <c r="I20" s="20" t="s">
        <v>337</v>
      </c>
      <c r="J20" s="18" t="s">
        <v>338</v>
      </c>
      <c r="K20" s="52" t="s">
        <v>208</v>
      </c>
      <c r="L20" s="52" t="s">
        <v>208</v>
      </c>
      <c r="M20" s="53" t="s">
        <v>339</v>
      </c>
    </row>
    <row r="21" spans="1:13" ht="30" x14ac:dyDescent="0.25">
      <c r="A21" s="12" t="s">
        <v>84</v>
      </c>
      <c r="B21" s="12"/>
      <c r="C21" s="19" t="s">
        <v>346</v>
      </c>
      <c r="D21" s="13"/>
      <c r="E21" s="13"/>
      <c r="H21" s="25" t="s">
        <v>59</v>
      </c>
      <c r="I21" s="29" t="s">
        <v>423</v>
      </c>
      <c r="J21" t="s">
        <v>424</v>
      </c>
      <c r="K21" s="52" t="s">
        <v>208</v>
      </c>
      <c r="L21" s="52" t="s">
        <v>208</v>
      </c>
      <c r="M21" s="53" t="s">
        <v>569</v>
      </c>
    </row>
    <row r="22" spans="1:13" x14ac:dyDescent="0.25">
      <c r="A22" s="21" t="s">
        <v>396</v>
      </c>
      <c r="B22" s="14"/>
      <c r="C22" s="14"/>
      <c r="D22" s="20" t="s">
        <v>401</v>
      </c>
      <c r="E22" s="20" t="s">
        <v>402</v>
      </c>
      <c r="H22" s="24" t="s">
        <v>84</v>
      </c>
      <c r="I22" s="18"/>
      <c r="J22" s="18"/>
      <c r="K22" s="33"/>
      <c r="L22" s="22"/>
      <c r="M22" s="13"/>
    </row>
    <row r="23" spans="1:13" x14ac:dyDescent="0.25">
      <c r="A23" s="21" t="s">
        <v>397</v>
      </c>
      <c r="B23" s="14"/>
      <c r="C23" s="14"/>
      <c r="D23" s="20" t="s">
        <v>401</v>
      </c>
      <c r="E23" s="20" t="s">
        <v>402</v>
      </c>
      <c r="H23" s="25" t="s">
        <v>396</v>
      </c>
      <c r="I23" s="20" t="s">
        <v>401</v>
      </c>
      <c r="J23" s="20" t="s">
        <v>402</v>
      </c>
      <c r="K23" s="52" t="s">
        <v>483</v>
      </c>
      <c r="L23" s="52" t="s">
        <v>483</v>
      </c>
      <c r="M23" s="53" t="s">
        <v>622</v>
      </c>
    </row>
    <row r="24" spans="1:13" x14ac:dyDescent="0.25">
      <c r="A24" s="21" t="s">
        <v>414</v>
      </c>
      <c r="B24" s="19" t="s">
        <v>346</v>
      </c>
      <c r="C24" s="19" t="s">
        <v>346</v>
      </c>
      <c r="D24" s="17" t="s">
        <v>392</v>
      </c>
      <c r="E24" t="s">
        <v>393</v>
      </c>
      <c r="H24" s="25" t="s">
        <v>397</v>
      </c>
      <c r="I24" s="20" t="s">
        <v>401</v>
      </c>
      <c r="J24" s="20" t="s">
        <v>402</v>
      </c>
      <c r="K24" s="52" t="s">
        <v>483</v>
      </c>
      <c r="L24" s="52" t="s">
        <v>483</v>
      </c>
      <c r="M24" s="53" t="s">
        <v>623</v>
      </c>
    </row>
    <row r="25" spans="1:13" ht="14.45" customHeight="1" x14ac:dyDescent="0.25">
      <c r="A25" s="21" t="s">
        <v>415</v>
      </c>
      <c r="B25" s="14"/>
      <c r="C25" s="14"/>
      <c r="D25" s="20" t="s">
        <v>401</v>
      </c>
      <c r="E25" s="20" t="s">
        <v>402</v>
      </c>
      <c r="H25" s="26" t="s">
        <v>414</v>
      </c>
      <c r="I25" s="20" t="s">
        <v>392</v>
      </c>
      <c r="J25" t="s">
        <v>393</v>
      </c>
      <c r="K25" s="52" t="s">
        <v>208</v>
      </c>
      <c r="L25" s="52" t="s">
        <v>208</v>
      </c>
      <c r="M25" s="53" t="s">
        <v>394</v>
      </c>
    </row>
    <row r="26" spans="1:13" ht="14.45" customHeight="1" x14ac:dyDescent="0.25">
      <c r="A26" s="12" t="s">
        <v>340</v>
      </c>
      <c r="B26" s="12"/>
      <c r="C26" s="19" t="s">
        <v>346</v>
      </c>
      <c r="D26" s="13"/>
      <c r="E26" s="13"/>
      <c r="H26" s="26" t="s">
        <v>415</v>
      </c>
      <c r="I26" s="20" t="s">
        <v>401</v>
      </c>
      <c r="J26" s="20" t="s">
        <v>402</v>
      </c>
      <c r="K26" s="52" t="s">
        <v>483</v>
      </c>
      <c r="L26" s="52" t="s">
        <v>483</v>
      </c>
      <c r="M26" s="53" t="s">
        <v>624</v>
      </c>
    </row>
    <row r="27" spans="1:13" x14ac:dyDescent="0.25">
      <c r="A27" s="14" t="s">
        <v>128</v>
      </c>
      <c r="B27" s="19" t="s">
        <v>346</v>
      </c>
      <c r="C27" s="19" t="s">
        <v>346</v>
      </c>
      <c r="D27" s="17" t="s">
        <v>361</v>
      </c>
      <c r="E27" t="s">
        <v>362</v>
      </c>
      <c r="H27" s="24" t="s">
        <v>127</v>
      </c>
      <c r="I27" s="18"/>
      <c r="J27" s="18"/>
      <c r="K27" s="33"/>
      <c r="L27" s="22"/>
      <c r="M27" s="13"/>
    </row>
    <row r="28" spans="1:13" x14ac:dyDescent="0.25">
      <c r="A28" s="12" t="s">
        <v>99</v>
      </c>
      <c r="B28" s="12"/>
      <c r="C28" s="12"/>
      <c r="D28" s="13"/>
      <c r="E28" s="13"/>
      <c r="H28" s="25" t="s">
        <v>128</v>
      </c>
      <c r="I28" s="20" t="s">
        <v>361</v>
      </c>
      <c r="J28" s="18" t="s">
        <v>362</v>
      </c>
      <c r="K28" s="52" t="s">
        <v>483</v>
      </c>
      <c r="L28" s="52" t="s">
        <v>483</v>
      </c>
      <c r="M28" s="53" t="s">
        <v>577</v>
      </c>
    </row>
    <row r="29" spans="1:13" x14ac:dyDescent="0.25">
      <c r="A29" s="14" t="s">
        <v>341</v>
      </c>
      <c r="B29" s="14"/>
      <c r="C29" s="14"/>
      <c r="D29" s="31" t="s">
        <v>438</v>
      </c>
      <c r="E29" s="16" t="s">
        <v>439</v>
      </c>
      <c r="H29" s="27" t="s">
        <v>99</v>
      </c>
      <c r="I29" s="18"/>
      <c r="J29" s="18"/>
      <c r="K29" s="50"/>
      <c r="L29" s="51"/>
      <c r="M29" s="51"/>
    </row>
    <row r="30" spans="1:13" x14ac:dyDescent="0.25">
      <c r="A30" s="14" t="s">
        <v>100</v>
      </c>
      <c r="B30" s="14"/>
      <c r="C30" s="14"/>
      <c r="D30" s="31" t="s">
        <v>438</v>
      </c>
      <c r="E30" s="16" t="s">
        <v>439</v>
      </c>
      <c r="H30" s="25" t="s">
        <v>103</v>
      </c>
      <c r="I30" s="31" t="s">
        <v>438</v>
      </c>
      <c r="J30" s="16" t="s">
        <v>439</v>
      </c>
      <c r="K30" s="52" t="s">
        <v>208</v>
      </c>
      <c r="L30" s="52" t="s">
        <v>208</v>
      </c>
      <c r="M30" s="53" t="s">
        <v>437</v>
      </c>
    </row>
    <row r="31" spans="1:13" x14ac:dyDescent="0.25">
      <c r="H31" s="25" t="s">
        <v>100</v>
      </c>
      <c r="I31" s="31" t="s">
        <v>438</v>
      </c>
      <c r="J31" s="16" t="s">
        <v>439</v>
      </c>
      <c r="K31" s="52" t="s">
        <v>208</v>
      </c>
      <c r="L31" s="52" t="s">
        <v>208</v>
      </c>
      <c r="M31" s="53" t="s">
        <v>453</v>
      </c>
    </row>
  </sheetData>
  <autoFilter ref="H1:L32" xr:uid="{AB1F63AE-A64B-4BAA-A97E-96F2ADA6D1C8}"/>
  <hyperlinks>
    <hyperlink ref="E9" r:id="rId1" xr:uid="{F6610714-BC26-48B7-B855-D538B9788C5B}"/>
    <hyperlink ref="J10" r:id="rId2" xr:uid="{43E8282B-04B7-4331-898F-B4D5642F9EE1}"/>
    <hyperlink ref="E15" r:id="rId3" xr:uid="{72DEB2BC-24CA-4D0A-B34F-8963E3A45246}"/>
  </hyperlinks>
  <pageMargins left="0.7" right="0.7" top="0.75" bottom="0.75" header="0.3" footer="0.3"/>
  <pageSetup paperSize="9" orientation="portrait" r:id="rId4"/>
  <ignoredErrors>
    <ignoredError sqref="M20" twoDigitTextYear="1"/>
  </ignoredError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5" x14ac:dyDescent="0.25"/>
  <cols>
    <col min="1" max="1" width="44.85546875" customWidth="1"/>
    <col min="2" max="2" width="12.140625" customWidth="1"/>
    <col min="4" max="4" width="64.42578125" bestFit="1" customWidth="1"/>
    <col min="5" max="5" width="12.28515625" style="2" customWidth="1"/>
    <col min="6" max="13" width="1.85546875" bestFit="1" customWidth="1"/>
    <col min="14" max="84" width="2.85546875" bestFit="1" customWidth="1"/>
    <col min="85" max="120" width="3.85546875" bestFit="1" customWidth="1"/>
    <col min="121" max="121" width="11.7109375" bestFit="1" customWidth="1"/>
  </cols>
  <sheetData>
    <row r="2" spans="1:5" x14ac:dyDescent="0.25">
      <c r="A2" s="4" t="s">
        <v>234</v>
      </c>
      <c r="B2" s="4" t="s">
        <v>233</v>
      </c>
      <c r="D2" s="5" t="s">
        <v>262</v>
      </c>
      <c r="E2" s="2" t="s">
        <v>263</v>
      </c>
    </row>
    <row r="3" spans="1:5" ht="15.6" customHeight="1" x14ac:dyDescent="0.25">
      <c r="A3" s="3" t="s">
        <v>273</v>
      </c>
      <c r="B3" s="6">
        <v>18</v>
      </c>
      <c r="D3" s="1" t="s">
        <v>163</v>
      </c>
      <c r="E3" s="2">
        <v>5</v>
      </c>
    </row>
    <row r="4" spans="1:5" x14ac:dyDescent="0.25">
      <c r="A4" s="3" t="s">
        <v>272</v>
      </c>
      <c r="B4" s="2">
        <v>40</v>
      </c>
      <c r="D4" s="1" t="s">
        <v>266</v>
      </c>
      <c r="E4" s="2">
        <v>1</v>
      </c>
    </row>
    <row r="5" spans="1:5" x14ac:dyDescent="0.25">
      <c r="A5" s="3" t="s">
        <v>235</v>
      </c>
      <c r="B5" s="2">
        <v>16</v>
      </c>
      <c r="D5" s="1" t="s">
        <v>247</v>
      </c>
      <c r="E5" s="2">
        <v>1</v>
      </c>
    </row>
    <row r="6" spans="1:5" x14ac:dyDescent="0.25">
      <c r="A6" s="3" t="s">
        <v>236</v>
      </c>
      <c r="B6" s="2">
        <f>110-18</f>
        <v>92</v>
      </c>
      <c r="D6" s="1" t="s">
        <v>45</v>
      </c>
      <c r="E6" s="2">
        <v>37</v>
      </c>
    </row>
    <row r="7" spans="1:5" x14ac:dyDescent="0.25">
      <c r="A7" s="3"/>
      <c r="B7" s="2"/>
      <c r="D7" s="1" t="s">
        <v>248</v>
      </c>
      <c r="E7" s="2">
        <v>1</v>
      </c>
    </row>
    <row r="8" spans="1:5" x14ac:dyDescent="0.25">
      <c r="A8" s="3"/>
      <c r="B8" s="2"/>
      <c r="D8" s="1" t="s">
        <v>249</v>
      </c>
      <c r="E8" s="2">
        <v>1</v>
      </c>
    </row>
    <row r="9" spans="1:5" x14ac:dyDescent="0.25">
      <c r="A9" s="3"/>
      <c r="B9" s="2"/>
      <c r="D9" s="1" t="s">
        <v>245</v>
      </c>
      <c r="E9" s="2">
        <v>1</v>
      </c>
    </row>
    <row r="10" spans="1:5" x14ac:dyDescent="0.25">
      <c r="A10" s="3"/>
      <c r="B10" s="2"/>
      <c r="D10" s="1" t="s">
        <v>60</v>
      </c>
      <c r="E10" s="2">
        <v>4</v>
      </c>
    </row>
    <row r="11" spans="1:5" x14ac:dyDescent="0.25">
      <c r="A11" s="3"/>
      <c r="B11" s="2"/>
      <c r="D11" s="1" t="s">
        <v>250</v>
      </c>
      <c r="E11" s="2">
        <v>4</v>
      </c>
    </row>
    <row r="12" spans="1:5" x14ac:dyDescent="0.25">
      <c r="A12" s="3"/>
      <c r="B12" s="2"/>
      <c r="D12" s="1" t="s">
        <v>144</v>
      </c>
      <c r="E12" s="2">
        <v>26</v>
      </c>
    </row>
    <row r="13" spans="1:5" x14ac:dyDescent="0.25">
      <c r="A13" s="3"/>
      <c r="B13" s="2"/>
      <c r="D13" s="1" t="s">
        <v>54</v>
      </c>
      <c r="E13" s="2">
        <v>23</v>
      </c>
    </row>
    <row r="14" spans="1:5" x14ac:dyDescent="0.25">
      <c r="A14" s="3"/>
      <c r="B14" s="2"/>
      <c r="D14" s="1" t="s">
        <v>244</v>
      </c>
      <c r="E14" s="2">
        <v>3</v>
      </c>
    </row>
    <row r="15" spans="1:5" x14ac:dyDescent="0.25">
      <c r="A15" s="3"/>
      <c r="B15" s="2"/>
      <c r="D15" s="1" t="s">
        <v>246</v>
      </c>
      <c r="E15" s="2">
        <v>1</v>
      </c>
    </row>
    <row r="16" spans="1:5" x14ac:dyDescent="0.25">
      <c r="A16" s="3"/>
      <c r="B16" s="2"/>
      <c r="D16" s="1" t="s">
        <v>254</v>
      </c>
      <c r="E16" s="2">
        <v>108</v>
      </c>
    </row>
    <row r="17" spans="1:2" x14ac:dyDescent="0.25">
      <c r="A17" s="3"/>
      <c r="B17" s="2"/>
    </row>
    <row r="18" spans="1:2" x14ac:dyDescent="0.25">
      <c r="A18" s="3"/>
      <c r="B18" s="2"/>
    </row>
    <row r="19" spans="1:2" x14ac:dyDescent="0.25">
      <c r="A19" s="3"/>
      <c r="B19" s="2"/>
    </row>
    <row r="20" spans="1:2" x14ac:dyDescent="0.25">
      <c r="A20" s="3"/>
      <c r="B20" s="2"/>
    </row>
    <row r="21" spans="1:2" x14ac:dyDescent="0.25">
      <c r="A21" s="3"/>
      <c r="B21" s="2"/>
    </row>
    <row r="22" spans="1:2" x14ac:dyDescent="0.25">
      <c r="A22" s="3"/>
      <c r="B22" s="2"/>
    </row>
    <row r="23" spans="1:2" x14ac:dyDescent="0.25">
      <c r="A23" s="3"/>
      <c r="B23" s="2"/>
    </row>
    <row r="24" spans="1:2" x14ac:dyDescent="0.25">
      <c r="A24" s="3"/>
      <c r="B24" s="2"/>
    </row>
    <row r="25" spans="1:2" x14ac:dyDescent="0.25">
      <c r="A25" s="3"/>
      <c r="B25" s="2"/>
    </row>
    <row r="26" spans="1:2" x14ac:dyDescent="0.25">
      <c r="A26" s="3"/>
      <c r="B26" s="2"/>
    </row>
    <row r="27" spans="1:2" x14ac:dyDescent="0.25">
      <c r="A27" s="3"/>
      <c r="B27" s="2"/>
    </row>
    <row r="28" spans="1:2" x14ac:dyDescent="0.25">
      <c r="A28" s="3"/>
      <c r="B28" s="2"/>
    </row>
    <row r="29" spans="1:2" x14ac:dyDescent="0.25">
      <c r="A29" s="3"/>
      <c r="B29" s="2"/>
    </row>
    <row r="30" spans="1:2" x14ac:dyDescent="0.25">
      <c r="A30" s="3"/>
      <c r="B30" s="2"/>
    </row>
    <row r="31" spans="1:2" x14ac:dyDescent="0.25">
      <c r="A31" s="3"/>
      <c r="B31" s="2"/>
    </row>
    <row r="32" spans="1:2" x14ac:dyDescent="0.25">
      <c r="A32" s="3"/>
      <c r="B32" s="2"/>
    </row>
    <row r="33" spans="1:2" x14ac:dyDescent="0.25">
      <c r="A33" s="3"/>
      <c r="B33" s="2"/>
    </row>
  </sheetData>
  <autoFilter ref="A2:B33" xr:uid="{2E535645-5E0B-47B5-9C38-49E16F607CB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5" x14ac:dyDescent="0.25"/>
  <cols>
    <col min="2" max="2" width="71.140625" customWidth="1"/>
    <col min="3" max="3" width="12.28515625" customWidth="1"/>
    <col min="4" max="4" width="11.7109375" bestFit="1" customWidth="1"/>
  </cols>
  <sheetData>
    <row r="2" spans="2:3" x14ac:dyDescent="0.25">
      <c r="B2" s="8" t="s">
        <v>274</v>
      </c>
      <c r="C2" t="s">
        <v>263</v>
      </c>
    </row>
    <row r="3" spans="2:3" s="3" customFormat="1" ht="45" x14ac:dyDescent="0.25">
      <c r="B3" s="7" t="s">
        <v>24</v>
      </c>
      <c r="C3" s="9">
        <v>49</v>
      </c>
    </row>
    <row r="4" spans="2:3" s="3" customFormat="1" x14ac:dyDescent="0.25">
      <c r="B4" s="7" t="s">
        <v>267</v>
      </c>
      <c r="C4" s="9">
        <v>49</v>
      </c>
    </row>
    <row r="5" spans="2:3" s="3" customFormat="1" ht="30" x14ac:dyDescent="0.25">
      <c r="B5" s="7" t="s">
        <v>231</v>
      </c>
      <c r="C5" s="9">
        <v>19</v>
      </c>
    </row>
    <row r="6" spans="2:3" s="3" customFormat="1" x14ac:dyDescent="0.25">
      <c r="B6" s="7" t="s">
        <v>270</v>
      </c>
      <c r="C6" s="9">
        <v>7</v>
      </c>
    </row>
    <row r="7" spans="2:3" s="3" customFormat="1" ht="30" x14ac:dyDescent="0.25">
      <c r="B7" s="7" t="s">
        <v>268</v>
      </c>
      <c r="C7" s="9">
        <v>12</v>
      </c>
    </row>
    <row r="8" spans="2:3" s="3" customFormat="1" ht="30" x14ac:dyDescent="0.25">
      <c r="B8" s="7" t="s">
        <v>85</v>
      </c>
      <c r="C8" s="9">
        <v>40</v>
      </c>
    </row>
    <row r="9" spans="2:3" s="3" customFormat="1" ht="30" x14ac:dyDescent="0.25">
      <c r="B9" s="7" t="s">
        <v>264</v>
      </c>
      <c r="C9" s="9">
        <v>35</v>
      </c>
    </row>
    <row r="10" spans="2:3" s="3" customFormat="1" x14ac:dyDescent="0.25">
      <c r="B10" s="7" t="s">
        <v>265</v>
      </c>
      <c r="C10" s="9">
        <v>5</v>
      </c>
    </row>
    <row r="11" spans="2:3" x14ac:dyDescent="0.25">
      <c r="B11" s="1" t="s">
        <v>254</v>
      </c>
      <c r="C11" s="2">
        <v>108</v>
      </c>
    </row>
    <row r="13" spans="2:3" x14ac:dyDescent="0.25">
      <c r="B13" s="8" t="s">
        <v>274</v>
      </c>
      <c r="C13" t="s">
        <v>263</v>
      </c>
    </row>
    <row r="14" spans="2:3" ht="30" x14ac:dyDescent="0.25">
      <c r="B14" s="7" t="s">
        <v>264</v>
      </c>
      <c r="C14" s="9">
        <v>35</v>
      </c>
    </row>
    <row r="15" spans="2:3" ht="30" x14ac:dyDescent="0.25">
      <c r="B15" s="7" t="s">
        <v>118</v>
      </c>
      <c r="C15" s="9">
        <v>2</v>
      </c>
    </row>
    <row r="16" spans="2:3" x14ac:dyDescent="0.25">
      <c r="B16" s="7" t="s">
        <v>116</v>
      </c>
      <c r="C16" s="9">
        <v>1</v>
      </c>
    </row>
    <row r="17" spans="2:3" x14ac:dyDescent="0.25">
      <c r="B17" s="7" t="s">
        <v>113</v>
      </c>
      <c r="C17" s="9">
        <v>2</v>
      </c>
    </row>
    <row r="18" spans="2:3" ht="30" x14ac:dyDescent="0.25">
      <c r="B18" s="7" t="s">
        <v>271</v>
      </c>
      <c r="C18" s="9">
        <v>8</v>
      </c>
    </row>
    <row r="19" spans="2:3" ht="30" x14ac:dyDescent="0.25">
      <c r="B19" s="7" t="s">
        <v>177</v>
      </c>
      <c r="C19" s="9">
        <v>7</v>
      </c>
    </row>
    <row r="20" spans="2:3" ht="30" x14ac:dyDescent="0.25">
      <c r="B20" s="7" t="s">
        <v>176</v>
      </c>
      <c r="C20" s="9">
        <v>4</v>
      </c>
    </row>
    <row r="21" spans="2:3" x14ac:dyDescent="0.25">
      <c r="B21" s="7" t="s">
        <v>259</v>
      </c>
      <c r="C21" s="9">
        <v>1</v>
      </c>
    </row>
    <row r="22" spans="2:3" x14ac:dyDescent="0.25">
      <c r="B22" s="7" t="s">
        <v>178</v>
      </c>
      <c r="C22" s="9">
        <v>7</v>
      </c>
    </row>
    <row r="23" spans="2:3" x14ac:dyDescent="0.25">
      <c r="B23" s="7" t="s">
        <v>111</v>
      </c>
      <c r="C23" s="9">
        <v>2</v>
      </c>
    </row>
    <row r="24" spans="2:3" x14ac:dyDescent="0.25">
      <c r="B24" s="7" t="s">
        <v>157</v>
      </c>
      <c r="C24" s="9">
        <v>1</v>
      </c>
    </row>
    <row r="25" spans="2:3" x14ac:dyDescent="0.25">
      <c r="B25" s="7" t="s">
        <v>265</v>
      </c>
      <c r="C25" s="9">
        <v>5</v>
      </c>
    </row>
    <row r="26" spans="2:3" ht="45" x14ac:dyDescent="0.25">
      <c r="B26" s="7" t="s">
        <v>239</v>
      </c>
      <c r="C26" s="9">
        <v>1</v>
      </c>
    </row>
    <row r="27" spans="2:3" ht="30" x14ac:dyDescent="0.25">
      <c r="B27" s="7" t="s">
        <v>177</v>
      </c>
      <c r="C27" s="9">
        <v>3</v>
      </c>
    </row>
    <row r="28" spans="2:3" x14ac:dyDescent="0.25">
      <c r="B28" s="7" t="s">
        <v>179</v>
      </c>
      <c r="C28" s="9">
        <v>1</v>
      </c>
    </row>
    <row r="29" spans="2:3" x14ac:dyDescent="0.25">
      <c r="B29" s="7" t="s">
        <v>270</v>
      </c>
      <c r="C29" s="9">
        <v>7</v>
      </c>
    </row>
    <row r="30" spans="2:3" ht="30" x14ac:dyDescent="0.25">
      <c r="B30" s="7" t="s">
        <v>62</v>
      </c>
      <c r="C30" s="9">
        <v>1</v>
      </c>
    </row>
    <row r="31" spans="2:3" ht="30" x14ac:dyDescent="0.25">
      <c r="B31" s="7" t="s">
        <v>256</v>
      </c>
      <c r="C31" s="9">
        <v>1</v>
      </c>
    </row>
    <row r="32" spans="2:3" ht="30" x14ac:dyDescent="0.25">
      <c r="B32" s="7" t="s">
        <v>271</v>
      </c>
      <c r="C32" s="9">
        <v>3</v>
      </c>
    </row>
    <row r="33" spans="2:3" ht="30" x14ac:dyDescent="0.25">
      <c r="B33" s="7" t="s">
        <v>180</v>
      </c>
      <c r="C33" s="9">
        <v>1</v>
      </c>
    </row>
    <row r="34" spans="2:3" ht="30" x14ac:dyDescent="0.25">
      <c r="B34" s="7" t="s">
        <v>176</v>
      </c>
      <c r="C34" s="9">
        <v>1</v>
      </c>
    </row>
    <row r="35" spans="2:3" ht="30" x14ac:dyDescent="0.25">
      <c r="B35" s="7" t="s">
        <v>268</v>
      </c>
      <c r="C35" s="9">
        <v>12</v>
      </c>
    </row>
    <row r="36" spans="2:3" x14ac:dyDescent="0.25">
      <c r="B36" s="7" t="s">
        <v>34</v>
      </c>
      <c r="C36" s="9">
        <v>4</v>
      </c>
    </row>
    <row r="37" spans="2:3" ht="30" x14ac:dyDescent="0.25">
      <c r="B37" s="7" t="s">
        <v>173</v>
      </c>
      <c r="C37" s="9">
        <v>2</v>
      </c>
    </row>
    <row r="38" spans="2:3" x14ac:dyDescent="0.25">
      <c r="B38" s="7" t="s">
        <v>171</v>
      </c>
      <c r="C38" s="9">
        <v>6</v>
      </c>
    </row>
    <row r="39" spans="2:3" x14ac:dyDescent="0.25">
      <c r="B39" s="7" t="s">
        <v>267</v>
      </c>
      <c r="C39" s="9">
        <v>49</v>
      </c>
    </row>
    <row r="40" spans="2:3" ht="30" x14ac:dyDescent="0.25">
      <c r="B40" s="7" t="s">
        <v>62</v>
      </c>
      <c r="C40" s="9">
        <v>1</v>
      </c>
    </row>
    <row r="41" spans="2:3" x14ac:dyDescent="0.25">
      <c r="B41" s="7" t="s">
        <v>34</v>
      </c>
      <c r="C41" s="9">
        <v>11</v>
      </c>
    </row>
    <row r="42" spans="2:3" x14ac:dyDescent="0.25">
      <c r="B42" s="7" t="s">
        <v>181</v>
      </c>
      <c r="C42" s="9">
        <v>8</v>
      </c>
    </row>
    <row r="43" spans="2:3" ht="30" x14ac:dyDescent="0.25">
      <c r="B43" s="7" t="s">
        <v>173</v>
      </c>
      <c r="C43" s="9">
        <v>3</v>
      </c>
    </row>
    <row r="44" spans="2:3" x14ac:dyDescent="0.25">
      <c r="B44" s="7" t="s">
        <v>171</v>
      </c>
      <c r="C44" s="9">
        <v>14</v>
      </c>
    </row>
    <row r="45" spans="2:3" ht="30" x14ac:dyDescent="0.25">
      <c r="B45" s="7" t="s">
        <v>271</v>
      </c>
      <c r="C45" s="9">
        <v>3</v>
      </c>
    </row>
    <row r="46" spans="2:3" x14ac:dyDescent="0.25">
      <c r="B46" s="7" t="s">
        <v>46</v>
      </c>
      <c r="C46" s="9">
        <v>5</v>
      </c>
    </row>
    <row r="47" spans="2:3" ht="30" x14ac:dyDescent="0.25">
      <c r="B47" s="7" t="s">
        <v>169</v>
      </c>
      <c r="C47" s="9">
        <v>3</v>
      </c>
    </row>
    <row r="48" spans="2:3" x14ac:dyDescent="0.25">
      <c r="B48" s="7" t="s">
        <v>178</v>
      </c>
      <c r="C48" s="9">
        <v>1</v>
      </c>
    </row>
    <row r="49" spans="2:3" x14ac:dyDescent="0.25">
      <c r="B49" s="1" t="s">
        <v>254</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Hoja2</vt:lpstr>
      <vt:lpstr>PA 2023</vt:lpstr>
      <vt:lpstr>Hoja1</vt:lpstr>
      <vt:lpstr>Tablas</vt:lpstr>
      <vt:lpstr>ENLACES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Cristian Javier Vargas del Campo</cp:lastModifiedBy>
  <dcterms:created xsi:type="dcterms:W3CDTF">2023-03-23T17:08:33Z</dcterms:created>
  <dcterms:modified xsi:type="dcterms:W3CDTF">2024-02-09T14:35:33Z</dcterms:modified>
</cp:coreProperties>
</file>