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5\Página Web\Contenidos\VAF\Financiera\"/>
    </mc:Choice>
  </mc:AlternateContent>
  <bookViews>
    <workbookView xWindow="0" yWindow="0" windowWidth="19200" windowHeight="12180"/>
  </bookViews>
  <sheets>
    <sheet name="VIGENCIA SIIF" sheetId="12" r:id="rId1"/>
  </sheets>
  <externalReferences>
    <externalReference r:id="rId2"/>
  </externalReferences>
  <definedNames>
    <definedName name="_xlnm.Print_Area" localSheetId="0">'VIGENCIA SIIF'!$A$1:$S$157</definedName>
    <definedName name="_xlnm.Print_Titles" localSheetId="0">'VIGENCIA SIIF'!$1:$7</definedName>
  </definedNames>
  <calcPr calcId="152511"/>
</workbook>
</file>

<file path=xl/calcChain.xml><?xml version="1.0" encoding="utf-8"?>
<calcChain xmlns="http://schemas.openxmlformats.org/spreadsheetml/2006/main">
  <c r="P152" i="12" l="1"/>
  <c r="P151" i="12" s="1"/>
  <c r="P149" i="12"/>
  <c r="P148" i="12" s="1"/>
  <c r="P145" i="12"/>
  <c r="P144" i="12" s="1"/>
  <c r="P142" i="12"/>
  <c r="P141" i="12" s="1"/>
  <c r="P128" i="12"/>
  <c r="P127" i="12" s="1"/>
  <c r="P126" i="12" s="1"/>
  <c r="P125" i="12" s="1"/>
  <c r="P122" i="12"/>
  <c r="P121" i="12" s="1"/>
  <c r="P123" i="12"/>
  <c r="P118" i="12"/>
  <c r="P116" i="12" s="1"/>
  <c r="P114" i="12" s="1"/>
  <c r="P117" i="12"/>
  <c r="P115" i="12" s="1"/>
  <c r="P111" i="12"/>
  <c r="P109" i="12"/>
  <c r="P104" i="12"/>
  <c r="P101" i="12"/>
  <c r="P97" i="12"/>
  <c r="P94" i="12"/>
  <c r="P91" i="12"/>
  <c r="P85" i="12"/>
  <c r="P82" i="12"/>
  <c r="P76" i="12"/>
  <c r="P67" i="12"/>
  <c r="P61" i="12"/>
  <c r="P59" i="12"/>
  <c r="P57" i="12"/>
  <c r="P54" i="12"/>
  <c r="P49" i="12"/>
  <c r="P42" i="12"/>
  <c r="P37" i="12"/>
  <c r="P32" i="12"/>
  <c r="P29" i="12"/>
  <c r="P28" i="12"/>
  <c r="P27" i="12" s="1"/>
  <c r="P18" i="12"/>
  <c r="P15" i="12"/>
  <c r="P11" i="12"/>
  <c r="N152" i="12"/>
  <c r="N151" i="12" s="1"/>
  <c r="N149" i="12"/>
  <c r="N148" i="12" s="1"/>
  <c r="N145" i="12"/>
  <c r="N144" i="12" s="1"/>
  <c r="N142" i="12"/>
  <c r="N141" i="12" s="1"/>
  <c r="N128" i="12"/>
  <c r="N127" i="12" s="1"/>
  <c r="N126" i="12" s="1"/>
  <c r="N125" i="12" s="1"/>
  <c r="N123" i="12"/>
  <c r="N122" i="12"/>
  <c r="N121" i="12" s="1"/>
  <c r="N117" i="12"/>
  <c r="N115" i="12" s="1"/>
  <c r="N118" i="12"/>
  <c r="N116" i="12" s="1"/>
  <c r="N114" i="12" s="1"/>
  <c r="N111" i="12"/>
  <c r="N109" i="12"/>
  <c r="N104" i="12"/>
  <c r="N101" i="12"/>
  <c r="N97" i="12"/>
  <c r="N94" i="12"/>
  <c r="N91" i="12"/>
  <c r="N85" i="12"/>
  <c r="N82" i="12"/>
  <c r="N76" i="12"/>
  <c r="N67" i="12"/>
  <c r="N61" i="12"/>
  <c r="N59" i="12"/>
  <c r="N57" i="12"/>
  <c r="N54" i="12"/>
  <c r="N49" i="12"/>
  <c r="N42" i="12"/>
  <c r="N37" i="12"/>
  <c r="N32" i="12"/>
  <c r="N29" i="12"/>
  <c r="N28" i="12"/>
  <c r="N27" i="12" s="1"/>
  <c r="N18" i="12"/>
  <c r="N15" i="12"/>
  <c r="N11" i="12"/>
  <c r="L152" i="12"/>
  <c r="L151" i="12" s="1"/>
  <c r="L149" i="12"/>
  <c r="L148" i="12" s="1"/>
  <c r="L145" i="12"/>
  <c r="L144" i="12" s="1"/>
  <c r="L142" i="12"/>
  <c r="L141" i="12" s="1"/>
  <c r="L128" i="12"/>
  <c r="L127" i="12" s="1"/>
  <c r="L126" i="12" s="1"/>
  <c r="L125" i="12" s="1"/>
  <c r="L122" i="12"/>
  <c r="L121" i="12" s="1"/>
  <c r="L123" i="12"/>
  <c r="L118" i="12"/>
  <c r="L116" i="12" s="1"/>
  <c r="L114" i="12" s="1"/>
  <c r="L117" i="12"/>
  <c r="L115" i="12" s="1"/>
  <c r="L111" i="12"/>
  <c r="L109" i="12"/>
  <c r="L104" i="12"/>
  <c r="L101" i="12"/>
  <c r="L97" i="12"/>
  <c r="L94" i="12"/>
  <c r="L91" i="12"/>
  <c r="L85" i="12"/>
  <c r="L82" i="12"/>
  <c r="L76" i="12"/>
  <c r="L67" i="12"/>
  <c r="L61" i="12"/>
  <c r="L59" i="12"/>
  <c r="L57" i="12"/>
  <c r="L54" i="12"/>
  <c r="L49" i="12"/>
  <c r="L42" i="12"/>
  <c r="L37" i="12"/>
  <c r="L32" i="12"/>
  <c r="L29" i="12"/>
  <c r="L28" i="12"/>
  <c r="L27" i="12" s="1"/>
  <c r="L18" i="12"/>
  <c r="L15" i="12"/>
  <c r="L11" i="12"/>
  <c r="J28" i="12"/>
  <c r="L48" i="12" l="1"/>
  <c r="N48" i="12"/>
  <c r="P140" i="12"/>
  <c r="N113" i="12"/>
  <c r="P56" i="12"/>
  <c r="P48" i="12"/>
  <c r="N10" i="12"/>
  <c r="P10" i="12"/>
  <c r="P113" i="12"/>
  <c r="N140" i="12"/>
  <c r="N56" i="12"/>
  <c r="N47" i="12" s="1"/>
  <c r="L56" i="12"/>
  <c r="L140" i="12"/>
  <c r="L10" i="12"/>
  <c r="L113" i="12"/>
  <c r="L47" i="12" l="1"/>
  <c r="P47" i="12"/>
  <c r="Q97" i="12"/>
  <c r="Q46" i="12"/>
  <c r="P46" i="12" s="1"/>
  <c r="Q45" i="12"/>
  <c r="P45" i="12" s="1"/>
  <c r="O46" i="12"/>
  <c r="N46" i="12" s="1"/>
  <c r="O45" i="12"/>
  <c r="N45" i="12" s="1"/>
  <c r="M46" i="12"/>
  <c r="L46" i="12" s="1"/>
  <c r="M45" i="12"/>
  <c r="L45" i="12" s="1"/>
  <c r="M97" i="12"/>
  <c r="K97" i="12"/>
  <c r="K46" i="12"/>
  <c r="J46" i="12" s="1"/>
  <c r="K45" i="12"/>
  <c r="J45" i="12" s="1"/>
  <c r="I97" i="12"/>
  <c r="I46" i="12"/>
  <c r="I45" i="12"/>
  <c r="J97" i="12"/>
  <c r="N36" i="12" l="1"/>
  <c r="N9" i="12" s="1"/>
  <c r="N8" i="12" s="1"/>
  <c r="N156" i="12" s="1"/>
  <c r="L36" i="12"/>
  <c r="L9" i="12" s="1"/>
  <c r="L8" i="12" s="1"/>
  <c r="L156" i="12" s="1"/>
  <c r="P36" i="12"/>
  <c r="P9" i="12" s="1"/>
  <c r="P8" i="12" s="1"/>
  <c r="P156" i="12" s="1"/>
  <c r="O97" i="12"/>
  <c r="R98" i="12"/>
  <c r="S98" i="12"/>
  <c r="AQ155" i="12"/>
  <c r="AP155" i="12"/>
  <c r="AQ154" i="12"/>
  <c r="AP154" i="12"/>
  <c r="AQ153" i="12"/>
  <c r="AP153" i="12"/>
  <c r="AO152" i="12"/>
  <c r="AO151" i="12" s="1"/>
  <c r="AN152" i="12"/>
  <c r="AN151" i="12" s="1"/>
  <c r="AM152" i="12"/>
  <c r="AQ152" i="12" s="1"/>
  <c r="AL152" i="12"/>
  <c r="AL151" i="12" s="1"/>
  <c r="AK152" i="12"/>
  <c r="AJ152" i="12"/>
  <c r="AI152" i="12"/>
  <c r="AI151" i="12" s="1"/>
  <c r="AH152" i="12"/>
  <c r="AH151" i="12" s="1"/>
  <c r="AG152" i="12"/>
  <c r="AG151" i="12" s="1"/>
  <c r="AJ151" i="12"/>
  <c r="AQ150" i="12"/>
  <c r="AP150" i="12"/>
  <c r="AO149" i="12"/>
  <c r="AO148" i="12" s="1"/>
  <c r="AN149" i="12"/>
  <c r="AM149" i="12"/>
  <c r="AM148" i="12" s="1"/>
  <c r="AL149" i="12"/>
  <c r="AL148" i="12" s="1"/>
  <c r="AK149" i="12"/>
  <c r="AJ149" i="12"/>
  <c r="AJ148" i="12" s="1"/>
  <c r="AI149" i="12"/>
  <c r="AI148" i="12" s="1"/>
  <c r="AH149" i="12"/>
  <c r="AH148" i="12" s="1"/>
  <c r="AG149" i="12"/>
  <c r="AG148" i="12" s="1"/>
  <c r="AN148" i="12"/>
  <c r="AQ147" i="12"/>
  <c r="AP147" i="12"/>
  <c r="AQ146" i="12"/>
  <c r="AP146" i="12"/>
  <c r="AN146" i="12"/>
  <c r="AN145" i="12" s="1"/>
  <c r="AN144" i="12" s="1"/>
  <c r="AL146" i="12"/>
  <c r="AL145" i="12" s="1"/>
  <c r="AL144" i="12" s="1"/>
  <c r="AJ146" i="12"/>
  <c r="AJ145" i="12" s="1"/>
  <c r="AJ144" i="12" s="1"/>
  <c r="AH146" i="12"/>
  <c r="AH145" i="12" s="1"/>
  <c r="AH144" i="12" s="1"/>
  <c r="AO145" i="12"/>
  <c r="AO144" i="12" s="1"/>
  <c r="AM145" i="12"/>
  <c r="AK145" i="12"/>
  <c r="AI145" i="12"/>
  <c r="AI144" i="12" s="1"/>
  <c r="AG145" i="12"/>
  <c r="AG144" i="12" s="1"/>
  <c r="AQ143" i="12"/>
  <c r="AP143" i="12"/>
  <c r="AN143" i="12"/>
  <c r="AN142" i="12" s="1"/>
  <c r="AN141" i="12" s="1"/>
  <c r="AL143" i="12"/>
  <c r="AL142" i="12" s="1"/>
  <c r="AL141" i="12" s="1"/>
  <c r="AJ143" i="12"/>
  <c r="AH143" i="12"/>
  <c r="AH142" i="12" s="1"/>
  <c r="AH141" i="12" s="1"/>
  <c r="AO142" i="12"/>
  <c r="AO141" i="12" s="1"/>
  <c r="AM142" i="12"/>
  <c r="AM141" i="12" s="1"/>
  <c r="AK142" i="12"/>
  <c r="AK141" i="12" s="1"/>
  <c r="AJ142" i="12"/>
  <c r="AJ141" i="12" s="1"/>
  <c r="AI142" i="12"/>
  <c r="AI141" i="12" s="1"/>
  <c r="AG142" i="12"/>
  <c r="AG141" i="12" s="1"/>
  <c r="AQ139" i="12"/>
  <c r="AP139" i="12"/>
  <c r="AQ138" i="12"/>
  <c r="AP138" i="12"/>
  <c r="AQ137" i="12"/>
  <c r="AP137" i="12"/>
  <c r="AQ131" i="12"/>
  <c r="AP131" i="12"/>
  <c r="AQ130" i="12"/>
  <c r="AP130" i="12"/>
  <c r="AQ129" i="12"/>
  <c r="AP129" i="12"/>
  <c r="AO128" i="12"/>
  <c r="AO127" i="12" s="1"/>
  <c r="AO126" i="12" s="1"/>
  <c r="AO125" i="12" s="1"/>
  <c r="AN128" i="12"/>
  <c r="AN127" i="12" s="1"/>
  <c r="AN126" i="12" s="1"/>
  <c r="AN125" i="12" s="1"/>
  <c r="AM128" i="12"/>
  <c r="AL128" i="12"/>
  <c r="AL127" i="12" s="1"/>
  <c r="AL126" i="12" s="1"/>
  <c r="AL125" i="12" s="1"/>
  <c r="AK128" i="12"/>
  <c r="AJ128" i="12"/>
  <c r="AJ127" i="12" s="1"/>
  <c r="AJ126" i="12" s="1"/>
  <c r="AJ125" i="12" s="1"/>
  <c r="AI128" i="12"/>
  <c r="AI127" i="12" s="1"/>
  <c r="AI126" i="12" s="1"/>
  <c r="AI125" i="12" s="1"/>
  <c r="AH128" i="12"/>
  <c r="AH127" i="12" s="1"/>
  <c r="AH126" i="12" s="1"/>
  <c r="AH125" i="12" s="1"/>
  <c r="AG128" i="12"/>
  <c r="AG127" i="12" s="1"/>
  <c r="AG126" i="12" s="1"/>
  <c r="AG125" i="12" s="1"/>
  <c r="AQ124" i="12"/>
  <c r="AP124" i="12"/>
  <c r="AO123" i="12"/>
  <c r="AN123" i="12"/>
  <c r="AM123" i="12"/>
  <c r="AL123" i="12"/>
  <c r="AK123" i="12"/>
  <c r="AJ123" i="12"/>
  <c r="AI123" i="12"/>
  <c r="AH123" i="12"/>
  <c r="AG123" i="12"/>
  <c r="AO122" i="12"/>
  <c r="AO121" i="12" s="1"/>
  <c r="AN122" i="12"/>
  <c r="AM122" i="12"/>
  <c r="AM121" i="12" s="1"/>
  <c r="AM113" i="12" s="1"/>
  <c r="AL122" i="12"/>
  <c r="AL121" i="12" s="1"/>
  <c r="AL113" i="12" s="1"/>
  <c r="AK122" i="12"/>
  <c r="AJ122" i="12"/>
  <c r="AJ121" i="12" s="1"/>
  <c r="AI122" i="12"/>
  <c r="AI121" i="12" s="1"/>
  <c r="AH122" i="12"/>
  <c r="AH121" i="12" s="1"/>
  <c r="AG122" i="12"/>
  <c r="AG121" i="12" s="1"/>
  <c r="AN121" i="12"/>
  <c r="AQ120" i="12"/>
  <c r="AP120" i="12"/>
  <c r="AQ119" i="12"/>
  <c r="AP119" i="12"/>
  <c r="AO118" i="12"/>
  <c r="AO116" i="12" s="1"/>
  <c r="AO114" i="12" s="1"/>
  <c r="AN118" i="12"/>
  <c r="AN116" i="12" s="1"/>
  <c r="AN114" i="12" s="1"/>
  <c r="AM118" i="12"/>
  <c r="AM116" i="12" s="1"/>
  <c r="AL118" i="12"/>
  <c r="AL116" i="12" s="1"/>
  <c r="AL114" i="12" s="1"/>
  <c r="AK118" i="12"/>
  <c r="AK116" i="12" s="1"/>
  <c r="AK114" i="12" s="1"/>
  <c r="AJ118" i="12"/>
  <c r="AJ116" i="12" s="1"/>
  <c r="AJ114" i="12" s="1"/>
  <c r="AI118" i="12"/>
  <c r="AI116" i="12" s="1"/>
  <c r="AI114" i="12" s="1"/>
  <c r="AH118" i="12"/>
  <c r="AH116" i="12" s="1"/>
  <c r="AH114" i="12" s="1"/>
  <c r="AG118" i="12"/>
  <c r="AO117" i="12"/>
  <c r="AO115" i="12" s="1"/>
  <c r="AN117" i="12"/>
  <c r="AN115" i="12" s="1"/>
  <c r="AN113" i="12" s="1"/>
  <c r="AM117" i="12"/>
  <c r="AM115" i="12" s="1"/>
  <c r="AL117" i="12"/>
  <c r="AL115" i="12" s="1"/>
  <c r="AK117" i="12"/>
  <c r="AK115" i="12" s="1"/>
  <c r="AJ117" i="12"/>
  <c r="AJ115" i="12" s="1"/>
  <c r="AI117" i="12"/>
  <c r="AI115" i="12" s="1"/>
  <c r="AH117" i="12"/>
  <c r="AH115" i="12" s="1"/>
  <c r="AG117" i="12"/>
  <c r="AG115" i="12" s="1"/>
  <c r="AQ112" i="12"/>
  <c r="AP112" i="12"/>
  <c r="AO111" i="12"/>
  <c r="AN111" i="12"/>
  <c r="AM111" i="12"/>
  <c r="AQ111" i="12" s="1"/>
  <c r="AL111" i="12"/>
  <c r="AK111" i="12"/>
  <c r="AP111" i="12" s="1"/>
  <c r="AJ111" i="12"/>
  <c r="AI111" i="12"/>
  <c r="AH111" i="12"/>
  <c r="AG111" i="12"/>
  <c r="AQ110" i="12"/>
  <c r="AP110" i="12"/>
  <c r="AO109" i="12"/>
  <c r="AN109" i="12"/>
  <c r="AM109" i="12"/>
  <c r="AQ109" i="12" s="1"/>
  <c r="AL109" i="12"/>
  <c r="AK109" i="12"/>
  <c r="AJ109" i="12"/>
  <c r="AI109" i="12"/>
  <c r="AH109" i="12"/>
  <c r="AG109" i="12"/>
  <c r="AQ108" i="12"/>
  <c r="AP108" i="12"/>
  <c r="AQ107" i="12"/>
  <c r="AP107" i="12"/>
  <c r="AQ106" i="12"/>
  <c r="AP106" i="12"/>
  <c r="AQ105" i="12"/>
  <c r="AP105" i="12"/>
  <c r="AO104" i="12"/>
  <c r="AN104" i="12"/>
  <c r="AM104" i="12"/>
  <c r="AL104" i="12"/>
  <c r="AK104" i="12"/>
  <c r="AJ104" i="12"/>
  <c r="AI104" i="12"/>
  <c r="AH104" i="12"/>
  <c r="AG104" i="12"/>
  <c r="AP104" i="12" s="1"/>
  <c r="AQ103" i="12"/>
  <c r="AQ101" i="12" s="1"/>
  <c r="AP103" i="12"/>
  <c r="AP101" i="12" s="1"/>
  <c r="AQ102" i="12"/>
  <c r="AP102" i="12"/>
  <c r="AO101" i="12"/>
  <c r="AN101" i="12"/>
  <c r="AM101" i="12"/>
  <c r="AL101" i="12"/>
  <c r="AK101" i="12"/>
  <c r="AJ101" i="12"/>
  <c r="AI101" i="12"/>
  <c r="AH101" i="12"/>
  <c r="AG101" i="12"/>
  <c r="AQ100" i="12"/>
  <c r="AP100" i="12"/>
  <c r="AQ99" i="12"/>
  <c r="AP99" i="12"/>
  <c r="AO97" i="12"/>
  <c r="AN97" i="12"/>
  <c r="AM97" i="12"/>
  <c r="AQ97" i="12" s="1"/>
  <c r="AL97" i="12"/>
  <c r="AK97" i="12"/>
  <c r="AJ97" i="12"/>
  <c r="AI97" i="12"/>
  <c r="AH97" i="12"/>
  <c r="AG97" i="12"/>
  <c r="AQ96" i="12"/>
  <c r="AP96" i="12"/>
  <c r="AQ95" i="12"/>
  <c r="AP95" i="12"/>
  <c r="AO94" i="12"/>
  <c r="AN94" i="12"/>
  <c r="AM94" i="12"/>
  <c r="AL94" i="12"/>
  <c r="AK94" i="12"/>
  <c r="AJ94" i="12"/>
  <c r="AI94" i="12"/>
  <c r="AH94" i="12"/>
  <c r="AG94" i="12"/>
  <c r="AQ93" i="12"/>
  <c r="AP93" i="12"/>
  <c r="AQ92" i="12"/>
  <c r="AP92" i="12"/>
  <c r="AO91" i="12"/>
  <c r="AN91" i="12"/>
  <c r="AM91" i="12"/>
  <c r="AL91" i="12"/>
  <c r="AK91" i="12"/>
  <c r="AJ91" i="12"/>
  <c r="AI91" i="12"/>
  <c r="AH91" i="12"/>
  <c r="AG91" i="12"/>
  <c r="AQ90" i="12"/>
  <c r="AP90" i="12"/>
  <c r="AQ89" i="12"/>
  <c r="AP89" i="12"/>
  <c r="AQ88" i="12"/>
  <c r="AP88" i="12"/>
  <c r="AQ87" i="12"/>
  <c r="AP87" i="12"/>
  <c r="AQ86" i="12"/>
  <c r="AP86" i="12"/>
  <c r="AO85" i="12"/>
  <c r="AN85" i="12"/>
  <c r="AM85" i="12"/>
  <c r="AL85" i="12"/>
  <c r="AK85" i="12"/>
  <c r="AJ85" i="12"/>
  <c r="AI85" i="12"/>
  <c r="AH85" i="12"/>
  <c r="AG85" i="12"/>
  <c r="AQ84" i="12"/>
  <c r="AP84" i="12"/>
  <c r="AQ83" i="12"/>
  <c r="AP83" i="12"/>
  <c r="AO82" i="12"/>
  <c r="AN82" i="12"/>
  <c r="AM82" i="12"/>
  <c r="AL82" i="12"/>
  <c r="AK82" i="12"/>
  <c r="AJ82" i="12"/>
  <c r="AI82" i="12"/>
  <c r="AH82" i="12"/>
  <c r="AG82" i="12"/>
  <c r="AQ81" i="12"/>
  <c r="AP81" i="12"/>
  <c r="AQ80" i="12"/>
  <c r="AP80" i="12"/>
  <c r="AQ79" i="12"/>
  <c r="AP79" i="12"/>
  <c r="AQ78" i="12"/>
  <c r="AP78" i="12"/>
  <c r="AQ77" i="12"/>
  <c r="AP77" i="12"/>
  <c r="AO76" i="12"/>
  <c r="AN76" i="12"/>
  <c r="AM76" i="12"/>
  <c r="AL76" i="12"/>
  <c r="AK76" i="12"/>
  <c r="AJ76" i="12"/>
  <c r="AI76" i="12"/>
  <c r="AH76" i="12"/>
  <c r="AG76" i="12"/>
  <c r="AQ75" i="12"/>
  <c r="AP75" i="12"/>
  <c r="AQ74" i="12"/>
  <c r="AP74" i="12"/>
  <c r="AQ73" i="12"/>
  <c r="AP73" i="12"/>
  <c r="AQ72" i="12"/>
  <c r="AP72" i="12"/>
  <c r="AQ71" i="12"/>
  <c r="AP71" i="12"/>
  <c r="AQ70" i="12"/>
  <c r="AP70" i="12"/>
  <c r="AQ69" i="12"/>
  <c r="AP69" i="12"/>
  <c r="AQ68" i="12"/>
  <c r="AP68" i="12"/>
  <c r="AO67" i="12"/>
  <c r="AN67" i="12"/>
  <c r="AM67" i="12"/>
  <c r="AL67" i="12"/>
  <c r="AK67" i="12"/>
  <c r="AJ67" i="12"/>
  <c r="AI67" i="12"/>
  <c r="AH67" i="12"/>
  <c r="AG67" i="12"/>
  <c r="AQ66" i="12"/>
  <c r="AP66" i="12"/>
  <c r="AQ65" i="12"/>
  <c r="AP65" i="12"/>
  <c r="AQ64" i="12"/>
  <c r="AP64" i="12"/>
  <c r="AQ63" i="12"/>
  <c r="AP63" i="12"/>
  <c r="AQ62" i="12"/>
  <c r="AP62" i="12"/>
  <c r="AO61" i="12"/>
  <c r="AN61" i="12"/>
  <c r="AM61" i="12"/>
  <c r="AL61" i="12"/>
  <c r="AK61" i="12"/>
  <c r="AJ61" i="12"/>
  <c r="AI61" i="12"/>
  <c r="AH61" i="12"/>
  <c r="AG61" i="12"/>
  <c r="AQ60" i="12"/>
  <c r="AP60" i="12"/>
  <c r="AO59" i="12"/>
  <c r="AN59" i="12"/>
  <c r="AM59" i="12"/>
  <c r="AL59" i="12"/>
  <c r="AK59" i="12"/>
  <c r="AJ59" i="12"/>
  <c r="AI59" i="12"/>
  <c r="AH59" i="12"/>
  <c r="AG59" i="12"/>
  <c r="AQ58" i="12"/>
  <c r="AP58" i="12"/>
  <c r="AO57" i="12"/>
  <c r="AN57" i="12"/>
  <c r="AM57" i="12"/>
  <c r="AL57" i="12"/>
  <c r="AK57" i="12"/>
  <c r="AJ57" i="12"/>
  <c r="AI57" i="12"/>
  <c r="AH57" i="12"/>
  <c r="AG57" i="12"/>
  <c r="AQ55" i="12"/>
  <c r="AP55" i="12"/>
  <c r="AO54" i="12"/>
  <c r="AN54" i="12"/>
  <c r="AM54" i="12"/>
  <c r="AL54" i="12"/>
  <c r="AK54" i="12"/>
  <c r="AJ54" i="12"/>
  <c r="AI54" i="12"/>
  <c r="AH54" i="12"/>
  <c r="AG54" i="12"/>
  <c r="AQ53" i="12"/>
  <c r="AP53" i="12"/>
  <c r="AQ52" i="12"/>
  <c r="AP52" i="12"/>
  <c r="AQ51" i="12"/>
  <c r="AP51" i="12"/>
  <c r="AQ50" i="12"/>
  <c r="AP50" i="12"/>
  <c r="AO49" i="12"/>
  <c r="AN49" i="12"/>
  <c r="AM49" i="12"/>
  <c r="AL49" i="12"/>
  <c r="AK49" i="12"/>
  <c r="AJ49" i="12"/>
  <c r="AI49" i="12"/>
  <c r="AH49" i="12"/>
  <c r="AG49" i="12"/>
  <c r="AQ46" i="12"/>
  <c r="AP46" i="12"/>
  <c r="AQ45" i="12"/>
  <c r="AP45" i="12"/>
  <c r="AQ44" i="12"/>
  <c r="AP44" i="12"/>
  <c r="AQ43" i="12"/>
  <c r="AP43" i="12"/>
  <c r="AO42" i="12"/>
  <c r="AN42" i="12"/>
  <c r="AM42" i="12"/>
  <c r="AL42" i="12"/>
  <c r="AK42" i="12"/>
  <c r="AJ42" i="12"/>
  <c r="AI42" i="12"/>
  <c r="AH42" i="12"/>
  <c r="AG42" i="12"/>
  <c r="AQ41" i="12"/>
  <c r="AP41" i="12"/>
  <c r="AQ40" i="12"/>
  <c r="AP40" i="12"/>
  <c r="AQ39" i="12"/>
  <c r="AP39" i="12"/>
  <c r="AQ38" i="12"/>
  <c r="AP38" i="12"/>
  <c r="AO37" i="12"/>
  <c r="AO36" i="12" s="1"/>
  <c r="AN37" i="12"/>
  <c r="AM37" i="12"/>
  <c r="AL37" i="12"/>
  <c r="AK37" i="12"/>
  <c r="AJ37" i="12"/>
  <c r="AJ36" i="12" s="1"/>
  <c r="AI37" i="12"/>
  <c r="AH37" i="12"/>
  <c r="AG37" i="12"/>
  <c r="AG36" i="12" s="1"/>
  <c r="AQ35" i="12"/>
  <c r="AP35" i="12"/>
  <c r="AQ34" i="12"/>
  <c r="AP34" i="12"/>
  <c r="AQ33" i="12"/>
  <c r="AP33" i="12"/>
  <c r="AO32" i="12"/>
  <c r="AN32" i="12"/>
  <c r="AM32" i="12"/>
  <c r="AL32" i="12"/>
  <c r="AK32" i="12"/>
  <c r="AP32" i="12" s="1"/>
  <c r="AJ32" i="12"/>
  <c r="AI32" i="12"/>
  <c r="AH32" i="12"/>
  <c r="AG32" i="12"/>
  <c r="AQ31" i="12"/>
  <c r="AP31" i="12"/>
  <c r="AQ30" i="12"/>
  <c r="AP30" i="12"/>
  <c r="AO29" i="12"/>
  <c r="AN29" i="12"/>
  <c r="AM29" i="12"/>
  <c r="AL29" i="12"/>
  <c r="AK29" i="12"/>
  <c r="AJ29" i="12"/>
  <c r="AI29" i="12"/>
  <c r="AH29" i="12"/>
  <c r="AG29" i="12"/>
  <c r="AQ28" i="12"/>
  <c r="AP28" i="12"/>
  <c r="AN28" i="12"/>
  <c r="AL28" i="12"/>
  <c r="AL27" i="12" s="1"/>
  <c r="AJ28" i="12"/>
  <c r="AJ27" i="12" s="1"/>
  <c r="AH28" i="12"/>
  <c r="AH27" i="12" s="1"/>
  <c r="AO27" i="12"/>
  <c r="AN27" i="12"/>
  <c r="AM27" i="12"/>
  <c r="AK27" i="12"/>
  <c r="AI27" i="12"/>
  <c r="AG27" i="12"/>
  <c r="AQ26" i="12"/>
  <c r="AP26" i="12"/>
  <c r="AQ25" i="12"/>
  <c r="AP25" i="12"/>
  <c r="AQ24" i="12"/>
  <c r="AP24" i="12"/>
  <c r="AQ23" i="12"/>
  <c r="AP23" i="12"/>
  <c r="AQ22" i="12"/>
  <c r="AP22" i="12"/>
  <c r="AQ21" i="12"/>
  <c r="AP21" i="12"/>
  <c r="AQ20" i="12"/>
  <c r="AP20" i="12"/>
  <c r="AQ19" i="12"/>
  <c r="AP19" i="12"/>
  <c r="AO18" i="12"/>
  <c r="AN18" i="12"/>
  <c r="AM18" i="12"/>
  <c r="AL18" i="12"/>
  <c r="AK18" i="12"/>
  <c r="AJ18" i="12"/>
  <c r="AI18" i="12"/>
  <c r="AH18" i="12"/>
  <c r="AG18" i="12"/>
  <c r="AQ17" i="12"/>
  <c r="AP17" i="12"/>
  <c r="AQ16" i="12"/>
  <c r="AP16" i="12"/>
  <c r="AO15" i="12"/>
  <c r="AN15" i="12"/>
  <c r="AM15" i="12"/>
  <c r="AQ15" i="12" s="1"/>
  <c r="AL15" i="12"/>
  <c r="AK15" i="12"/>
  <c r="AP15" i="12" s="1"/>
  <c r="AJ15" i="12"/>
  <c r="AI15" i="12"/>
  <c r="AH15" i="12"/>
  <c r="AG15" i="12"/>
  <c r="AQ14" i="12"/>
  <c r="AP14" i="12"/>
  <c r="AQ13" i="12"/>
  <c r="AP13" i="12"/>
  <c r="AQ12" i="12"/>
  <c r="AP12" i="12"/>
  <c r="AO11" i="12"/>
  <c r="AN11" i="12"/>
  <c r="AM11" i="12"/>
  <c r="AL11" i="12"/>
  <c r="AK11" i="12"/>
  <c r="AJ11" i="12"/>
  <c r="AI11" i="12"/>
  <c r="AH11" i="12"/>
  <c r="AG11" i="12"/>
  <c r="AN36" i="12" l="1"/>
  <c r="AO140" i="12"/>
  <c r="AG56" i="12"/>
  <c r="AO56" i="12"/>
  <c r="AQ82" i="12"/>
  <c r="AP97" i="12"/>
  <c r="AP145" i="12"/>
  <c r="AG48" i="12"/>
  <c r="AG47" i="12" s="1"/>
  <c r="AO48" i="12"/>
  <c r="AO47" i="12" s="1"/>
  <c r="AP57" i="12"/>
  <c r="AQ61" i="12"/>
  <c r="AP54" i="12"/>
  <c r="AP82" i="12"/>
  <c r="AP91" i="12"/>
  <c r="AP123" i="12"/>
  <c r="AK36" i="12"/>
  <c r="AP36" i="12" s="1"/>
  <c r="AP118" i="12"/>
  <c r="AI10" i="12"/>
  <c r="AJ48" i="12"/>
  <c r="AQ67" i="12"/>
  <c r="AP122" i="12"/>
  <c r="AK144" i="12"/>
  <c r="AM36" i="12"/>
  <c r="AQ36" i="12" s="1"/>
  <c r="AL56" i="12"/>
  <c r="AK121" i="12"/>
  <c r="AP142" i="12"/>
  <c r="AI113" i="12"/>
  <c r="AM151" i="12"/>
  <c r="AQ151" i="12" s="1"/>
  <c r="AN10" i="12"/>
  <c r="AQ85" i="12"/>
  <c r="AH10" i="12"/>
  <c r="AP59" i="12"/>
  <c r="AQ11" i="12"/>
  <c r="AQ59" i="12"/>
  <c r="AP67" i="12"/>
  <c r="AP42" i="12"/>
  <c r="AN48" i="12"/>
  <c r="AQ128" i="12"/>
  <c r="AP141" i="12"/>
  <c r="AP144" i="12"/>
  <c r="AG140" i="12"/>
  <c r="AP37" i="12"/>
  <c r="AH113" i="12"/>
  <c r="AP117" i="12"/>
  <c r="AI48" i="12"/>
  <c r="AH140" i="12"/>
  <c r="AI36" i="12"/>
  <c r="AI9" i="12" s="1"/>
  <c r="AP49" i="12"/>
  <c r="AH56" i="12"/>
  <c r="AG116" i="12"/>
  <c r="AG114" i="12" s="1"/>
  <c r="AP114" i="12" s="1"/>
  <c r="AL10" i="12"/>
  <c r="AP27" i="12"/>
  <c r="AM56" i="12"/>
  <c r="AQ56" i="12" s="1"/>
  <c r="AQ145" i="12"/>
  <c r="AQ37" i="12"/>
  <c r="AQ91" i="12"/>
  <c r="AQ104" i="12"/>
  <c r="AQ123" i="12"/>
  <c r="AN140" i="12"/>
  <c r="AI56" i="12"/>
  <c r="AL140" i="12"/>
  <c r="AM10" i="12"/>
  <c r="AM127" i="12"/>
  <c r="AQ127" i="12" s="1"/>
  <c r="AM144" i="12"/>
  <c r="AQ144" i="12" s="1"/>
  <c r="AJ10" i="12"/>
  <c r="AJ9" i="12" s="1"/>
  <c r="AM48" i="12"/>
  <c r="AK56" i="12"/>
  <c r="AI140" i="12"/>
  <c r="AQ141" i="12"/>
  <c r="AP18" i="12"/>
  <c r="AP29" i="12"/>
  <c r="AP149" i="12"/>
  <c r="AK148" i="12"/>
  <c r="AM47" i="12"/>
  <c r="AQ54" i="12"/>
  <c r="AP94" i="12"/>
  <c r="AG113" i="12"/>
  <c r="AQ113" i="12" s="1"/>
  <c r="AO113" i="12"/>
  <c r="AQ118" i="12"/>
  <c r="AP121" i="12"/>
  <c r="AJ140" i="12"/>
  <c r="AG10" i="12"/>
  <c r="AP11" i="12"/>
  <c r="AK10" i="12"/>
  <c r="AO10" i="12"/>
  <c r="AO9" i="12" s="1"/>
  <c r="AQ18" i="12"/>
  <c r="AQ27" i="12"/>
  <c r="AQ29" i="12"/>
  <c r="AQ42" i="12"/>
  <c r="AK48" i="12"/>
  <c r="AH48" i="12"/>
  <c r="AL48" i="12"/>
  <c r="AJ56" i="12"/>
  <c r="AJ47" i="12" s="1"/>
  <c r="AN56" i="12"/>
  <c r="AP109" i="12"/>
  <c r="AM114" i="12"/>
  <c r="AJ113" i="12"/>
  <c r="AQ115" i="12"/>
  <c r="AQ117" i="12"/>
  <c r="AQ121" i="12"/>
  <c r="AQ148" i="12"/>
  <c r="AQ149" i="12"/>
  <c r="AQ57" i="12"/>
  <c r="AQ142" i="12"/>
  <c r="AP76" i="12"/>
  <c r="AQ32" i="12"/>
  <c r="AH36" i="12"/>
  <c r="AH9" i="12" s="1"/>
  <c r="AL36" i="12"/>
  <c r="AQ49" i="12"/>
  <c r="AP61" i="12"/>
  <c r="AQ76" i="12"/>
  <c r="AP85" i="12"/>
  <c r="AQ94" i="12"/>
  <c r="AK113" i="12"/>
  <c r="AP115" i="12"/>
  <c r="AQ122" i="12"/>
  <c r="AP128" i="12"/>
  <c r="AK127" i="12"/>
  <c r="AP152" i="12"/>
  <c r="AK151" i="12"/>
  <c r="AP151" i="12" s="1"/>
  <c r="S155" i="12"/>
  <c r="R155" i="12"/>
  <c r="S154" i="12"/>
  <c r="R154" i="12"/>
  <c r="S153" i="12"/>
  <c r="R153" i="12"/>
  <c r="Q152" i="12"/>
  <c r="Q151" i="12" s="1"/>
  <c r="O152" i="12"/>
  <c r="O151" i="12" s="1"/>
  <c r="M152" i="12"/>
  <c r="K152" i="12"/>
  <c r="K151" i="12" s="1"/>
  <c r="J152" i="12"/>
  <c r="J151" i="12" s="1"/>
  <c r="I152" i="12"/>
  <c r="I151" i="12" s="1"/>
  <c r="S150" i="12"/>
  <c r="R150" i="12"/>
  <c r="Q149" i="12"/>
  <c r="Q148" i="12" s="1"/>
  <c r="O149" i="12"/>
  <c r="O148" i="12" s="1"/>
  <c r="M149" i="12"/>
  <c r="K149" i="12"/>
  <c r="K148" i="12" s="1"/>
  <c r="J149" i="12"/>
  <c r="J148" i="12" s="1"/>
  <c r="I149" i="12"/>
  <c r="I148" i="12" s="1"/>
  <c r="S147" i="12"/>
  <c r="R147" i="12"/>
  <c r="S146" i="12"/>
  <c r="R146" i="12"/>
  <c r="J145" i="12"/>
  <c r="J144" i="12" s="1"/>
  <c r="Q145" i="12"/>
  <c r="Q144" i="12" s="1"/>
  <c r="O145" i="12"/>
  <c r="S145" i="12" s="1"/>
  <c r="M145" i="12"/>
  <c r="K145" i="12"/>
  <c r="K144" i="12" s="1"/>
  <c r="I145" i="12"/>
  <c r="I144" i="12" s="1"/>
  <c r="S143" i="12"/>
  <c r="R143" i="12"/>
  <c r="J142" i="12"/>
  <c r="J141" i="12" s="1"/>
  <c r="Q142" i="12"/>
  <c r="Q141" i="12" s="1"/>
  <c r="O142" i="12"/>
  <c r="O141" i="12" s="1"/>
  <c r="M142" i="12"/>
  <c r="K142" i="12"/>
  <c r="K141" i="12" s="1"/>
  <c r="I142" i="12"/>
  <c r="I141" i="12" s="1"/>
  <c r="S139" i="12"/>
  <c r="R139" i="12"/>
  <c r="S138" i="12"/>
  <c r="R138" i="12"/>
  <c r="S137" i="12"/>
  <c r="R137" i="12"/>
  <c r="S131" i="12"/>
  <c r="R131" i="12"/>
  <c r="S130" i="12"/>
  <c r="R130" i="12"/>
  <c r="S129" i="12"/>
  <c r="R129" i="12"/>
  <c r="Q128" i="12"/>
  <c r="Q127" i="12" s="1"/>
  <c r="Q126" i="12" s="1"/>
  <c r="Q125" i="12" s="1"/>
  <c r="O128" i="12"/>
  <c r="O127" i="12" s="1"/>
  <c r="O126" i="12" s="1"/>
  <c r="O125" i="12" s="1"/>
  <c r="M128" i="12"/>
  <c r="M127" i="12" s="1"/>
  <c r="K128" i="12"/>
  <c r="K127" i="12" s="1"/>
  <c r="K126" i="12" s="1"/>
  <c r="K125" i="12" s="1"/>
  <c r="J128" i="12"/>
  <c r="J127" i="12" s="1"/>
  <c r="J126" i="12" s="1"/>
  <c r="J125" i="12" s="1"/>
  <c r="I128" i="12"/>
  <c r="I127" i="12" s="1"/>
  <c r="I126" i="12" s="1"/>
  <c r="I125" i="12" s="1"/>
  <c r="S124" i="12"/>
  <c r="R124" i="12"/>
  <c r="Q123" i="12"/>
  <c r="O123" i="12"/>
  <c r="M123" i="12"/>
  <c r="K123" i="12"/>
  <c r="J123" i="12"/>
  <c r="I123" i="12"/>
  <c r="Q122" i="12"/>
  <c r="Q121" i="12" s="1"/>
  <c r="O122" i="12"/>
  <c r="O121" i="12" s="1"/>
  <c r="M122" i="12"/>
  <c r="M121" i="12" s="1"/>
  <c r="K122" i="12"/>
  <c r="K121" i="12" s="1"/>
  <c r="J122" i="12"/>
  <c r="J121" i="12" s="1"/>
  <c r="I122" i="12"/>
  <c r="I121" i="12" s="1"/>
  <c r="S120" i="12"/>
  <c r="R120" i="12"/>
  <c r="S119" i="12"/>
  <c r="R119" i="12"/>
  <c r="Q118" i="12"/>
  <c r="Q116" i="12" s="1"/>
  <c r="Q114" i="12" s="1"/>
  <c r="O118" i="12"/>
  <c r="M118" i="12"/>
  <c r="K118" i="12"/>
  <c r="K116" i="12" s="1"/>
  <c r="K114" i="12" s="1"/>
  <c r="J118" i="12"/>
  <c r="I118" i="12"/>
  <c r="I116" i="12" s="1"/>
  <c r="I114" i="12" s="1"/>
  <c r="Q117" i="12"/>
  <c r="Q115" i="12" s="1"/>
  <c r="O117" i="12"/>
  <c r="O115" i="12" s="1"/>
  <c r="M117" i="12"/>
  <c r="M115" i="12" s="1"/>
  <c r="K117" i="12"/>
  <c r="K115" i="12" s="1"/>
  <c r="J117" i="12"/>
  <c r="J115" i="12" s="1"/>
  <c r="I117" i="12"/>
  <c r="I115" i="12" s="1"/>
  <c r="J116" i="12"/>
  <c r="J114" i="12" s="1"/>
  <c r="S112" i="12"/>
  <c r="R112" i="12"/>
  <c r="Q111" i="12"/>
  <c r="O111" i="12"/>
  <c r="M111" i="12"/>
  <c r="K111" i="12"/>
  <c r="J111" i="12"/>
  <c r="I111" i="12"/>
  <c r="S110" i="12"/>
  <c r="R110" i="12"/>
  <c r="Q109" i="12"/>
  <c r="O109" i="12"/>
  <c r="M109" i="12"/>
  <c r="K109" i="12"/>
  <c r="J109" i="12"/>
  <c r="I109" i="12"/>
  <c r="S108" i="12"/>
  <c r="R108" i="12"/>
  <c r="S107" i="12"/>
  <c r="R107" i="12"/>
  <c r="S106" i="12"/>
  <c r="R106" i="12"/>
  <c r="S105" i="12"/>
  <c r="R105" i="12"/>
  <c r="Q104" i="12"/>
  <c r="O104" i="12"/>
  <c r="M104" i="12"/>
  <c r="K104" i="12"/>
  <c r="J104" i="12"/>
  <c r="I104" i="12"/>
  <c r="S103" i="12"/>
  <c r="R103" i="12"/>
  <c r="S102" i="12"/>
  <c r="S101" i="12" s="1"/>
  <c r="R102" i="12"/>
  <c r="Q101" i="12"/>
  <c r="O101" i="12"/>
  <c r="M101" i="12"/>
  <c r="K101" i="12"/>
  <c r="J101" i="12"/>
  <c r="I101" i="12"/>
  <c r="S100" i="12"/>
  <c r="R100" i="12"/>
  <c r="S99" i="12"/>
  <c r="R99" i="12"/>
  <c r="S96" i="12"/>
  <c r="R96" i="12"/>
  <c r="S95" i="12"/>
  <c r="R95" i="12"/>
  <c r="Q94" i="12"/>
  <c r="O94" i="12"/>
  <c r="M94" i="12"/>
  <c r="K94" i="12"/>
  <c r="J94" i="12"/>
  <c r="I94" i="12"/>
  <c r="S93" i="12"/>
  <c r="R93" i="12"/>
  <c r="S92" i="12"/>
  <c r="R92" i="12"/>
  <c r="Q91" i="12"/>
  <c r="O91" i="12"/>
  <c r="M91" i="12"/>
  <c r="K91" i="12"/>
  <c r="J91" i="12"/>
  <c r="I91" i="12"/>
  <c r="S90" i="12"/>
  <c r="R90" i="12"/>
  <c r="S89" i="12"/>
  <c r="R89" i="12"/>
  <c r="S88" i="12"/>
  <c r="R88" i="12"/>
  <c r="S87" i="12"/>
  <c r="R87" i="12"/>
  <c r="S86" i="12"/>
  <c r="R86" i="12"/>
  <c r="Q85" i="12"/>
  <c r="O85" i="12"/>
  <c r="M85" i="12"/>
  <c r="K85" i="12"/>
  <c r="J85" i="12"/>
  <c r="I85" i="12"/>
  <c r="S84" i="12"/>
  <c r="R84" i="12"/>
  <c r="S83" i="12"/>
  <c r="R83" i="12"/>
  <c r="Q82" i="12"/>
  <c r="O82" i="12"/>
  <c r="M82" i="12"/>
  <c r="K82" i="12"/>
  <c r="J82" i="12"/>
  <c r="I82" i="12"/>
  <c r="S81" i="12"/>
  <c r="R81" i="12"/>
  <c r="S80" i="12"/>
  <c r="R80" i="12"/>
  <c r="S79" i="12"/>
  <c r="R79" i="12"/>
  <c r="S78" i="12"/>
  <c r="R78" i="12"/>
  <c r="S77" i="12"/>
  <c r="R77" i="12"/>
  <c r="Q76" i="12"/>
  <c r="O76" i="12"/>
  <c r="M76" i="12"/>
  <c r="K76" i="12"/>
  <c r="J76" i="12"/>
  <c r="I76" i="12"/>
  <c r="S75" i="12"/>
  <c r="R75" i="12"/>
  <c r="S74" i="12"/>
  <c r="R74" i="12"/>
  <c r="S73" i="12"/>
  <c r="R73" i="12"/>
  <c r="S72" i="12"/>
  <c r="R72" i="12"/>
  <c r="S71" i="12"/>
  <c r="R71" i="12"/>
  <c r="S70" i="12"/>
  <c r="R70" i="12"/>
  <c r="S69" i="12"/>
  <c r="R69" i="12"/>
  <c r="S68" i="12"/>
  <c r="R68" i="12"/>
  <c r="Q67" i="12"/>
  <c r="O67" i="12"/>
  <c r="M67" i="12"/>
  <c r="K67" i="12"/>
  <c r="J67" i="12"/>
  <c r="I67" i="12"/>
  <c r="S66" i="12"/>
  <c r="R66" i="12"/>
  <c r="S65" i="12"/>
  <c r="R65" i="12"/>
  <c r="S64" i="12"/>
  <c r="R64" i="12"/>
  <c r="S63" i="12"/>
  <c r="R63" i="12"/>
  <c r="S62" i="12"/>
  <c r="R62" i="12"/>
  <c r="Q61" i="12"/>
  <c r="O61" i="12"/>
  <c r="M61" i="12"/>
  <c r="K61" i="12"/>
  <c r="J61" i="12"/>
  <c r="I61" i="12"/>
  <c r="S60" i="12"/>
  <c r="R60" i="12"/>
  <c r="Q59" i="12"/>
  <c r="O59" i="12"/>
  <c r="M59" i="12"/>
  <c r="K59" i="12"/>
  <c r="J59" i="12"/>
  <c r="I59" i="12"/>
  <c r="S58" i="12"/>
  <c r="R58" i="12"/>
  <c r="Q57" i="12"/>
  <c r="O57" i="12"/>
  <c r="M57" i="12"/>
  <c r="K57" i="12"/>
  <c r="J57" i="12"/>
  <c r="I57" i="12"/>
  <c r="S55" i="12"/>
  <c r="R55" i="12"/>
  <c r="Q54" i="12"/>
  <c r="O54" i="12"/>
  <c r="M54" i="12"/>
  <c r="K54" i="12"/>
  <c r="J54" i="12"/>
  <c r="I54" i="12"/>
  <c r="S53" i="12"/>
  <c r="R53" i="12"/>
  <c r="S52" i="12"/>
  <c r="R52" i="12"/>
  <c r="S51" i="12"/>
  <c r="R51" i="12"/>
  <c r="S50" i="12"/>
  <c r="R50" i="12"/>
  <c r="Q49" i="12"/>
  <c r="O49" i="12"/>
  <c r="M49" i="12"/>
  <c r="K49" i="12"/>
  <c r="J49" i="12"/>
  <c r="I49" i="12"/>
  <c r="S46" i="12"/>
  <c r="R46" i="12"/>
  <c r="S45" i="12"/>
  <c r="R45" i="12"/>
  <c r="S44" i="12"/>
  <c r="R44" i="12"/>
  <c r="S43" i="12"/>
  <c r="R43" i="12"/>
  <c r="Q42" i="12"/>
  <c r="O42" i="12"/>
  <c r="M42" i="12"/>
  <c r="K42" i="12"/>
  <c r="J42" i="12"/>
  <c r="I42" i="12"/>
  <c r="S41" i="12"/>
  <c r="R41" i="12"/>
  <c r="S40" i="12"/>
  <c r="R40" i="12"/>
  <c r="S39" i="12"/>
  <c r="R39" i="12"/>
  <c r="S38" i="12"/>
  <c r="R38" i="12"/>
  <c r="Q37" i="12"/>
  <c r="O37" i="12"/>
  <c r="M37" i="12"/>
  <c r="K37" i="12"/>
  <c r="J37" i="12"/>
  <c r="I37" i="12"/>
  <c r="S35" i="12"/>
  <c r="R35" i="12"/>
  <c r="S34" i="12"/>
  <c r="R34" i="12"/>
  <c r="S33" i="12"/>
  <c r="R33" i="12"/>
  <c r="Q32" i="12"/>
  <c r="O32" i="12"/>
  <c r="M32" i="12"/>
  <c r="K32" i="12"/>
  <c r="J32" i="12"/>
  <c r="I32" i="12"/>
  <c r="S31" i="12"/>
  <c r="R31" i="12"/>
  <c r="S30" i="12"/>
  <c r="R30" i="12"/>
  <c r="Q29" i="12"/>
  <c r="O29" i="12"/>
  <c r="M29" i="12"/>
  <c r="K29" i="12"/>
  <c r="J29" i="12"/>
  <c r="I29" i="12"/>
  <c r="S28" i="12"/>
  <c r="R28" i="12"/>
  <c r="J27" i="12"/>
  <c r="Q27" i="12"/>
  <c r="O27" i="12"/>
  <c r="M27" i="12"/>
  <c r="K27" i="12"/>
  <c r="I27" i="12"/>
  <c r="S26" i="12"/>
  <c r="R26" i="12"/>
  <c r="S25" i="12"/>
  <c r="R25" i="12"/>
  <c r="S24" i="12"/>
  <c r="R24" i="12"/>
  <c r="S23" i="12"/>
  <c r="R23" i="12"/>
  <c r="S22" i="12"/>
  <c r="R22" i="12"/>
  <c r="S21" i="12"/>
  <c r="R21" i="12"/>
  <c r="S20" i="12"/>
  <c r="R20" i="12"/>
  <c r="S19" i="12"/>
  <c r="R19" i="12"/>
  <c r="Q18" i="12"/>
  <c r="O18" i="12"/>
  <c r="M18" i="12"/>
  <c r="K18" i="12"/>
  <c r="J18" i="12"/>
  <c r="I18" i="12"/>
  <c r="S17" i="12"/>
  <c r="R17" i="12"/>
  <c r="S16" i="12"/>
  <c r="R16" i="12"/>
  <c r="Q15" i="12"/>
  <c r="O15" i="12"/>
  <c r="M15" i="12"/>
  <c r="K15" i="12"/>
  <c r="J15" i="12"/>
  <c r="I15" i="12"/>
  <c r="S14" i="12"/>
  <c r="R14" i="12"/>
  <c r="S13" i="12"/>
  <c r="R13" i="12"/>
  <c r="S12" i="12"/>
  <c r="R12" i="12"/>
  <c r="Q11" i="12"/>
  <c r="O11" i="12"/>
  <c r="M11" i="12"/>
  <c r="K11" i="12"/>
  <c r="J11" i="12"/>
  <c r="I11" i="12"/>
  <c r="AM9" i="12" l="1"/>
  <c r="R152" i="12"/>
  <c r="AN9" i="12"/>
  <c r="AP56" i="12"/>
  <c r="AQ48" i="12"/>
  <c r="AQ47" i="12"/>
  <c r="S27" i="12"/>
  <c r="J48" i="12"/>
  <c r="R123" i="12"/>
  <c r="AL9" i="12"/>
  <c r="AN47" i="12"/>
  <c r="AN8" i="12" s="1"/>
  <c r="AN156" i="12" s="1"/>
  <c r="AL47" i="12"/>
  <c r="R42" i="12"/>
  <c r="AI47" i="12"/>
  <c r="AI8" i="12" s="1"/>
  <c r="AI156" i="12" s="1"/>
  <c r="S49" i="12"/>
  <c r="AM140" i="12"/>
  <c r="AQ140" i="12" s="1"/>
  <c r="AM126" i="12"/>
  <c r="AQ126" i="12" s="1"/>
  <c r="R149" i="12"/>
  <c r="AP116" i="12"/>
  <c r="AQ116" i="12"/>
  <c r="K48" i="12"/>
  <c r="R29" i="12"/>
  <c r="R61" i="12"/>
  <c r="R85" i="12"/>
  <c r="AO8" i="12"/>
  <c r="AO156" i="12" s="1"/>
  <c r="AQ114" i="12"/>
  <c r="O144" i="12"/>
  <c r="R27" i="12"/>
  <c r="M36" i="12"/>
  <c r="S122" i="12"/>
  <c r="R142" i="12"/>
  <c r="AH47" i="12"/>
  <c r="AH8" i="12" s="1"/>
  <c r="AH156" i="12" s="1"/>
  <c r="AJ8" i="12"/>
  <c r="AJ156" i="12" s="1"/>
  <c r="S151" i="12"/>
  <c r="O140" i="12"/>
  <c r="M151" i="12"/>
  <c r="R151" i="12" s="1"/>
  <c r="I140" i="12"/>
  <c r="S148" i="12"/>
  <c r="R145" i="12"/>
  <c r="S141" i="12"/>
  <c r="S142" i="12"/>
  <c r="S94" i="12"/>
  <c r="R57" i="12"/>
  <c r="Q36" i="12"/>
  <c r="J36" i="12"/>
  <c r="Q113" i="12"/>
  <c r="O48" i="12"/>
  <c r="M148" i="12"/>
  <c r="R148" i="12" s="1"/>
  <c r="R59" i="12"/>
  <c r="M48" i="12"/>
  <c r="R11" i="12"/>
  <c r="K140" i="12"/>
  <c r="S128" i="12"/>
  <c r="R128" i="12"/>
  <c r="I113" i="12"/>
  <c r="R121" i="12"/>
  <c r="S121" i="12"/>
  <c r="S118" i="12"/>
  <c r="R117" i="12"/>
  <c r="R109" i="12"/>
  <c r="R101" i="12"/>
  <c r="R94" i="12"/>
  <c r="S91" i="12"/>
  <c r="R76" i="12"/>
  <c r="S42" i="12"/>
  <c r="S57" i="12"/>
  <c r="S29" i="12"/>
  <c r="S59" i="12"/>
  <c r="R54" i="12"/>
  <c r="I36" i="12"/>
  <c r="R18" i="12"/>
  <c r="S15" i="12"/>
  <c r="S11" i="12"/>
  <c r="I10" i="12"/>
  <c r="S125" i="12"/>
  <c r="J113" i="12"/>
  <c r="K113" i="12"/>
  <c r="R122" i="12"/>
  <c r="S123" i="12"/>
  <c r="M113" i="12"/>
  <c r="O116" i="12"/>
  <c r="R115" i="12"/>
  <c r="S111" i="12"/>
  <c r="S109" i="12"/>
  <c r="R97" i="12"/>
  <c r="S97" i="12"/>
  <c r="S85" i="12"/>
  <c r="S82" i="12"/>
  <c r="S76" i="12"/>
  <c r="I56" i="12"/>
  <c r="Q56" i="12"/>
  <c r="S61" i="12"/>
  <c r="O56" i="12"/>
  <c r="K56" i="12"/>
  <c r="I48" i="12"/>
  <c r="Q48" i="12"/>
  <c r="S54" i="12"/>
  <c r="R49" i="12"/>
  <c r="K36" i="12"/>
  <c r="O36" i="12"/>
  <c r="R37" i="12"/>
  <c r="R32" i="12"/>
  <c r="S32" i="12"/>
  <c r="M10" i="12"/>
  <c r="S18" i="12"/>
  <c r="Q10" i="12"/>
  <c r="O10" i="12"/>
  <c r="K10" i="12"/>
  <c r="AP148" i="12"/>
  <c r="AK140" i="12"/>
  <c r="AP48" i="12"/>
  <c r="AK47" i="12"/>
  <c r="AP47" i="12" s="1"/>
  <c r="AP127" i="12"/>
  <c r="AK126" i="12"/>
  <c r="AG9" i="12"/>
  <c r="AQ10" i="12"/>
  <c r="AP10" i="12"/>
  <c r="AK9" i="12"/>
  <c r="AP113" i="12"/>
  <c r="J140" i="12"/>
  <c r="J10" i="12"/>
  <c r="R67" i="12"/>
  <c r="M56" i="12"/>
  <c r="S37" i="12"/>
  <c r="S104" i="12"/>
  <c r="S115" i="12"/>
  <c r="O113" i="12"/>
  <c r="R118" i="12"/>
  <c r="M116" i="12"/>
  <c r="S126" i="12"/>
  <c r="S144" i="12"/>
  <c r="R127" i="12"/>
  <c r="M126" i="12"/>
  <c r="R15" i="12"/>
  <c r="J56" i="12"/>
  <c r="R82" i="12"/>
  <c r="R104" i="12"/>
  <c r="S127" i="12"/>
  <c r="Q140" i="12"/>
  <c r="S67" i="12"/>
  <c r="R91" i="12"/>
  <c r="R111" i="12"/>
  <c r="S117" i="12"/>
  <c r="S149" i="12"/>
  <c r="S152" i="12"/>
  <c r="M141" i="12"/>
  <c r="M144" i="12"/>
  <c r="R144" i="12" s="1"/>
  <c r="AL8" i="12" l="1"/>
  <c r="AL156" i="12" s="1"/>
  <c r="M9" i="12"/>
  <c r="J47" i="12"/>
  <c r="AM125" i="12"/>
  <c r="AQ125" i="12" s="1"/>
  <c r="S113" i="12"/>
  <c r="K47" i="12"/>
  <c r="R36" i="12"/>
  <c r="AP9" i="12"/>
  <c r="AQ9" i="12"/>
  <c r="AG8" i="12"/>
  <c r="AG156" i="12" s="1"/>
  <c r="S140" i="12"/>
  <c r="Q9" i="12"/>
  <c r="R113" i="12"/>
  <c r="O47" i="12"/>
  <c r="R48" i="12"/>
  <c r="J9" i="12"/>
  <c r="J8" i="12" s="1"/>
  <c r="J156" i="12" s="1"/>
  <c r="O9" i="12"/>
  <c r="S10" i="12"/>
  <c r="S36" i="12"/>
  <c r="I9" i="12"/>
  <c r="R10" i="12"/>
  <c r="O114" i="12"/>
  <c r="S114" i="12" s="1"/>
  <c r="S116" i="12"/>
  <c r="Q47" i="12"/>
  <c r="S56" i="12"/>
  <c r="S48" i="12"/>
  <c r="I47" i="12"/>
  <c r="K9" i="12"/>
  <c r="AP126" i="12"/>
  <c r="AK125" i="12"/>
  <c r="AP125" i="12" s="1"/>
  <c r="AP140" i="12"/>
  <c r="R141" i="12"/>
  <c r="M140" i="12"/>
  <c r="R140" i="12" s="1"/>
  <c r="R126" i="12"/>
  <c r="M125" i="12"/>
  <c r="R125" i="12" s="1"/>
  <c r="R56" i="12"/>
  <c r="M47" i="12"/>
  <c r="R116" i="12"/>
  <c r="M114" i="12"/>
  <c r="R114" i="12" s="1"/>
  <c r="K8" i="12" l="1"/>
  <c r="K156" i="12" s="1"/>
  <c r="AK8" i="12"/>
  <c r="AP8" i="12" s="1"/>
  <c r="AM8" i="12"/>
  <c r="AQ8" i="12" s="1"/>
  <c r="Q8" i="12"/>
  <c r="Q156" i="12" s="1"/>
  <c r="O8" i="12"/>
  <c r="O156" i="12" s="1"/>
  <c r="S9" i="12"/>
  <c r="R9" i="12"/>
  <c r="I8" i="12"/>
  <c r="I156" i="12" s="1"/>
  <c r="R47" i="12"/>
  <c r="S47" i="12"/>
  <c r="M8" i="12"/>
  <c r="AK156" i="12" l="1"/>
  <c r="AP156" i="12" s="1"/>
  <c r="AM156" i="12"/>
  <c r="AQ156" i="12" s="1"/>
  <c r="S156" i="12"/>
  <c r="S8" i="12"/>
  <c r="M156" i="12"/>
  <c r="R156" i="12" s="1"/>
  <c r="R8" i="12"/>
</calcChain>
</file>

<file path=xl/sharedStrings.xml><?xml version="1.0" encoding="utf-8"?>
<sst xmlns="http://schemas.openxmlformats.org/spreadsheetml/2006/main" count="569" uniqueCount="257">
  <si>
    <t>AGENCIA NACIONAL DE HIDROCARBUROS</t>
  </si>
  <si>
    <t>RECURSOS ADIMINISTRADOS ( X )    ó     RECURSOS NACION: ()</t>
  </si>
  <si>
    <t>TOTAL PAGOS ACUMULADOS</t>
  </si>
  <si>
    <t>CTA</t>
  </si>
  <si>
    <t>SUBC</t>
  </si>
  <si>
    <t>OBJG</t>
  </si>
  <si>
    <t>OR</t>
  </si>
  <si>
    <t>R</t>
  </si>
  <si>
    <t>CONCEPTO</t>
  </si>
  <si>
    <t>PROG</t>
  </si>
  <si>
    <t>SUBP</t>
  </si>
  <si>
    <t>PROY</t>
  </si>
  <si>
    <t>SPRY</t>
  </si>
  <si>
    <t>E</t>
  </si>
  <si>
    <t>C</t>
  </si>
  <si>
    <t>A - FUNCIONAMIENTO</t>
  </si>
  <si>
    <t>GASTOS DE PERSONAL</t>
  </si>
  <si>
    <t>SERVICIOS PERSONALES INDIRECTOS</t>
  </si>
  <si>
    <t>20</t>
  </si>
  <si>
    <t>Honorarios</t>
  </si>
  <si>
    <t>GASTOS GENERALES</t>
  </si>
  <si>
    <t>SERVICIOS PUBLICOS</t>
  </si>
  <si>
    <t>GASTOS DE COMERCIALIZACION Y PRODUCCIÓN</t>
  </si>
  <si>
    <t>COMERCIAL</t>
  </si>
  <si>
    <t>OTROS GASTOS</t>
  </si>
  <si>
    <t>C - INVERSION</t>
  </si>
  <si>
    <t>ADQUISICION Y/O PRODUCCION DE EQUIPOS, MATERIALES SUMINISTROS Y SERVICIOS PROPIOS DEL SECTOR</t>
  </si>
  <si>
    <t>RECURSOS NATURALES ENERGETICOS NO RENOVABLES</t>
  </si>
  <si>
    <t>ASESORÍA, DISEÑO, ADQUISICIÓN, MANTENIMIENTO Y COSTRUCCIÓN DE LOS SISTEMAS DE INFORMACIÓN DE LA ANH</t>
  </si>
  <si>
    <t>DIVULGACION, ASISTENCIA TECNICA Y CAPACITACION DEL RECURSO HUMANO</t>
  </si>
  <si>
    <t>DIVULGACION Y PROMOCION DE LOS RECURSOS HIDROCARBURIFEROS</t>
  </si>
  <si>
    <t>INVESTIGACION BASICA APLICADA Y ESTUDIOS</t>
  </si>
  <si>
    <t>ESTUDIOS REGIONALES PARA LA EXPLORACION DE HIDROCARBUROS</t>
  </si>
  <si>
    <t xml:space="preserve">TOTAL </t>
  </si>
  <si>
    <t>APROPIACION VIGENTE</t>
  </si>
  <si>
    <t>CDP MES</t>
  </si>
  <si>
    <t>CDP ACUMULADOS</t>
  </si>
  <si>
    <t>COMPROMISOS MES</t>
  </si>
  <si>
    <t>COMPROMISOS ACUMULADOS</t>
  </si>
  <si>
    <t>OBLIGACIONES MES</t>
  </si>
  <si>
    <t>OBLIGACIONES ACUMULADAS</t>
  </si>
  <si>
    <t>PAGOS MES</t>
  </si>
  <si>
    <t>% EJE 
RP / APROP.VIG</t>
  </si>
  <si>
    <t>% EJECUCION 
OBLIG / APR.VIG</t>
  </si>
  <si>
    <t>SUBO</t>
  </si>
  <si>
    <t>SERVICIOS PERSONALES ASOCIADOS A LA NOMINA</t>
  </si>
  <si>
    <t>1</t>
  </si>
  <si>
    <t>Sueldos de Personal de Nómina</t>
  </si>
  <si>
    <t>Sueldos</t>
  </si>
  <si>
    <t>Sueldos de Vacaciones</t>
  </si>
  <si>
    <t>Incapacidades y Licencias</t>
  </si>
  <si>
    <t>Prima Técnica</t>
  </si>
  <si>
    <t>Prima Técnica Salarial</t>
  </si>
  <si>
    <t>Prima Técnica no Salarial</t>
  </si>
  <si>
    <t>Otros</t>
  </si>
  <si>
    <t>Bonificación por Servicios</t>
  </si>
  <si>
    <t>Bonificación Especial de Recreación</t>
  </si>
  <si>
    <t>Subsidio de Alimentación</t>
  </si>
  <si>
    <t>Prima de Servicios</t>
  </si>
  <si>
    <t>Prima de Vacaciones</t>
  </si>
  <si>
    <t>Prima de Navidad</t>
  </si>
  <si>
    <t>Prima de Coordinación</t>
  </si>
  <si>
    <t>Bonificacion de direccion</t>
  </si>
  <si>
    <t>OTROS GASTOS PERSONALES (DISTRIBUCION</t>
  </si>
  <si>
    <t>Gastos de Personal</t>
  </si>
  <si>
    <t>Horas Extras, Días Festivos e Indemnización Por Vacaciones</t>
  </si>
  <si>
    <t>Horas Extras</t>
  </si>
  <si>
    <t>Indemnización por Vacaciones</t>
  </si>
  <si>
    <t>Remuneración Servicios Técnicos</t>
  </si>
  <si>
    <t>CONTRIBUCIONES INHERENTES A LA NÓMINA SECTOR PRIVADO Y PÚBLICO</t>
  </si>
  <si>
    <t>Administradas por el Sector Privado</t>
  </si>
  <si>
    <t>Cajas de Compensación Privadas</t>
  </si>
  <si>
    <t>Fondos Administradores de Pensiones</t>
  </si>
  <si>
    <t>Empresas Privadas Promotoras de Salud</t>
  </si>
  <si>
    <t>Administradoras Privadas de ARP</t>
  </si>
  <si>
    <t>Administradas por el Sector Público</t>
  </si>
  <si>
    <t>Fondo Nacional del Ahorro</t>
  </si>
  <si>
    <t>Fondos Administradores de Pensiones Publicos</t>
  </si>
  <si>
    <t>Aportes al ICBF</t>
  </si>
  <si>
    <t>Aportes al SENA</t>
  </si>
  <si>
    <t>Impuestos y Multas</t>
  </si>
  <si>
    <t>Impuestos y Contribuciones</t>
  </si>
  <si>
    <t>Impuesto de Vehículos</t>
  </si>
  <si>
    <t>Impuesto Predial</t>
  </si>
  <si>
    <t>Notariado</t>
  </si>
  <si>
    <t>Otros Imuestos</t>
  </si>
  <si>
    <t>Multas y Sanciones</t>
  </si>
  <si>
    <t xml:space="preserve">Multas  </t>
  </si>
  <si>
    <t>Adquisición de Bienes y Servicios</t>
  </si>
  <si>
    <t>Compra de Equipo</t>
  </si>
  <si>
    <t>Otras Compras de Equipos</t>
  </si>
  <si>
    <t>Enseres y Equipos de Oficina</t>
  </si>
  <si>
    <t>Mobiliario y Enseres</t>
  </si>
  <si>
    <t>Materiales y Suministros</t>
  </si>
  <si>
    <t>Combustibles y Lubricantes</t>
  </si>
  <si>
    <t>Papelería, Útiles de Escritorio y Oficina</t>
  </si>
  <si>
    <t>Productos de Aseo y Limpieza</t>
  </si>
  <si>
    <t>Productos de Cafetería y Restaurante</t>
  </si>
  <si>
    <t>Otros Materiales y Suministros</t>
  </si>
  <si>
    <t>Mantenimiento</t>
  </si>
  <si>
    <t>Mantenimiento de Bienes Inmuebles</t>
  </si>
  <si>
    <t>Mantenimiento de Bienes Muebles</t>
  </si>
  <si>
    <t>Mantenimiento de Equipo de Comunicaciones</t>
  </si>
  <si>
    <t>Mantenimiento de Equipo de Navegación</t>
  </si>
  <si>
    <t>Servicio de Aseo</t>
  </si>
  <si>
    <t>Servicios de Cafetería y</t>
  </si>
  <si>
    <t>Servicio de Seguridad y Vigilancia</t>
  </si>
  <si>
    <t>Mantenimiento de Otros Bienes</t>
  </si>
  <si>
    <t>Comunicaciones y Transporte</t>
  </si>
  <si>
    <t>Correo</t>
  </si>
  <si>
    <t>Embalaje y Acarreo</t>
  </si>
  <si>
    <t>Servicio de Transmisión de Información</t>
  </si>
  <si>
    <t>Transporte</t>
  </si>
  <si>
    <t>Otros Comunicaciones y Transportes</t>
  </si>
  <si>
    <t>Impresos y Publicaciones</t>
  </si>
  <si>
    <t>Suscripciones</t>
  </si>
  <si>
    <t>Otros Gastos por Impresos y Publicaciones</t>
  </si>
  <si>
    <t>Servicios Públicos</t>
  </si>
  <si>
    <t>Acueducto, Alcantarillado y Aseo</t>
  </si>
  <si>
    <t>Energia</t>
  </si>
  <si>
    <t>Gas</t>
  </si>
  <si>
    <t>Telefonía Movil Celular</t>
  </si>
  <si>
    <t>Teléfono, Fax y Otros</t>
  </si>
  <si>
    <t>Seguros</t>
  </si>
  <si>
    <t>Seguro de Infidelidad y Riesgos</t>
  </si>
  <si>
    <t>Otros Seguros</t>
  </si>
  <si>
    <t>Arrendamientos</t>
  </si>
  <si>
    <t>Arrendamientos de Bienes Muebles</t>
  </si>
  <si>
    <t>Arrendamientos de Bienes Inmuebles</t>
  </si>
  <si>
    <t>Viáticos y Gastos de Viaje</t>
  </si>
  <si>
    <t>Viáticos y Gastos de Viaje al Interior</t>
  </si>
  <si>
    <t>Gastos Judiciales</t>
  </si>
  <si>
    <t>Gastos Imprevistos</t>
  </si>
  <si>
    <t>Gastos Imprevistos Bienes</t>
  </si>
  <si>
    <t>Gastos Imprevistos Servicios</t>
  </si>
  <si>
    <t>Capacitación, Bienestar Social y Estímulos</t>
  </si>
  <si>
    <t>Elementos para Bienestar Social</t>
  </si>
  <si>
    <t>Servicios para Bienestar Social</t>
  </si>
  <si>
    <t>Servicios para Capacitación</t>
  </si>
  <si>
    <t>Otros Servicios para Capacitación</t>
  </si>
  <si>
    <t>Otros Gastos por adquisición de Bienes</t>
  </si>
  <si>
    <t>Otros Gastos por adquisición de Servicios</t>
  </si>
  <si>
    <t>TRANSFERENCIAS CORRIENTES</t>
  </si>
  <si>
    <t xml:space="preserve">TRANSFERENCIAS AL SECTOR PÚBLICO </t>
  </si>
  <si>
    <t>ORDEN NACIONAL</t>
  </si>
  <si>
    <t/>
  </si>
  <si>
    <t>CUOTA DE AUDITAJE CONTRANAL</t>
  </si>
  <si>
    <t>EXCEDENTES</t>
  </si>
  <si>
    <t>OTRAS TRANSFERENCIAS</t>
  </si>
  <si>
    <t>SENTENCIAS Y CONCILIACIONES</t>
  </si>
  <si>
    <t>Servicios</t>
  </si>
  <si>
    <t>Arrendamiento</t>
  </si>
  <si>
    <t>Viaticos y Gastos de Viaje</t>
  </si>
  <si>
    <t>ANALISIS Y GESTION DEL ENTORNO</t>
  </si>
  <si>
    <t>CONSTRUCCION DE INFRAESTRUCTURA PROPIA DEL SECTOR</t>
  </si>
  <si>
    <t>Maneniemiento</t>
  </si>
  <si>
    <t>Seguros Generales</t>
  </si>
  <si>
    <t>A-1-0-1-1-1</t>
  </si>
  <si>
    <t>A-1-0-1-1-2</t>
  </si>
  <si>
    <t>A-1-0-1-1-4</t>
  </si>
  <si>
    <t>A-1-0-1-4-1</t>
  </si>
  <si>
    <t>A-1-0-1-4-2</t>
  </si>
  <si>
    <t>A-1-0-1-5-2</t>
  </si>
  <si>
    <t>A-1-0-1-5-5</t>
  </si>
  <si>
    <t>A-1-0-1-5-14</t>
  </si>
  <si>
    <t>A-1-0-1-5-15</t>
  </si>
  <si>
    <t>A-1-0-1-5-16</t>
  </si>
  <si>
    <t>A-1-0-1-5-92</t>
  </si>
  <si>
    <t>A-1-0-1-9-1</t>
  </si>
  <si>
    <t>A-1-0-1-9-3</t>
  </si>
  <si>
    <t>A-1-0-2-12</t>
  </si>
  <si>
    <t>A-1-0-2-14</t>
  </si>
  <si>
    <t>A-1-0-5-1-1</t>
  </si>
  <si>
    <t>A-1-0-5-1-3</t>
  </si>
  <si>
    <t>A-1-0-5-1-4</t>
  </si>
  <si>
    <t>A-1-0-5-1-5</t>
  </si>
  <si>
    <t>A-1-0-5-2-2</t>
  </si>
  <si>
    <t>A-1-0-5-2-3</t>
  </si>
  <si>
    <t>A-1-0-5-6</t>
  </si>
  <si>
    <t>A-1-0-5-7</t>
  </si>
  <si>
    <t>A-2-0-3-50-2</t>
  </si>
  <si>
    <t>A-2-0-3-50-3</t>
  </si>
  <si>
    <t>A-2-0-3-50-8</t>
  </si>
  <si>
    <t>A-2-0-3-50-90</t>
  </si>
  <si>
    <t>A-2-0-3-51-1</t>
  </si>
  <si>
    <t>A-2-0-4-1-25</t>
  </si>
  <si>
    <t>A-2-0-4-10-1</t>
  </si>
  <si>
    <t>A-2-0-4-10-2</t>
  </si>
  <si>
    <t>A-2-0-4-11-2</t>
  </si>
  <si>
    <t>A-2-0-4-17-1</t>
  </si>
  <si>
    <t>A-2-0-4-17-2</t>
  </si>
  <si>
    <t>A-2-0-4-2-2</t>
  </si>
  <si>
    <t>A-2-0-4-21-1</t>
  </si>
  <si>
    <t>A-2-0-4-21-4</t>
  </si>
  <si>
    <t>A-2-0-4-21-5</t>
  </si>
  <si>
    <t>A-2-0-4-4-1</t>
  </si>
  <si>
    <t>A-2-0-4-4-15</t>
  </si>
  <si>
    <t>A-2-0-4-4-17</t>
  </si>
  <si>
    <t>A-2-0-4-4-18</t>
  </si>
  <si>
    <t>A-2-0-4-4-23</t>
  </si>
  <si>
    <t>A-2-0-4-40</t>
  </si>
  <si>
    <t>A-2-0-4-41-13</t>
  </si>
  <si>
    <t>A-2-0-4-5-1</t>
  </si>
  <si>
    <t>A-2-0-4-5-2</t>
  </si>
  <si>
    <t>A-2-0-4-5-5</t>
  </si>
  <si>
    <t>A-2-0-4-5-6</t>
  </si>
  <si>
    <t>A-2-0-4-5-8</t>
  </si>
  <si>
    <t>A-2-0-4-5-9</t>
  </si>
  <si>
    <t>A-2-0-4-5-10</t>
  </si>
  <si>
    <t>A-2-0-4-5-12</t>
  </si>
  <si>
    <t>A-2-0-4-6-2</t>
  </si>
  <si>
    <t>A-2-0-4-6-3</t>
  </si>
  <si>
    <t>A-2-0-4-6-5</t>
  </si>
  <si>
    <t>A-2-0-4-6-7</t>
  </si>
  <si>
    <t>A-2-0-4-6-8</t>
  </si>
  <si>
    <t>A-2-0-4-7-5</t>
  </si>
  <si>
    <t>A-2-0-4-7-6</t>
  </si>
  <si>
    <t>A-2-0-4-8-1</t>
  </si>
  <si>
    <t>A-2-0-4-8-2</t>
  </si>
  <si>
    <t>A-2-0-4-8-5</t>
  </si>
  <si>
    <t>A-2-0-4-8-6</t>
  </si>
  <si>
    <t>A-2-0-4-9-5</t>
  </si>
  <si>
    <t>A-2-0-4-9-13</t>
  </si>
  <si>
    <t>A-3-2-1-1</t>
  </si>
  <si>
    <t>A-3-2-1-17</t>
  </si>
  <si>
    <t>A-3-6-1-1</t>
  </si>
  <si>
    <t>A-5-1-2-1-0-6</t>
  </si>
  <si>
    <t>A-5-1-2-1-0-7</t>
  </si>
  <si>
    <t>Vigilancia y Seguridad</t>
  </si>
  <si>
    <t>A-5-1-2-1-0-8</t>
  </si>
  <si>
    <t>A-5-1-2-1-0-9</t>
  </si>
  <si>
    <t>A-5-1-2-1-0-11</t>
  </si>
  <si>
    <t>A-5-1-2-1-0-12</t>
  </si>
  <si>
    <t>A-5-1-2-1-0-14</t>
  </si>
  <si>
    <t>A-5-1-2-1-0-15</t>
  </si>
  <si>
    <t>A-5-1-2-1-0-24</t>
  </si>
  <si>
    <t>CONSTRUCCION Y DOTACION DE  LA INFRAESTRUCTURA PARA LAS SEDES DE LA ANH - BIP Y LITOTECA NACIONAL - PREVIO CONCEPTO DNP</t>
  </si>
  <si>
    <t>DESARROLLO DE CIENCIA Y TECNOLOGÍA PARA EL SECTOR DE HIDROCARBUROS</t>
  </si>
  <si>
    <t>15</t>
  </si>
  <si>
    <t>A-2-0-4-40-15</t>
  </si>
  <si>
    <t>C-111-506-1</t>
  </si>
  <si>
    <t>C-213-506-1</t>
  </si>
  <si>
    <t>C-310-506-1</t>
  </si>
  <si>
    <t>C-410-506-1</t>
  </si>
  <si>
    <t>C-410-506-3</t>
  </si>
  <si>
    <t>C-410-506-5</t>
  </si>
  <si>
    <t>A-1-0-2-100</t>
  </si>
  <si>
    <t>Otros Servicios Personales Indirectos</t>
  </si>
  <si>
    <t>A-5-1-2-1-0-27</t>
  </si>
  <si>
    <t>Administradoras privadas de aportes para accidentes de trabajo y enfermedades profesionales</t>
  </si>
  <si>
    <t>C-213-506-2</t>
  </si>
  <si>
    <t>GESTION DE TECNOLOGIAS DE INFORMACION Y COMUNICACIONES</t>
  </si>
  <si>
    <t>°°°</t>
  </si>
  <si>
    <t>A-2-0-4-11-1</t>
  </si>
  <si>
    <t>Viáticos y Gastos de Viaje al Exterior</t>
  </si>
  <si>
    <t>MAYO</t>
  </si>
  <si>
    <t>EJECUCION PRESUPUESTAL DE GASTOS VIGENCIA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</si>
</sst>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"/>
    <numFmt numFmtId="165" formatCode="000"/>
    <numFmt numFmtId="166" formatCode="_-* #,##0.00_-;\-* #,##0.00_-;_-* &quot;-&quot;??_-;_-@_-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  <font>
      <b/>
      <sz val="5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0"/>
      <name val="Calibri"/>
      <family val="2"/>
      <scheme val="minor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6" fillId="0" borderId="0"/>
  </cellStyleXfs>
  <cellXfs count="126">
    <xf numFmtId="0" fontId="0" fillId="0" borderId="0" xfId="0"/>
    <xf numFmtId="0" fontId="5" fillId="0" borderId="15" xfId="2" applyNumberFormat="1" applyFont="1" applyFill="1" applyBorder="1" applyAlignment="1">
      <alignment horizontal="center" vertical="center"/>
    </xf>
    <xf numFmtId="0" fontId="5" fillId="0" borderId="16" xfId="2" applyNumberFormat="1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164" fontId="5" fillId="0" borderId="15" xfId="2" applyNumberFormat="1" applyFont="1" applyFill="1" applyBorder="1" applyAlignment="1">
      <alignment horizontal="center" vertical="center"/>
    </xf>
    <xf numFmtId="164" fontId="4" fillId="0" borderId="15" xfId="2" applyNumberFormat="1" applyFont="1" applyFill="1" applyBorder="1" applyAlignment="1">
      <alignment horizontal="center" vertical="center"/>
    </xf>
    <xf numFmtId="49" fontId="3" fillId="0" borderId="10" xfId="2" applyNumberFormat="1" applyFont="1" applyFill="1" applyBorder="1" applyAlignment="1">
      <alignment horizontal="center" vertical="center"/>
    </xf>
    <xf numFmtId="49" fontId="3" fillId="0" borderId="11" xfId="2" applyNumberFormat="1" applyFont="1" applyFill="1" applyBorder="1" applyAlignment="1">
      <alignment horizontal="center" vertical="center"/>
    </xf>
    <xf numFmtId="49" fontId="3" fillId="0" borderId="12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wrapText="1"/>
    </xf>
    <xf numFmtId="0" fontId="5" fillId="0" borderId="15" xfId="2" applyFont="1" applyFill="1" applyBorder="1" applyAlignment="1">
      <alignment vertical="center" wrapText="1"/>
    </xf>
    <xf numFmtId="49" fontId="4" fillId="0" borderId="15" xfId="2" applyNumberFormat="1" applyFont="1" applyFill="1" applyBorder="1" applyAlignment="1">
      <alignment horizontal="left" vertical="center" wrapText="1"/>
    </xf>
    <xf numFmtId="49" fontId="5" fillId="0" borderId="15" xfId="2" applyNumberFormat="1" applyFont="1" applyFill="1" applyBorder="1" applyAlignment="1">
      <alignment horizontal="left" vertical="center" wrapText="1"/>
    </xf>
    <xf numFmtId="49" fontId="7" fillId="0" borderId="10" xfId="2" applyNumberFormat="1" applyFont="1" applyFill="1" applyBorder="1" applyAlignment="1">
      <alignment horizontal="center" vertical="center"/>
    </xf>
    <xf numFmtId="1" fontId="7" fillId="0" borderId="2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ont="1" applyFill="1"/>
    <xf numFmtId="0" fontId="3" fillId="0" borderId="0" xfId="2" applyFont="1" applyFill="1" applyBorder="1" applyAlignment="1">
      <alignment horizontal="center" vertical="center" wrapText="1"/>
    </xf>
    <xf numFmtId="1" fontId="7" fillId="0" borderId="10" xfId="2" applyNumberFormat="1" applyFont="1" applyFill="1" applyBorder="1" applyAlignment="1">
      <alignment horizontal="center" vertical="center"/>
    </xf>
    <xf numFmtId="0" fontId="2" fillId="0" borderId="0" xfId="2" applyFont="1" applyFill="1"/>
    <xf numFmtId="10" fontId="3" fillId="0" borderId="0" xfId="3" applyNumberFormat="1" applyFont="1" applyFill="1" applyBorder="1" applyAlignment="1"/>
    <xf numFmtId="0" fontId="8" fillId="0" borderId="0" xfId="2" applyFont="1" applyFill="1" applyAlignment="1">
      <alignment horizontal="center"/>
    </xf>
    <xf numFmtId="1" fontId="4" fillId="0" borderId="16" xfId="2" applyNumberFormat="1" applyFont="1" applyFill="1" applyBorder="1" applyAlignment="1">
      <alignment horizontal="center" vertical="center"/>
    </xf>
    <xf numFmtId="1" fontId="4" fillId="0" borderId="15" xfId="2" applyNumberFormat="1" applyFont="1" applyFill="1" applyBorder="1" applyAlignment="1">
      <alignment horizontal="center" vertical="center"/>
    </xf>
    <xf numFmtId="49" fontId="4" fillId="0" borderId="15" xfId="2" applyNumberFormat="1" applyFont="1" applyFill="1" applyBorder="1" applyAlignment="1">
      <alignment horizontal="center" vertical="center"/>
    </xf>
    <xf numFmtId="0" fontId="8" fillId="0" borderId="0" xfId="2" applyFont="1" applyFill="1"/>
    <xf numFmtId="49" fontId="4" fillId="0" borderId="15" xfId="2" applyNumberFormat="1" applyFont="1" applyFill="1" applyBorder="1" applyAlignment="1">
      <alignment vertical="center" wrapText="1"/>
    </xf>
    <xf numFmtId="1" fontId="5" fillId="0" borderId="16" xfId="2" applyNumberFormat="1" applyFont="1" applyFill="1" applyBorder="1" applyAlignment="1">
      <alignment horizontal="center" vertical="center"/>
    </xf>
    <xf numFmtId="1" fontId="5" fillId="0" borderId="15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vertical="center" wrapText="1"/>
    </xf>
    <xf numFmtId="10" fontId="1" fillId="0" borderId="0" xfId="3" applyNumberFormat="1" applyFont="1" applyFill="1" applyBorder="1" applyAlignment="1"/>
    <xf numFmtId="0" fontId="9" fillId="0" borderId="0" xfId="2" applyFont="1" applyFill="1"/>
    <xf numFmtId="0" fontId="4" fillId="0" borderId="15" xfId="2" applyNumberFormat="1" applyFont="1" applyFill="1" applyBorder="1" applyAlignment="1">
      <alignment horizontal="center" vertical="center"/>
    </xf>
    <xf numFmtId="10" fontId="3" fillId="0" borderId="0" xfId="3" applyNumberFormat="1" applyFont="1" applyFill="1" applyBorder="1"/>
    <xf numFmtId="10" fontId="3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Alignment="1">
      <alignment vertical="center"/>
    </xf>
    <xf numFmtId="10" fontId="3" fillId="0" borderId="0" xfId="3" applyNumberFormat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horizontal="right"/>
    </xf>
    <xf numFmtId="0" fontId="4" fillId="0" borderId="15" xfId="2" applyFont="1" applyFill="1" applyBorder="1" applyAlignment="1">
      <alignment horizontal="center" vertical="center"/>
    </xf>
    <xf numFmtId="0" fontId="4" fillId="0" borderId="15" xfId="2" applyFont="1" applyFill="1" applyBorder="1" applyAlignment="1">
      <alignment vertical="center" wrapText="1"/>
    </xf>
    <xf numFmtId="0" fontId="4" fillId="0" borderId="16" xfId="2" applyNumberFormat="1" applyFont="1" applyFill="1" applyBorder="1" applyAlignment="1">
      <alignment horizontal="center" vertical="center"/>
    </xf>
    <xf numFmtId="40" fontId="4" fillId="0" borderId="15" xfId="2" applyNumberFormat="1" applyFont="1" applyFill="1" applyBorder="1" applyAlignment="1">
      <alignment vertical="center"/>
    </xf>
    <xf numFmtId="0" fontId="5" fillId="0" borderId="15" xfId="2" applyFont="1" applyFill="1" applyBorder="1" applyAlignment="1">
      <alignment horizontal="center" vertical="center" wrapText="1"/>
    </xf>
    <xf numFmtId="40" fontId="5" fillId="0" borderId="15" xfId="2" applyNumberFormat="1" applyFont="1" applyFill="1" applyBorder="1" applyAlignment="1">
      <alignment vertical="center"/>
    </xf>
    <xf numFmtId="10" fontId="3" fillId="0" borderId="0" xfId="3" applyNumberFormat="1" applyFont="1" applyFill="1" applyBorder="1" applyAlignment="1">
      <alignment horizontal="right"/>
    </xf>
    <xf numFmtId="0" fontId="8" fillId="0" borderId="0" xfId="2" applyFont="1" applyFill="1" applyAlignment="1">
      <alignment horizontal="right"/>
    </xf>
    <xf numFmtId="0" fontId="9" fillId="0" borderId="0" xfId="2" applyFont="1" applyFill="1" applyAlignment="1">
      <alignment vertical="center"/>
    </xf>
    <xf numFmtId="0" fontId="9" fillId="0" borderId="0" xfId="2" applyFont="1" applyFill="1" applyAlignment="1">
      <alignment horizontal="right" vertical="center"/>
    </xf>
    <xf numFmtId="49" fontId="2" fillId="0" borderId="4" xfId="2" applyNumberFormat="1" applyFont="1" applyFill="1" applyBorder="1" applyAlignment="1">
      <alignment horizontal="center" vertical="center"/>
    </xf>
    <xf numFmtId="1" fontId="2" fillId="0" borderId="0" xfId="2" applyNumberFormat="1" applyFont="1" applyFill="1" applyBorder="1" applyAlignment="1">
      <alignment horizontal="center" vertical="center"/>
    </xf>
    <xf numFmtId="49" fontId="2" fillId="0" borderId="0" xfId="2" applyNumberFormat="1" applyFont="1" applyFill="1" applyBorder="1" applyAlignment="1">
      <alignment horizontal="center" vertical="center"/>
    </xf>
    <xf numFmtId="167" fontId="10" fillId="0" borderId="0" xfId="1" applyNumberFormat="1" applyFont="1" applyFill="1" applyBorder="1" applyAlignment="1"/>
    <xf numFmtId="4" fontId="10" fillId="0" borderId="0" xfId="1" applyNumberFormat="1" applyFont="1" applyFill="1" applyBorder="1" applyAlignment="1"/>
    <xf numFmtId="4" fontId="10" fillId="0" borderId="0" xfId="1" applyNumberFormat="1" applyFont="1" applyFill="1" applyBorder="1"/>
    <xf numFmtId="4" fontId="10" fillId="0" borderId="0" xfId="3" applyNumberFormat="1" applyFont="1" applyFill="1" applyBorder="1"/>
    <xf numFmtId="0" fontId="11" fillId="0" borderId="0" xfId="2" applyFont="1" applyFill="1" applyBorder="1"/>
    <xf numFmtId="0" fontId="11" fillId="0" borderId="5" xfId="2" applyFont="1" applyFill="1" applyBorder="1"/>
    <xf numFmtId="0" fontId="11" fillId="0" borderId="0" xfId="2" applyFont="1" applyFill="1"/>
    <xf numFmtId="0" fontId="11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wrapText="1"/>
    </xf>
    <xf numFmtId="4" fontId="2" fillId="0" borderId="0" xfId="2" applyNumberFormat="1" applyFont="1" applyFill="1"/>
    <xf numFmtId="4" fontId="5" fillId="0" borderId="0" xfId="2" applyNumberFormat="1" applyFont="1" applyFill="1"/>
    <xf numFmtId="49" fontId="7" fillId="0" borderId="11" xfId="2" applyNumberFormat="1" applyFont="1" applyFill="1" applyBorder="1" applyAlignment="1">
      <alignment horizontal="center" vertical="center"/>
    </xf>
    <xf numFmtId="49" fontId="7" fillId="0" borderId="12" xfId="2" applyNumberFormat="1" applyFont="1" applyFill="1" applyBorder="1" applyAlignment="1">
      <alignment horizontal="center" vertical="center"/>
    </xf>
    <xf numFmtId="38" fontId="4" fillId="0" borderId="13" xfId="2" applyNumberFormat="1" applyFont="1" applyFill="1" applyBorder="1" applyAlignment="1">
      <alignment horizontal="right" vertical="center"/>
    </xf>
    <xf numFmtId="10" fontId="4" fillId="0" borderId="13" xfId="3" applyNumberFormat="1" applyFont="1" applyFill="1" applyBorder="1" applyAlignment="1">
      <alignment horizontal="right" vertical="center"/>
    </xf>
    <xf numFmtId="10" fontId="4" fillId="0" borderId="22" xfId="3" applyNumberFormat="1" applyFont="1" applyFill="1" applyBorder="1" applyAlignment="1">
      <alignment horizontal="right" vertical="center"/>
    </xf>
    <xf numFmtId="38" fontId="4" fillId="0" borderId="15" xfId="2" applyNumberFormat="1" applyFont="1" applyFill="1" applyBorder="1" applyAlignment="1">
      <alignment horizontal="right" vertical="center"/>
    </xf>
    <xf numFmtId="10" fontId="4" fillId="0" borderId="15" xfId="3" applyNumberFormat="1" applyFont="1" applyFill="1" applyBorder="1" applyAlignment="1">
      <alignment horizontal="right" vertical="center"/>
    </xf>
    <xf numFmtId="10" fontId="4" fillId="0" borderId="24" xfId="3" applyNumberFormat="1" applyFont="1" applyFill="1" applyBorder="1" applyAlignment="1">
      <alignment horizontal="right" vertical="center"/>
    </xf>
    <xf numFmtId="38" fontId="5" fillId="0" borderId="15" xfId="2" applyNumberFormat="1" applyFont="1" applyFill="1" applyBorder="1" applyAlignment="1">
      <alignment horizontal="right" vertical="center"/>
    </xf>
    <xf numFmtId="10" fontId="5" fillId="0" borderId="15" xfId="2" applyNumberFormat="1" applyFont="1" applyFill="1" applyBorder="1" applyAlignment="1">
      <alignment horizontal="right" vertical="center"/>
    </xf>
    <xf numFmtId="10" fontId="5" fillId="0" borderId="24" xfId="3" applyNumberFormat="1" applyFont="1" applyFill="1" applyBorder="1" applyAlignment="1">
      <alignment horizontal="right" vertical="center"/>
    </xf>
    <xf numFmtId="10" fontId="4" fillId="0" borderId="15" xfId="2" applyNumberFormat="1" applyFont="1" applyFill="1" applyBorder="1" applyAlignment="1">
      <alignment horizontal="right" vertical="center"/>
    </xf>
    <xf numFmtId="10" fontId="4" fillId="0" borderId="24" xfId="2" applyNumberFormat="1" applyFont="1" applyFill="1" applyBorder="1" applyAlignment="1">
      <alignment horizontal="right" vertical="center"/>
    </xf>
    <xf numFmtId="10" fontId="5" fillId="0" borderId="24" xfId="2" applyNumberFormat="1" applyFont="1" applyFill="1" applyBorder="1" applyAlignment="1">
      <alignment horizontal="right" vertical="center"/>
    </xf>
    <xf numFmtId="9" fontId="4" fillId="0" borderId="15" xfId="3" applyFont="1" applyFill="1" applyBorder="1" applyAlignment="1">
      <alignment horizontal="right" vertical="center"/>
    </xf>
    <xf numFmtId="3" fontId="4" fillId="0" borderId="15" xfId="2" applyNumberFormat="1" applyFont="1" applyFill="1" applyBorder="1" applyAlignment="1">
      <alignment horizontal="right" vertical="center" wrapText="1"/>
    </xf>
    <xf numFmtId="38" fontId="4" fillId="0" borderId="20" xfId="2" applyNumberFormat="1" applyFont="1" applyFill="1" applyBorder="1" applyAlignment="1">
      <alignment horizontal="right" vertical="center"/>
    </xf>
    <xf numFmtId="10" fontId="4" fillId="0" borderId="7" xfId="2" applyNumberFormat="1" applyFont="1" applyFill="1" applyBorder="1" applyAlignment="1">
      <alignment horizontal="right" vertical="center"/>
    </xf>
    <xf numFmtId="10" fontId="4" fillId="0" borderId="20" xfId="2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19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0" fontId="4" fillId="0" borderId="9" xfId="2" applyFont="1" applyFill="1" applyBorder="1" applyAlignment="1">
      <alignment horizontal="center" vertical="center"/>
    </xf>
    <xf numFmtId="49" fontId="4" fillId="0" borderId="27" xfId="2" applyNumberFormat="1" applyFont="1" applyFill="1" applyBorder="1" applyAlignment="1">
      <alignment horizontal="center" vertical="center" wrapText="1"/>
    </xf>
    <xf numFmtId="49" fontId="4" fillId="0" borderId="28" xfId="2" applyNumberFormat="1" applyFont="1" applyFill="1" applyBorder="1" applyAlignment="1">
      <alignment horizontal="center" vertical="center" wrapText="1"/>
    </xf>
    <xf numFmtId="49" fontId="4" fillId="0" borderId="14" xfId="2" applyNumberFormat="1" applyFont="1" applyFill="1" applyBorder="1" applyAlignment="1">
      <alignment horizontal="center" vertical="center" wrapText="1"/>
    </xf>
    <xf numFmtId="165" fontId="3" fillId="0" borderId="10" xfId="2" applyNumberFormat="1" applyFont="1" applyFill="1" applyBorder="1" applyAlignment="1">
      <alignment horizontal="center" vertical="center" wrapText="1"/>
    </xf>
    <xf numFmtId="165" fontId="3" fillId="0" borderId="11" xfId="2" applyNumberFormat="1" applyFont="1" applyFill="1" applyBorder="1" applyAlignment="1">
      <alignment horizontal="center" vertical="center" wrapText="1"/>
    </xf>
    <xf numFmtId="165" fontId="3" fillId="0" borderId="12" xfId="2" applyNumberFormat="1" applyFont="1" applyFill="1" applyBorder="1" applyAlignment="1">
      <alignment horizontal="center" vertical="center" wrapText="1"/>
    </xf>
    <xf numFmtId="165" fontId="3" fillId="0" borderId="10" xfId="2" applyNumberFormat="1" applyFont="1" applyFill="1" applyBorder="1" applyAlignment="1">
      <alignment horizontal="center" vertical="center"/>
    </xf>
    <xf numFmtId="165" fontId="3" fillId="0" borderId="11" xfId="2" applyNumberFormat="1" applyFont="1" applyFill="1" applyBorder="1" applyAlignment="1">
      <alignment horizontal="center" vertical="center"/>
    </xf>
    <xf numFmtId="165" fontId="3" fillId="0" borderId="12" xfId="2" applyNumberFormat="1" applyFont="1" applyFill="1" applyBorder="1" applyAlignment="1">
      <alignment horizontal="center" vertical="center"/>
    </xf>
    <xf numFmtId="165" fontId="3" fillId="0" borderId="21" xfId="2" applyNumberFormat="1" applyFont="1" applyFill="1" applyBorder="1" applyAlignment="1">
      <alignment horizontal="center" vertical="center" wrapText="1"/>
    </xf>
    <xf numFmtId="165" fontId="3" fillId="0" borderId="23" xfId="2" applyNumberFormat="1" applyFont="1" applyFill="1" applyBorder="1" applyAlignment="1">
      <alignment horizontal="center" vertical="center" wrapText="1"/>
    </xf>
    <xf numFmtId="165" fontId="3" fillId="0" borderId="25" xfId="2" applyNumberFormat="1" applyFont="1" applyFill="1" applyBorder="1" applyAlignment="1">
      <alignment horizontal="center" vertical="center" wrapText="1"/>
    </xf>
    <xf numFmtId="0" fontId="3" fillId="0" borderId="22" xfId="2" applyFont="1" applyFill="1" applyBorder="1" applyAlignment="1">
      <alignment horizontal="center" vertical="center" wrapText="1"/>
    </xf>
    <xf numFmtId="0" fontId="3" fillId="0" borderId="24" xfId="2" applyFont="1" applyFill="1" applyBorder="1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1" fontId="3" fillId="0" borderId="7" xfId="2" applyNumberFormat="1" applyFont="1" applyFill="1" applyBorder="1" applyAlignment="1">
      <alignment horizontal="center" vertical="center"/>
    </xf>
    <xf numFmtId="1" fontId="3" fillId="0" borderId="8" xfId="2" applyNumberFormat="1" applyFont="1" applyFill="1" applyBorder="1" applyAlignment="1">
      <alignment horizontal="center" vertical="center"/>
    </xf>
    <xf numFmtId="1" fontId="3" fillId="0" borderId="9" xfId="2" applyNumberFormat="1" applyFont="1" applyFill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 wrapText="1"/>
    </xf>
    <xf numFmtId="0" fontId="3" fillId="0" borderId="30" xfId="2" applyFont="1" applyFill="1" applyBorder="1" applyAlignment="1">
      <alignment horizontal="center" vertical="center" wrapText="1"/>
    </xf>
    <xf numFmtId="0" fontId="3" fillId="0" borderId="31" xfId="2" applyFont="1" applyFill="1" applyBorder="1" applyAlignment="1">
      <alignment horizontal="center" vertical="center" wrapText="1"/>
    </xf>
    <xf numFmtId="49" fontId="3" fillId="0" borderId="10" xfId="2" applyNumberFormat="1" applyFont="1" applyFill="1" applyBorder="1" applyAlignment="1">
      <alignment horizontal="center" vertical="center" wrapText="1"/>
    </xf>
    <xf numFmtId="49" fontId="3" fillId="0" borderId="11" xfId="2" applyNumberFormat="1" applyFont="1" applyFill="1" applyBorder="1" applyAlignment="1">
      <alignment horizontal="center" vertical="center" wrapText="1"/>
    </xf>
    <xf numFmtId="49" fontId="3" fillId="0" borderId="12" xfId="2" applyNumberFormat="1" applyFont="1" applyFill="1" applyBorder="1" applyAlignment="1">
      <alignment horizontal="center" vertical="center" wrapText="1"/>
    </xf>
    <xf numFmtId="49" fontId="7" fillId="0" borderId="11" xfId="2" applyNumberFormat="1" applyFont="1" applyFill="1" applyBorder="1" applyAlignment="1">
      <alignment horizontal="center" vertical="center"/>
    </xf>
    <xf numFmtId="49" fontId="7" fillId="0" borderId="12" xfId="2" applyNumberFormat="1" applyFont="1" applyFill="1" applyBorder="1" applyAlignment="1">
      <alignment horizontal="center" vertical="center"/>
    </xf>
    <xf numFmtId="1" fontId="7" fillId="0" borderId="11" xfId="2" applyNumberFormat="1" applyFont="1" applyFill="1" applyBorder="1" applyAlignment="1">
      <alignment horizontal="center" vertical="center"/>
    </xf>
    <xf numFmtId="1" fontId="7" fillId="0" borderId="12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" xfId="2"/>
    <cellStyle name="Normal 3" xfId="4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19050</xdr:colOff>
      <xdr:row>35</xdr:row>
      <xdr:rowOff>85725</xdr:rowOff>
    </xdr:from>
    <xdr:ext cx="171450" cy="2667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40</xdr:row>
      <xdr:rowOff>142875</xdr:rowOff>
    </xdr:from>
    <xdr:ext cx="171450" cy="271096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35</xdr:row>
      <xdr:rowOff>85725</xdr:rowOff>
    </xdr:from>
    <xdr:ext cx="171450" cy="266700"/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40</xdr:row>
      <xdr:rowOff>142875</xdr:rowOff>
    </xdr:from>
    <xdr:ext cx="171450" cy="271096"/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35</xdr:row>
      <xdr:rowOff>85725</xdr:rowOff>
    </xdr:from>
    <xdr:ext cx="171450" cy="266700"/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40</xdr:row>
      <xdr:rowOff>142875</xdr:rowOff>
    </xdr:from>
    <xdr:ext cx="171450" cy="271096"/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35</xdr:row>
      <xdr:rowOff>85725</xdr:rowOff>
    </xdr:from>
    <xdr:ext cx="171450" cy="266700"/>
    <xdr:sp macro="" textlink="">
      <xdr:nvSpPr>
        <xdr:cNvPr id="8" name="Text Box 11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7</xdr:col>
      <xdr:colOff>19050</xdr:colOff>
      <xdr:row>40</xdr:row>
      <xdr:rowOff>142875</xdr:rowOff>
    </xdr:from>
    <xdr:ext cx="171450" cy="271096"/>
    <xdr:sp macro="" textlink="">
      <xdr:nvSpPr>
        <xdr:cNvPr id="9" name="Text Box 12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35</xdr:row>
      <xdr:rowOff>85725</xdr:rowOff>
    </xdr:from>
    <xdr:ext cx="171450" cy="266700"/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189261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40</xdr:row>
      <xdr:rowOff>142875</xdr:rowOff>
    </xdr:from>
    <xdr:ext cx="171450" cy="271096"/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89261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35</xdr:row>
      <xdr:rowOff>85725</xdr:rowOff>
    </xdr:from>
    <xdr:ext cx="171450" cy="266700"/>
    <xdr:sp macro="" textlink="">
      <xdr:nvSpPr>
        <xdr:cNvPr id="14" name="Text Box 5"/>
        <xdr:cNvSpPr txBox="1">
          <a:spLocks noChangeArrowheads="1"/>
        </xdr:cNvSpPr>
      </xdr:nvSpPr>
      <xdr:spPr bwMode="auto">
        <a:xfrm>
          <a:off x="189261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40</xdr:row>
      <xdr:rowOff>142875</xdr:rowOff>
    </xdr:from>
    <xdr:ext cx="171450" cy="271096"/>
    <xdr:sp macro="" textlink="">
      <xdr:nvSpPr>
        <xdr:cNvPr id="15" name="Text Box 6"/>
        <xdr:cNvSpPr txBox="1">
          <a:spLocks noChangeArrowheads="1"/>
        </xdr:cNvSpPr>
      </xdr:nvSpPr>
      <xdr:spPr bwMode="auto">
        <a:xfrm>
          <a:off x="189261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35</xdr:row>
      <xdr:rowOff>85725</xdr:rowOff>
    </xdr:from>
    <xdr:ext cx="171450" cy="266700"/>
    <xdr:sp macro="" textlink="">
      <xdr:nvSpPr>
        <xdr:cNvPr id="16" name="Text Box 8"/>
        <xdr:cNvSpPr txBox="1">
          <a:spLocks noChangeArrowheads="1"/>
        </xdr:cNvSpPr>
      </xdr:nvSpPr>
      <xdr:spPr bwMode="auto">
        <a:xfrm>
          <a:off x="189261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40</xdr:row>
      <xdr:rowOff>142875</xdr:rowOff>
    </xdr:from>
    <xdr:ext cx="171450" cy="271096"/>
    <xdr:sp macro="" textlink="">
      <xdr:nvSpPr>
        <xdr:cNvPr id="17" name="Text Box 9"/>
        <xdr:cNvSpPr txBox="1">
          <a:spLocks noChangeArrowheads="1"/>
        </xdr:cNvSpPr>
      </xdr:nvSpPr>
      <xdr:spPr bwMode="auto">
        <a:xfrm>
          <a:off x="189261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35</xdr:row>
      <xdr:rowOff>85725</xdr:rowOff>
    </xdr:from>
    <xdr:ext cx="171450" cy="266700"/>
    <xdr:sp macro="" textlink="">
      <xdr:nvSpPr>
        <xdr:cNvPr id="18" name="Text Box 11"/>
        <xdr:cNvSpPr txBox="1">
          <a:spLocks noChangeArrowheads="1"/>
        </xdr:cNvSpPr>
      </xdr:nvSpPr>
      <xdr:spPr bwMode="auto">
        <a:xfrm>
          <a:off x="189261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21</xdr:col>
      <xdr:colOff>0</xdr:colOff>
      <xdr:row>40</xdr:row>
      <xdr:rowOff>142875</xdr:rowOff>
    </xdr:from>
    <xdr:ext cx="171450" cy="271096"/>
    <xdr:sp macro="" textlink="">
      <xdr:nvSpPr>
        <xdr:cNvPr id="19" name="Text Box 12"/>
        <xdr:cNvSpPr txBox="1">
          <a:spLocks noChangeArrowheads="1"/>
        </xdr:cNvSpPr>
      </xdr:nvSpPr>
      <xdr:spPr bwMode="auto">
        <a:xfrm>
          <a:off x="189261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20" name="Text Box 2"/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22" name="Text Box 5"/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23" name="Text Box 6"/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25" name="Text Box 9"/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26" name="Text Box 11"/>
        <xdr:cNvSpPr txBox="1">
          <a:spLocks noChangeArrowheads="1"/>
        </xdr:cNvSpPr>
      </xdr:nvSpPr>
      <xdr:spPr bwMode="auto">
        <a:xfrm>
          <a:off x="266223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27" name="Text Box 12"/>
        <xdr:cNvSpPr txBox="1">
          <a:spLocks noChangeArrowheads="1"/>
        </xdr:cNvSpPr>
      </xdr:nvSpPr>
      <xdr:spPr bwMode="auto">
        <a:xfrm>
          <a:off x="266223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32" name="Text Box 8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33" name="Text Box 9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34" name="Text Box 11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35" name="Text Box 12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36" name="Text Box 2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37" name="Text Box 3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38" name="Text Box 5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39" name="Text Box 6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40" name="Text Box 8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41" name="Text Box 9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35</xdr:row>
      <xdr:rowOff>85725</xdr:rowOff>
    </xdr:from>
    <xdr:ext cx="171450" cy="266700"/>
    <xdr:sp macro="" textlink="">
      <xdr:nvSpPr>
        <xdr:cNvPr id="42" name="Text Box 11"/>
        <xdr:cNvSpPr txBox="1">
          <a:spLocks noChangeArrowheads="1"/>
        </xdr:cNvSpPr>
      </xdr:nvSpPr>
      <xdr:spPr bwMode="auto">
        <a:xfrm>
          <a:off x="2695575" y="12677775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31</xdr:col>
      <xdr:colOff>19050</xdr:colOff>
      <xdr:row>40</xdr:row>
      <xdr:rowOff>142875</xdr:rowOff>
    </xdr:from>
    <xdr:ext cx="171450" cy="271096"/>
    <xdr:sp macro="" textlink="">
      <xdr:nvSpPr>
        <xdr:cNvPr id="43" name="Text Box 12"/>
        <xdr:cNvSpPr txBox="1">
          <a:spLocks noChangeArrowheads="1"/>
        </xdr:cNvSpPr>
      </xdr:nvSpPr>
      <xdr:spPr bwMode="auto">
        <a:xfrm>
          <a:off x="2695575" y="14639925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ier.cuervo\AppData\Local\Microsoft\Windows\Temporary%20Internet%20Files\Content.Outlook\2QLWCWNF\VIGENCIA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>
        <row r="24">
          <cell r="H24" t="str">
            <v>A-1-0-1-1-1</v>
          </cell>
          <cell r="I24" t="str">
            <v>SUELDOS</v>
          </cell>
          <cell r="J24">
            <v>9783377000</v>
          </cell>
          <cell r="K24">
            <v>7834497120</v>
          </cell>
          <cell r="L24">
            <v>1948879880</v>
          </cell>
          <cell r="M24">
            <v>0</v>
          </cell>
          <cell r="N24">
            <v>3578881980</v>
          </cell>
          <cell r="O24">
            <v>4255615140</v>
          </cell>
          <cell r="P24">
            <v>3552750908</v>
          </cell>
          <cell r="Q24">
            <v>26131072</v>
          </cell>
          <cell r="R24">
            <v>3552750908</v>
          </cell>
          <cell r="S24">
            <v>0</v>
          </cell>
          <cell r="T24">
            <v>3552750908</v>
          </cell>
        </row>
        <row r="25">
          <cell r="H25" t="str">
            <v>A-1-0-1-1-2</v>
          </cell>
          <cell r="I25" t="str">
            <v>SUELDOS DE VACACIONES</v>
          </cell>
          <cell r="J25">
            <v>600000000</v>
          </cell>
          <cell r="K25">
            <v>480478087</v>
          </cell>
          <cell r="L25">
            <v>119521913</v>
          </cell>
          <cell r="M25">
            <v>0</v>
          </cell>
          <cell r="N25">
            <v>359398352</v>
          </cell>
          <cell r="O25">
            <v>121079735</v>
          </cell>
          <cell r="P25">
            <v>358435947</v>
          </cell>
          <cell r="Q25">
            <v>962405</v>
          </cell>
          <cell r="R25">
            <v>358435947</v>
          </cell>
          <cell r="S25">
            <v>0</v>
          </cell>
          <cell r="T25">
            <v>358435947</v>
          </cell>
        </row>
        <row r="26">
          <cell r="H26" t="str">
            <v>A-1-0-1-1-4</v>
          </cell>
          <cell r="I26" t="str">
            <v>INCAPACIDADES Y LICENCIA DE MATERNIDAD</v>
          </cell>
          <cell r="J26">
            <v>90000000</v>
          </cell>
          <cell r="K26">
            <v>72071713</v>
          </cell>
          <cell r="L26">
            <v>17928287</v>
          </cell>
          <cell r="M26">
            <v>0</v>
          </cell>
          <cell r="N26">
            <v>46455806</v>
          </cell>
          <cell r="O26">
            <v>25615907</v>
          </cell>
          <cell r="P26">
            <v>46281629</v>
          </cell>
          <cell r="Q26">
            <v>174177</v>
          </cell>
          <cell r="R26">
            <v>46281629</v>
          </cell>
          <cell r="S26">
            <v>0</v>
          </cell>
          <cell r="T26">
            <v>46281629</v>
          </cell>
        </row>
        <row r="27">
          <cell r="H27" t="str">
            <v>A-1-0-1-4</v>
          </cell>
          <cell r="I27" t="str">
            <v>PRIMA TECNICA</v>
          </cell>
          <cell r="J27">
            <v>3740455000</v>
          </cell>
          <cell r="K27">
            <v>2995344442</v>
          </cell>
          <cell r="L27">
            <v>745110558</v>
          </cell>
          <cell r="M27">
            <v>0</v>
          </cell>
          <cell r="N27">
            <v>766444315</v>
          </cell>
          <cell r="O27">
            <v>2228900127</v>
          </cell>
          <cell r="P27">
            <v>754548274</v>
          </cell>
          <cell r="Q27">
            <v>11896041</v>
          </cell>
          <cell r="R27">
            <v>754548274</v>
          </cell>
          <cell r="S27">
            <v>0</v>
          </cell>
          <cell r="T27">
            <v>754548274</v>
          </cell>
        </row>
        <row r="28">
          <cell r="H28" t="str">
            <v>A-1-0-1-4-1</v>
          </cell>
          <cell r="I28" t="str">
            <v>PRIMA TECNICA SALARIAL</v>
          </cell>
          <cell r="J28">
            <v>2244273000</v>
          </cell>
          <cell r="K28">
            <v>1797206666</v>
          </cell>
          <cell r="L28">
            <v>447066334</v>
          </cell>
          <cell r="M28">
            <v>0</v>
          </cell>
          <cell r="N28">
            <v>504690236</v>
          </cell>
          <cell r="O28">
            <v>1292516430</v>
          </cell>
          <cell r="P28">
            <v>497731905</v>
          </cell>
          <cell r="Q28">
            <v>6958331</v>
          </cell>
          <cell r="R28">
            <v>497731905</v>
          </cell>
          <cell r="S28">
            <v>0</v>
          </cell>
          <cell r="T28">
            <v>497731905</v>
          </cell>
        </row>
        <row r="29">
          <cell r="H29" t="str">
            <v>A-1-0-1-4-2</v>
          </cell>
          <cell r="I29" t="str">
            <v>PRIMA TECNICA NO SALARIAL</v>
          </cell>
          <cell r="J29">
            <v>1496182000</v>
          </cell>
          <cell r="K29">
            <v>1198137776</v>
          </cell>
          <cell r="L29">
            <v>298044224</v>
          </cell>
          <cell r="M29">
            <v>0</v>
          </cell>
          <cell r="N29">
            <v>261754079</v>
          </cell>
          <cell r="O29">
            <v>936383697</v>
          </cell>
          <cell r="P29">
            <v>256816369</v>
          </cell>
          <cell r="Q29">
            <v>4937710</v>
          </cell>
          <cell r="R29">
            <v>256816369</v>
          </cell>
          <cell r="S29">
            <v>0</v>
          </cell>
          <cell r="T29">
            <v>256816369</v>
          </cell>
        </row>
        <row r="30">
          <cell r="H30" t="str">
            <v>A-1-0-1-5</v>
          </cell>
          <cell r="I30" t="str">
            <v>OTROS</v>
          </cell>
          <cell r="J30">
            <v>3335886000</v>
          </cell>
          <cell r="K30">
            <v>2671366877</v>
          </cell>
          <cell r="L30">
            <v>664519123</v>
          </cell>
          <cell r="M30">
            <v>0</v>
          </cell>
          <cell r="N30">
            <v>529049057</v>
          </cell>
          <cell r="O30">
            <v>2142317820</v>
          </cell>
          <cell r="P30">
            <v>517821712</v>
          </cell>
          <cell r="Q30">
            <v>11227345</v>
          </cell>
          <cell r="R30">
            <v>517821712</v>
          </cell>
          <cell r="S30">
            <v>0</v>
          </cell>
          <cell r="T30">
            <v>517821712</v>
          </cell>
        </row>
        <row r="31">
          <cell r="H31" t="str">
            <v>A-1-0-1-5-2</v>
          </cell>
          <cell r="I31" t="str">
            <v>BONIFICACION POR SERVICIOS PRESTADOS</v>
          </cell>
          <cell r="J31">
            <v>442672072</v>
          </cell>
          <cell r="K31">
            <v>354490385</v>
          </cell>
          <cell r="L31">
            <v>88181687</v>
          </cell>
          <cell r="M31">
            <v>0</v>
          </cell>
          <cell r="N31">
            <v>166988549</v>
          </cell>
          <cell r="O31">
            <v>187501836</v>
          </cell>
          <cell r="P31">
            <v>165885815</v>
          </cell>
          <cell r="Q31">
            <v>1102734</v>
          </cell>
          <cell r="R31">
            <v>165885815</v>
          </cell>
          <cell r="S31">
            <v>0</v>
          </cell>
          <cell r="T31">
            <v>165885815</v>
          </cell>
        </row>
        <row r="32">
          <cell r="H32" t="str">
            <v>A-1-0-1-5-5</v>
          </cell>
          <cell r="I32" t="str">
            <v>BONIFICACION ESPECIAL DE RECREACION</v>
          </cell>
          <cell r="J32">
            <v>73723081</v>
          </cell>
          <cell r="K32">
            <v>59037208</v>
          </cell>
          <cell r="L32">
            <v>14685873</v>
          </cell>
          <cell r="M32">
            <v>0</v>
          </cell>
          <cell r="N32">
            <v>25193413</v>
          </cell>
          <cell r="O32">
            <v>33843795</v>
          </cell>
          <cell r="P32">
            <v>24999296</v>
          </cell>
          <cell r="Q32">
            <v>194117</v>
          </cell>
          <cell r="R32">
            <v>24999296</v>
          </cell>
          <cell r="S32">
            <v>0</v>
          </cell>
          <cell r="T32">
            <v>24999296</v>
          </cell>
        </row>
        <row r="33">
          <cell r="H33" t="str">
            <v>A-1-0-1-5-14</v>
          </cell>
          <cell r="I33" t="str">
            <v>PRIMA DE SERVICIO</v>
          </cell>
          <cell r="J33">
            <v>651164948</v>
          </cell>
          <cell r="K33">
            <v>521450815</v>
          </cell>
          <cell r="L33">
            <v>129714133</v>
          </cell>
          <cell r="M33">
            <v>0</v>
          </cell>
          <cell r="N33">
            <v>51026643</v>
          </cell>
          <cell r="O33">
            <v>470424172</v>
          </cell>
          <cell r="P33">
            <v>48626089</v>
          </cell>
          <cell r="Q33">
            <v>2400554</v>
          </cell>
          <cell r="R33">
            <v>48626089</v>
          </cell>
          <cell r="S33">
            <v>0</v>
          </cell>
          <cell r="T33">
            <v>48626089</v>
          </cell>
        </row>
        <row r="34">
          <cell r="H34" t="str">
            <v>A-1-0-1-5-15</v>
          </cell>
          <cell r="I34" t="str">
            <v>PRIMA DE VACACIONES</v>
          </cell>
          <cell r="J34">
            <v>677852035</v>
          </cell>
          <cell r="K34">
            <v>542821749</v>
          </cell>
          <cell r="L34">
            <v>135030286</v>
          </cell>
          <cell r="M34">
            <v>0</v>
          </cell>
          <cell r="N34">
            <v>246262589</v>
          </cell>
          <cell r="O34">
            <v>296559160</v>
          </cell>
          <cell r="P34">
            <v>244536232</v>
          </cell>
          <cell r="Q34">
            <v>1726357</v>
          </cell>
          <cell r="R34">
            <v>244536232</v>
          </cell>
          <cell r="S34">
            <v>0</v>
          </cell>
          <cell r="T34">
            <v>244536232</v>
          </cell>
        </row>
        <row r="35">
          <cell r="H35" t="str">
            <v>A-1-0-1-5-16</v>
          </cell>
          <cell r="I35" t="str">
            <v>PRIMA DE NAVIDAD</v>
          </cell>
          <cell r="J35">
            <v>1412414132</v>
          </cell>
          <cell r="K35">
            <v>1131056735</v>
          </cell>
          <cell r="L35">
            <v>281357397</v>
          </cell>
          <cell r="M35">
            <v>0</v>
          </cell>
          <cell r="N35">
            <v>34142384</v>
          </cell>
          <cell r="O35">
            <v>1096914351</v>
          </cell>
          <cell r="P35">
            <v>28629298</v>
          </cell>
          <cell r="Q35">
            <v>5513086</v>
          </cell>
          <cell r="R35">
            <v>28629298</v>
          </cell>
          <cell r="S35">
            <v>0</v>
          </cell>
          <cell r="T35">
            <v>28629298</v>
          </cell>
        </row>
        <row r="36">
          <cell r="H36" t="str">
            <v>A-1-0-1-5-92</v>
          </cell>
          <cell r="I36" t="str">
            <v>BONIFICACION DE DIRECCION</v>
          </cell>
          <cell r="J36">
            <v>78059732</v>
          </cell>
          <cell r="K36">
            <v>62509985</v>
          </cell>
          <cell r="L36">
            <v>15549747</v>
          </cell>
          <cell r="M36">
            <v>0</v>
          </cell>
          <cell r="N36">
            <v>5435479</v>
          </cell>
          <cell r="O36">
            <v>57074506</v>
          </cell>
          <cell r="P36">
            <v>5144982</v>
          </cell>
          <cell r="Q36">
            <v>290497</v>
          </cell>
          <cell r="R36">
            <v>5144982</v>
          </cell>
          <cell r="S36">
            <v>0</v>
          </cell>
          <cell r="T36">
            <v>5144982</v>
          </cell>
        </row>
        <row r="37">
          <cell r="H37" t="str">
            <v>A-1-0-1-9</v>
          </cell>
          <cell r="I37" t="str">
            <v>HORAS EXTRAS, DIAS FESTIVOS E INDEMNIZACION POR VACACIONES</v>
          </cell>
          <cell r="J37">
            <v>241993000</v>
          </cell>
          <cell r="K37">
            <v>195371222</v>
          </cell>
          <cell r="L37">
            <v>46621778</v>
          </cell>
          <cell r="M37">
            <v>0</v>
          </cell>
          <cell r="N37">
            <v>18113919</v>
          </cell>
          <cell r="O37">
            <v>177257303</v>
          </cell>
          <cell r="P37">
            <v>17218404</v>
          </cell>
          <cell r="Q37">
            <v>895515</v>
          </cell>
          <cell r="R37">
            <v>17218404</v>
          </cell>
          <cell r="S37">
            <v>0</v>
          </cell>
          <cell r="T37">
            <v>17218404</v>
          </cell>
        </row>
        <row r="38">
          <cell r="H38" t="str">
            <v>A-1-0-1-9-1</v>
          </cell>
          <cell r="I38" t="str">
            <v>HORAS EXTRAS</v>
          </cell>
          <cell r="J38">
            <v>79857690</v>
          </cell>
          <cell r="K38">
            <v>65533783</v>
          </cell>
          <cell r="L38">
            <v>14323907</v>
          </cell>
          <cell r="M38">
            <v>0</v>
          </cell>
          <cell r="N38">
            <v>17467962</v>
          </cell>
          <cell r="O38">
            <v>48065821</v>
          </cell>
          <cell r="P38">
            <v>17218404</v>
          </cell>
          <cell r="Q38">
            <v>249558</v>
          </cell>
          <cell r="R38">
            <v>17218404</v>
          </cell>
          <cell r="S38">
            <v>0</v>
          </cell>
          <cell r="T38">
            <v>17218404</v>
          </cell>
        </row>
        <row r="39">
          <cell r="H39" t="str">
            <v>A-1-0-1-9-3</v>
          </cell>
          <cell r="I39" t="str">
            <v>INDEMNIZACION POR VACACIONES</v>
          </cell>
          <cell r="J39">
            <v>162135310</v>
          </cell>
          <cell r="K39">
            <v>129837439</v>
          </cell>
          <cell r="L39">
            <v>32297871</v>
          </cell>
          <cell r="M39">
            <v>0</v>
          </cell>
          <cell r="N39">
            <v>645957</v>
          </cell>
          <cell r="O39">
            <v>129191482</v>
          </cell>
          <cell r="P39">
            <v>0</v>
          </cell>
          <cell r="Q39">
            <v>645957</v>
          </cell>
          <cell r="R39">
            <v>0</v>
          </cell>
          <cell r="S39">
            <v>0</v>
          </cell>
          <cell r="T39">
            <v>0</v>
          </cell>
        </row>
        <row r="40">
          <cell r="H40" t="str">
            <v>A-1-0-2</v>
          </cell>
          <cell r="I40" t="str">
            <v>SERVICIOS PERSONALES INDIRECTOS</v>
          </cell>
          <cell r="J40">
            <v>1646504000</v>
          </cell>
          <cell r="K40">
            <v>775380632.88</v>
          </cell>
          <cell r="L40">
            <v>871123367.12</v>
          </cell>
          <cell r="M40">
            <v>0</v>
          </cell>
          <cell r="N40">
            <v>711824677.88</v>
          </cell>
          <cell r="O40">
            <v>63555955</v>
          </cell>
          <cell r="P40">
            <v>247859710</v>
          </cell>
          <cell r="Q40">
            <v>463964967.88</v>
          </cell>
          <cell r="R40">
            <v>247859710</v>
          </cell>
          <cell r="S40">
            <v>0</v>
          </cell>
          <cell r="T40">
            <v>247859710</v>
          </cell>
        </row>
        <row r="41">
          <cell r="H41" t="str">
            <v>A-1-0-2-11</v>
          </cell>
          <cell r="I41" t="str">
            <v>GASTOS DE PERSONAL SUPERNUMERARIO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H42" t="str">
            <v>A-1-0-2-11-27</v>
          </cell>
          <cell r="I42" t="str">
            <v>ADMINISTRADORAS PRIVADAS DE APORTES PARA ACCIDENTES DE TRABAJO Y ENFERMEDADES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H43" t="str">
            <v>A-1-0-2-12</v>
          </cell>
          <cell r="I43" t="str">
            <v>HONORARIOS</v>
          </cell>
          <cell r="J43">
            <v>1555902406</v>
          </cell>
          <cell r="K43">
            <v>747351254.88</v>
          </cell>
          <cell r="L43">
            <v>808551151.12</v>
          </cell>
          <cell r="M43">
            <v>0</v>
          </cell>
          <cell r="N43">
            <v>711426899.88</v>
          </cell>
          <cell r="O43">
            <v>35924355</v>
          </cell>
          <cell r="P43">
            <v>247818910</v>
          </cell>
          <cell r="Q43">
            <v>463607989.88</v>
          </cell>
          <cell r="R43">
            <v>247818910</v>
          </cell>
          <cell r="S43">
            <v>0</v>
          </cell>
          <cell r="T43">
            <v>247818910</v>
          </cell>
        </row>
        <row r="44">
          <cell r="H44" t="str">
            <v>A-1-0-2-14</v>
          </cell>
          <cell r="I44" t="str">
            <v>REMUNERACION SERVICIOS TECNICOS</v>
          </cell>
          <cell r="J44">
            <v>89601594</v>
          </cell>
          <cell r="K44">
            <v>27029378</v>
          </cell>
          <cell r="L44">
            <v>62572216</v>
          </cell>
          <cell r="M44">
            <v>0</v>
          </cell>
          <cell r="N44">
            <v>356978</v>
          </cell>
          <cell r="O44">
            <v>26672400</v>
          </cell>
          <cell r="P44">
            <v>0</v>
          </cell>
          <cell r="Q44">
            <v>356978</v>
          </cell>
          <cell r="R44">
            <v>0</v>
          </cell>
          <cell r="S44">
            <v>0</v>
          </cell>
          <cell r="T44">
            <v>0</v>
          </cell>
        </row>
        <row r="45">
          <cell r="H45" t="str">
            <v>A-1-0-2-100</v>
          </cell>
          <cell r="I45" t="str">
            <v>OTROS SERVICIOS PERSONALES INDIRECTOS</v>
          </cell>
          <cell r="J45">
            <v>1000000</v>
          </cell>
          <cell r="K45">
            <v>1000000</v>
          </cell>
          <cell r="L45">
            <v>0</v>
          </cell>
          <cell r="M45">
            <v>0</v>
          </cell>
          <cell r="N45">
            <v>40800</v>
          </cell>
          <cell r="O45">
            <v>959200</v>
          </cell>
          <cell r="P45">
            <v>40800</v>
          </cell>
          <cell r="Q45">
            <v>0</v>
          </cell>
          <cell r="R45">
            <v>40800</v>
          </cell>
          <cell r="S45">
            <v>0</v>
          </cell>
          <cell r="T45">
            <v>40800</v>
          </cell>
        </row>
        <row r="46">
          <cell r="H46" t="str">
            <v>A-1-0-5</v>
          </cell>
          <cell r="I46" t="str">
            <v>CONTRIBUCIONES INHERENTES A LA NOMINA SECTOR PRIVADO Y PUBLICO</v>
          </cell>
          <cell r="J46">
            <v>6001906000</v>
          </cell>
          <cell r="K46">
            <v>4806307196</v>
          </cell>
          <cell r="L46">
            <v>1195598804</v>
          </cell>
          <cell r="M46">
            <v>0</v>
          </cell>
          <cell r="N46">
            <v>1934368994</v>
          </cell>
          <cell r="O46">
            <v>2871938202</v>
          </cell>
          <cell r="P46">
            <v>1916434722</v>
          </cell>
          <cell r="Q46">
            <v>17934272</v>
          </cell>
          <cell r="R46">
            <v>1916434722</v>
          </cell>
          <cell r="S46">
            <v>0</v>
          </cell>
          <cell r="T46">
            <v>1916434722</v>
          </cell>
        </row>
        <row r="47">
          <cell r="H47" t="str">
            <v>A-1-0-5-1</v>
          </cell>
          <cell r="I47" t="str">
            <v>ADMINISTRADAS POR EL SECTOR PRIVADO</v>
          </cell>
          <cell r="J47">
            <v>3284843154</v>
          </cell>
          <cell r="K47">
            <v>2630491929</v>
          </cell>
          <cell r="L47">
            <v>654351225</v>
          </cell>
          <cell r="M47">
            <v>0</v>
          </cell>
          <cell r="N47">
            <v>989085921</v>
          </cell>
          <cell r="O47">
            <v>1641406008</v>
          </cell>
          <cell r="P47">
            <v>980274623</v>
          </cell>
          <cell r="Q47">
            <v>8811298</v>
          </cell>
          <cell r="R47">
            <v>980274623</v>
          </cell>
          <cell r="S47">
            <v>0</v>
          </cell>
          <cell r="T47">
            <v>980274623</v>
          </cell>
        </row>
        <row r="48">
          <cell r="H48" t="str">
            <v>A-1-0-5-1-1</v>
          </cell>
          <cell r="I48" t="str">
            <v>CAJAS DE COMPENSACION PRIVADAS</v>
          </cell>
          <cell r="J48">
            <v>626598986</v>
          </cell>
          <cell r="K48">
            <v>501778472</v>
          </cell>
          <cell r="L48">
            <v>124820514</v>
          </cell>
          <cell r="M48">
            <v>0</v>
          </cell>
          <cell r="N48">
            <v>196315711</v>
          </cell>
          <cell r="O48">
            <v>305462761</v>
          </cell>
          <cell r="P48">
            <v>194677578</v>
          </cell>
          <cell r="Q48">
            <v>1638133</v>
          </cell>
          <cell r="R48">
            <v>194677578</v>
          </cell>
          <cell r="S48">
            <v>0</v>
          </cell>
          <cell r="T48">
            <v>194677578</v>
          </cell>
        </row>
        <row r="49">
          <cell r="H49" t="str">
            <v>A-1-0-5-1-3</v>
          </cell>
          <cell r="I49" t="str">
            <v>FONDOS ADMINISTRADORES DE PENSIONES PRIVADOS</v>
          </cell>
          <cell r="J49">
            <v>1213585393</v>
          </cell>
          <cell r="K49">
            <v>971835315</v>
          </cell>
          <cell r="L49">
            <v>241750078</v>
          </cell>
          <cell r="M49">
            <v>0</v>
          </cell>
          <cell r="N49">
            <v>324931347</v>
          </cell>
          <cell r="O49">
            <v>646903968</v>
          </cell>
          <cell r="P49">
            <v>321445730</v>
          </cell>
          <cell r="Q49">
            <v>3485617</v>
          </cell>
          <cell r="R49">
            <v>321445730</v>
          </cell>
          <cell r="S49">
            <v>0</v>
          </cell>
          <cell r="T49">
            <v>321445730</v>
          </cell>
        </row>
        <row r="50">
          <cell r="H50" t="str">
            <v>A-1-0-5-1-4</v>
          </cell>
          <cell r="I50" t="str">
            <v>EMPRESAS PRIVADAS PROMOTORAS DE SALUD</v>
          </cell>
          <cell r="J50">
            <v>1227989968</v>
          </cell>
          <cell r="K50">
            <v>983370452</v>
          </cell>
          <cell r="L50">
            <v>244619516</v>
          </cell>
          <cell r="M50">
            <v>0</v>
          </cell>
          <cell r="N50">
            <v>370701420</v>
          </cell>
          <cell r="O50">
            <v>612669032</v>
          </cell>
          <cell r="P50">
            <v>367322066</v>
          </cell>
          <cell r="Q50">
            <v>3379354</v>
          </cell>
          <cell r="R50">
            <v>367322066</v>
          </cell>
          <cell r="S50">
            <v>0</v>
          </cell>
          <cell r="T50">
            <v>367322066</v>
          </cell>
        </row>
        <row r="51">
          <cell r="H51" t="str">
            <v>A-1-0-5-1-5</v>
          </cell>
          <cell r="I51" t="str">
            <v>ADMINISTRADORAS PRIVADAS DE APORTES PARA ACCIDENTES DE TRABAJO Y ENFERMEDADES PROFESIONALES</v>
          </cell>
          <cell r="J51">
            <v>216668807</v>
          </cell>
          <cell r="K51">
            <v>173507690</v>
          </cell>
          <cell r="L51">
            <v>43161117</v>
          </cell>
          <cell r="M51">
            <v>0</v>
          </cell>
          <cell r="N51">
            <v>97137443</v>
          </cell>
          <cell r="O51">
            <v>76370247</v>
          </cell>
          <cell r="P51">
            <v>96829249</v>
          </cell>
          <cell r="Q51">
            <v>308194</v>
          </cell>
          <cell r="R51">
            <v>96829249</v>
          </cell>
          <cell r="S51">
            <v>0</v>
          </cell>
          <cell r="T51">
            <v>96829249</v>
          </cell>
        </row>
        <row r="52">
          <cell r="H52" t="str">
            <v>A-1-0-5-2</v>
          </cell>
          <cell r="I52" t="str">
            <v>ADMINISTRADAS POR EL SECTOR PUBLICO</v>
          </cell>
          <cell r="J52">
            <v>1933814114</v>
          </cell>
          <cell r="K52">
            <v>1548592179</v>
          </cell>
          <cell r="L52">
            <v>385221935</v>
          </cell>
          <cell r="M52">
            <v>0</v>
          </cell>
          <cell r="N52">
            <v>699893400</v>
          </cell>
          <cell r="O52">
            <v>848698779</v>
          </cell>
          <cell r="P52">
            <v>692921863</v>
          </cell>
          <cell r="Q52">
            <v>6971537</v>
          </cell>
          <cell r="R52">
            <v>692921863</v>
          </cell>
          <cell r="S52">
            <v>0</v>
          </cell>
          <cell r="T52">
            <v>692921863</v>
          </cell>
        </row>
        <row r="53">
          <cell r="H53" t="str">
            <v>A-1-0-5-2-2</v>
          </cell>
          <cell r="I53" t="str">
            <v>FONDO NACIONAL DEL AHORRO</v>
          </cell>
          <cell r="J53">
            <v>1414049054</v>
          </cell>
          <cell r="K53">
            <v>1132365976</v>
          </cell>
          <cell r="L53">
            <v>281683078</v>
          </cell>
          <cell r="M53">
            <v>0</v>
          </cell>
          <cell r="N53">
            <v>514597009</v>
          </cell>
          <cell r="O53">
            <v>617768967</v>
          </cell>
          <cell r="P53">
            <v>508963347</v>
          </cell>
          <cell r="Q53">
            <v>5633662</v>
          </cell>
          <cell r="R53">
            <v>508963347</v>
          </cell>
          <cell r="S53">
            <v>0</v>
          </cell>
          <cell r="T53">
            <v>508963347</v>
          </cell>
        </row>
        <row r="54">
          <cell r="H54" t="str">
            <v>A-1-0-5-2-3</v>
          </cell>
          <cell r="I54" t="str">
            <v>FONDOS ADMINISTRADORES DE PENSIONES PUBLICOS</v>
          </cell>
          <cell r="J54">
            <v>519765060</v>
          </cell>
          <cell r="K54">
            <v>416226203</v>
          </cell>
          <cell r="L54">
            <v>103538857</v>
          </cell>
          <cell r="M54">
            <v>0</v>
          </cell>
          <cell r="N54">
            <v>185296391</v>
          </cell>
          <cell r="O54">
            <v>230929812</v>
          </cell>
          <cell r="P54">
            <v>183958516</v>
          </cell>
          <cell r="Q54">
            <v>1337875</v>
          </cell>
          <cell r="R54">
            <v>183958516</v>
          </cell>
          <cell r="S54">
            <v>0</v>
          </cell>
          <cell r="T54">
            <v>183958516</v>
          </cell>
        </row>
        <row r="55">
          <cell r="H55" t="str">
            <v>A-1-0-5-6</v>
          </cell>
          <cell r="I55" t="str">
            <v>APORTES AL ICBF</v>
          </cell>
          <cell r="J55">
            <v>469949240</v>
          </cell>
          <cell r="K55">
            <v>376333854</v>
          </cell>
          <cell r="L55">
            <v>93615386</v>
          </cell>
          <cell r="M55">
            <v>0</v>
          </cell>
          <cell r="N55">
            <v>147232628</v>
          </cell>
          <cell r="O55">
            <v>229101226</v>
          </cell>
          <cell r="P55">
            <v>145941759</v>
          </cell>
          <cell r="Q55">
            <v>1290869</v>
          </cell>
          <cell r="R55">
            <v>145941759</v>
          </cell>
          <cell r="S55">
            <v>0</v>
          </cell>
          <cell r="T55">
            <v>145941759</v>
          </cell>
        </row>
        <row r="56">
          <cell r="H56" t="str">
            <v>A-1-0-5-7</v>
          </cell>
          <cell r="I56" t="str">
            <v>APORTES AL SENA</v>
          </cell>
          <cell r="J56">
            <v>313299492</v>
          </cell>
          <cell r="K56">
            <v>250889234</v>
          </cell>
          <cell r="L56">
            <v>62410258</v>
          </cell>
          <cell r="M56">
            <v>0</v>
          </cell>
          <cell r="N56">
            <v>98157045</v>
          </cell>
          <cell r="O56">
            <v>152732189</v>
          </cell>
          <cell r="P56">
            <v>97296477</v>
          </cell>
          <cell r="Q56">
            <v>860568</v>
          </cell>
          <cell r="R56">
            <v>97296477</v>
          </cell>
          <cell r="S56">
            <v>0</v>
          </cell>
          <cell r="T56">
            <v>97296477</v>
          </cell>
        </row>
        <row r="57">
          <cell r="H57" t="str">
            <v>A-2</v>
          </cell>
          <cell r="I57" t="str">
            <v>GASTOS GENERALES</v>
          </cell>
          <cell r="J57">
            <v>10072990000</v>
          </cell>
          <cell r="K57">
            <v>7449815421.7399998</v>
          </cell>
          <cell r="L57">
            <v>2623174578.2600002</v>
          </cell>
          <cell r="M57">
            <v>0</v>
          </cell>
          <cell r="N57">
            <v>6104479116.7399998</v>
          </cell>
          <cell r="O57">
            <v>1345336305</v>
          </cell>
          <cell r="P57">
            <v>2165987332.7399998</v>
          </cell>
          <cell r="Q57">
            <v>3938491784</v>
          </cell>
          <cell r="R57">
            <v>2147049531.74</v>
          </cell>
          <cell r="S57">
            <v>18937801</v>
          </cell>
          <cell r="T57">
            <v>2147049531.74</v>
          </cell>
        </row>
        <row r="58">
          <cell r="H58" t="str">
            <v>A-2-0</v>
          </cell>
          <cell r="I58" t="str">
            <v>GASTOS GENERALES</v>
          </cell>
          <cell r="J58">
            <v>10072990000</v>
          </cell>
          <cell r="K58">
            <v>7449815421.7399998</v>
          </cell>
          <cell r="L58">
            <v>2623174578.2600002</v>
          </cell>
          <cell r="M58">
            <v>0</v>
          </cell>
          <cell r="N58">
            <v>6104479116.7399998</v>
          </cell>
          <cell r="O58">
            <v>1345336305</v>
          </cell>
          <cell r="P58">
            <v>2165987332.7399998</v>
          </cell>
          <cell r="Q58">
            <v>3938491784</v>
          </cell>
          <cell r="R58">
            <v>2147049531.74</v>
          </cell>
          <cell r="S58">
            <v>18937801</v>
          </cell>
          <cell r="T58">
            <v>2147049531.74</v>
          </cell>
        </row>
        <row r="59">
          <cell r="H59" t="str">
            <v>A-2-0-3</v>
          </cell>
          <cell r="I59" t="str">
            <v>IMPUESTOS Y MULTAS</v>
          </cell>
          <cell r="J59">
            <v>879440000</v>
          </cell>
          <cell r="K59">
            <v>272261950</v>
          </cell>
          <cell r="L59">
            <v>607178050</v>
          </cell>
          <cell r="M59">
            <v>0</v>
          </cell>
          <cell r="N59">
            <v>272261950</v>
          </cell>
          <cell r="O59">
            <v>0</v>
          </cell>
          <cell r="P59">
            <v>269821408</v>
          </cell>
          <cell r="Q59">
            <v>2440542</v>
          </cell>
          <cell r="R59">
            <v>269821408</v>
          </cell>
          <cell r="S59">
            <v>0</v>
          </cell>
          <cell r="T59">
            <v>269821408</v>
          </cell>
        </row>
        <row r="60">
          <cell r="H60" t="str">
            <v>A-2-0-3-50</v>
          </cell>
          <cell r="I60" t="str">
            <v>IMPUESTOS Y CONTRIBUCIONES</v>
          </cell>
          <cell r="J60">
            <v>869440000</v>
          </cell>
          <cell r="K60">
            <v>272222109</v>
          </cell>
          <cell r="L60">
            <v>597217891</v>
          </cell>
          <cell r="M60">
            <v>0</v>
          </cell>
          <cell r="N60">
            <v>272222109</v>
          </cell>
          <cell r="O60">
            <v>0</v>
          </cell>
          <cell r="P60">
            <v>269821408</v>
          </cell>
          <cell r="Q60">
            <v>2400701</v>
          </cell>
          <cell r="R60">
            <v>269821408</v>
          </cell>
          <cell r="S60">
            <v>0</v>
          </cell>
          <cell r="T60">
            <v>269821408</v>
          </cell>
        </row>
        <row r="61">
          <cell r="H61" t="str">
            <v>A-2-0-3-50-2</v>
          </cell>
          <cell r="I61" t="str">
            <v>IMPUESTO DE VEHICULO</v>
          </cell>
          <cell r="J61">
            <v>1000000</v>
          </cell>
          <cell r="K61">
            <v>304984</v>
          </cell>
          <cell r="L61">
            <v>695016</v>
          </cell>
          <cell r="M61">
            <v>0</v>
          </cell>
          <cell r="N61">
            <v>304984</v>
          </cell>
          <cell r="O61">
            <v>0</v>
          </cell>
          <cell r="P61">
            <v>302204</v>
          </cell>
          <cell r="Q61">
            <v>2780</v>
          </cell>
          <cell r="R61">
            <v>302204</v>
          </cell>
          <cell r="S61">
            <v>0</v>
          </cell>
          <cell r="T61">
            <v>302204</v>
          </cell>
        </row>
        <row r="62">
          <cell r="H62" t="str">
            <v>A-2-0-3-50-3</v>
          </cell>
          <cell r="I62" t="str">
            <v>IMPUESTO PREDIAL</v>
          </cell>
          <cell r="J62">
            <v>387400000</v>
          </cell>
          <cell r="K62">
            <v>230027537</v>
          </cell>
          <cell r="L62">
            <v>157372463</v>
          </cell>
          <cell r="M62">
            <v>0</v>
          </cell>
          <cell r="N62">
            <v>230027537</v>
          </cell>
          <cell r="O62">
            <v>0</v>
          </cell>
          <cell r="P62">
            <v>229395607</v>
          </cell>
          <cell r="Q62">
            <v>631930</v>
          </cell>
          <cell r="R62">
            <v>229395607</v>
          </cell>
          <cell r="S62">
            <v>0</v>
          </cell>
          <cell r="T62">
            <v>229395607</v>
          </cell>
        </row>
        <row r="63">
          <cell r="H63" t="str">
            <v>A-2-0-3-50-8</v>
          </cell>
          <cell r="I63" t="str">
            <v>NOTARIADO</v>
          </cell>
          <cell r="J63">
            <v>10000000</v>
          </cell>
          <cell r="K63">
            <v>251325</v>
          </cell>
          <cell r="L63">
            <v>9748675</v>
          </cell>
          <cell r="M63">
            <v>0</v>
          </cell>
          <cell r="N63">
            <v>251325</v>
          </cell>
          <cell r="O63">
            <v>0</v>
          </cell>
          <cell r="P63">
            <v>211806</v>
          </cell>
          <cell r="Q63">
            <v>39519</v>
          </cell>
          <cell r="R63">
            <v>211806</v>
          </cell>
          <cell r="S63">
            <v>0</v>
          </cell>
          <cell r="T63">
            <v>211806</v>
          </cell>
        </row>
        <row r="64">
          <cell r="H64" t="str">
            <v>A-2-0-3-50-90</v>
          </cell>
          <cell r="I64" t="str">
            <v>OTROS IMPUESTOS</v>
          </cell>
          <cell r="J64">
            <v>471040000</v>
          </cell>
          <cell r="K64">
            <v>41638263</v>
          </cell>
          <cell r="L64">
            <v>429401737</v>
          </cell>
          <cell r="M64">
            <v>0</v>
          </cell>
          <cell r="N64">
            <v>41638263</v>
          </cell>
          <cell r="O64">
            <v>0</v>
          </cell>
          <cell r="P64">
            <v>39911791</v>
          </cell>
          <cell r="Q64">
            <v>1726472</v>
          </cell>
          <cell r="R64">
            <v>39911791</v>
          </cell>
          <cell r="S64">
            <v>0</v>
          </cell>
          <cell r="T64">
            <v>39911791</v>
          </cell>
        </row>
        <row r="65">
          <cell r="H65" t="str">
            <v>A-2-0-3-51</v>
          </cell>
          <cell r="I65" t="str">
            <v>MULTAS Y SANCIONES</v>
          </cell>
          <cell r="J65">
            <v>10000000</v>
          </cell>
          <cell r="K65">
            <v>39841</v>
          </cell>
          <cell r="L65">
            <v>9960159</v>
          </cell>
          <cell r="M65">
            <v>0</v>
          </cell>
          <cell r="N65">
            <v>39841</v>
          </cell>
          <cell r="O65">
            <v>0</v>
          </cell>
          <cell r="P65">
            <v>0</v>
          </cell>
          <cell r="Q65">
            <v>39841</v>
          </cell>
          <cell r="R65">
            <v>0</v>
          </cell>
          <cell r="S65">
            <v>0</v>
          </cell>
          <cell r="T65">
            <v>0</v>
          </cell>
        </row>
        <row r="66">
          <cell r="H66" t="str">
            <v>A-2-0-3-51-1</v>
          </cell>
          <cell r="I66" t="str">
            <v>MULTAS</v>
          </cell>
          <cell r="J66">
            <v>10000000</v>
          </cell>
          <cell r="K66">
            <v>39841</v>
          </cell>
          <cell r="L66">
            <v>9960159</v>
          </cell>
          <cell r="M66">
            <v>0</v>
          </cell>
          <cell r="N66">
            <v>39841</v>
          </cell>
          <cell r="O66">
            <v>0</v>
          </cell>
          <cell r="P66">
            <v>0</v>
          </cell>
          <cell r="Q66">
            <v>39841</v>
          </cell>
          <cell r="R66">
            <v>0</v>
          </cell>
          <cell r="S66">
            <v>0</v>
          </cell>
          <cell r="T66">
            <v>0</v>
          </cell>
        </row>
        <row r="67">
          <cell r="H67" t="str">
            <v>A-2-0-4</v>
          </cell>
          <cell r="I67" t="str">
            <v>ADQUISICION DE BIENES Y SERVICIOS</v>
          </cell>
          <cell r="J67">
            <v>9193550000</v>
          </cell>
          <cell r="K67">
            <v>7177553471.7399998</v>
          </cell>
          <cell r="L67">
            <v>2015996528.26</v>
          </cell>
          <cell r="M67">
            <v>0</v>
          </cell>
          <cell r="N67">
            <v>5832217166.7399998</v>
          </cell>
          <cell r="O67">
            <v>1345336305</v>
          </cell>
          <cell r="P67">
            <v>1896165924.74</v>
          </cell>
          <cell r="Q67">
            <v>3936051242</v>
          </cell>
          <cell r="R67">
            <v>1877228123.74</v>
          </cell>
          <cell r="S67">
            <v>18937801</v>
          </cell>
          <cell r="T67">
            <v>1877228123.74</v>
          </cell>
        </row>
        <row r="68">
          <cell r="H68" t="str">
            <v>A-2-0-4-1</v>
          </cell>
          <cell r="I68" t="str">
            <v>COMPRA DE EQUIPO</v>
          </cell>
          <cell r="J68">
            <v>23575027</v>
          </cell>
          <cell r="K68">
            <v>19873240</v>
          </cell>
          <cell r="L68">
            <v>3701787</v>
          </cell>
          <cell r="M68">
            <v>0</v>
          </cell>
          <cell r="N68">
            <v>15269438</v>
          </cell>
          <cell r="O68">
            <v>4603802</v>
          </cell>
          <cell r="P68">
            <v>3575029</v>
          </cell>
          <cell r="Q68">
            <v>11694409</v>
          </cell>
          <cell r="R68">
            <v>3575029</v>
          </cell>
          <cell r="S68">
            <v>0</v>
          </cell>
          <cell r="T68">
            <v>3575029</v>
          </cell>
        </row>
        <row r="69">
          <cell r="H69" t="str">
            <v>A-2-0-4-1-25</v>
          </cell>
          <cell r="I69" t="str">
            <v>OTRAS COMPRAS DE EQUIPOS</v>
          </cell>
          <cell r="J69">
            <v>23575027</v>
          </cell>
          <cell r="K69">
            <v>19873240</v>
          </cell>
          <cell r="L69">
            <v>3701787</v>
          </cell>
          <cell r="M69">
            <v>0</v>
          </cell>
          <cell r="N69">
            <v>15269438</v>
          </cell>
          <cell r="O69">
            <v>4603802</v>
          </cell>
          <cell r="P69">
            <v>3575029</v>
          </cell>
          <cell r="Q69">
            <v>11694409</v>
          </cell>
          <cell r="R69">
            <v>3575029</v>
          </cell>
          <cell r="S69">
            <v>0</v>
          </cell>
          <cell r="T69">
            <v>3575029</v>
          </cell>
        </row>
        <row r="70">
          <cell r="H70" t="str">
            <v>A-2-0-4-2</v>
          </cell>
          <cell r="I70" t="str">
            <v>ENSERES Y EQUIPOS DE OFICINA</v>
          </cell>
          <cell r="J70">
            <v>121584465</v>
          </cell>
          <cell r="K70">
            <v>41377205</v>
          </cell>
          <cell r="L70">
            <v>80207260</v>
          </cell>
          <cell r="M70">
            <v>0</v>
          </cell>
          <cell r="N70">
            <v>30982030</v>
          </cell>
          <cell r="O70">
            <v>10395175</v>
          </cell>
          <cell r="P70">
            <v>30567880</v>
          </cell>
          <cell r="Q70">
            <v>414150</v>
          </cell>
          <cell r="R70">
            <v>30567880</v>
          </cell>
          <cell r="S70">
            <v>0</v>
          </cell>
          <cell r="T70">
            <v>30567880</v>
          </cell>
        </row>
        <row r="71">
          <cell r="H71" t="str">
            <v>A-2-0-4-2-2</v>
          </cell>
          <cell r="I71" t="str">
            <v>MOBILIARIO Y ENSERES</v>
          </cell>
          <cell r="J71">
            <v>121584465</v>
          </cell>
          <cell r="K71">
            <v>41377205</v>
          </cell>
          <cell r="L71">
            <v>80207260</v>
          </cell>
          <cell r="M71">
            <v>0</v>
          </cell>
          <cell r="N71">
            <v>30982030</v>
          </cell>
          <cell r="O71">
            <v>10395175</v>
          </cell>
          <cell r="P71">
            <v>30567880</v>
          </cell>
          <cell r="Q71">
            <v>414150</v>
          </cell>
          <cell r="R71">
            <v>30567880</v>
          </cell>
          <cell r="S71">
            <v>0</v>
          </cell>
          <cell r="T71">
            <v>30567880</v>
          </cell>
        </row>
        <row r="72">
          <cell r="H72" t="str">
            <v>A-2-0-4-4</v>
          </cell>
          <cell r="I72" t="str">
            <v>MATERIALES Y SUMINISTROS</v>
          </cell>
          <cell r="J72">
            <v>394918121</v>
          </cell>
          <cell r="K72">
            <v>376612483</v>
          </cell>
          <cell r="L72">
            <v>18305638</v>
          </cell>
          <cell r="M72">
            <v>0</v>
          </cell>
          <cell r="N72">
            <v>128870670</v>
          </cell>
          <cell r="O72">
            <v>247741813</v>
          </cell>
          <cell r="P72">
            <v>19982176</v>
          </cell>
          <cell r="Q72">
            <v>108888494</v>
          </cell>
          <cell r="R72">
            <v>18762016</v>
          </cell>
          <cell r="S72">
            <v>1220160</v>
          </cell>
          <cell r="T72">
            <v>18762016</v>
          </cell>
        </row>
        <row r="73">
          <cell r="H73" t="str">
            <v>A-2-0-4-4-1</v>
          </cell>
          <cell r="I73" t="str">
            <v>COMBUSTIBLE Y LUBRICANTES</v>
          </cell>
          <cell r="J73">
            <v>46353034</v>
          </cell>
          <cell r="K73">
            <v>40513881</v>
          </cell>
          <cell r="L73">
            <v>5839153</v>
          </cell>
          <cell r="M73">
            <v>0</v>
          </cell>
          <cell r="N73">
            <v>26008578</v>
          </cell>
          <cell r="O73">
            <v>14505303</v>
          </cell>
          <cell r="P73">
            <v>11599992</v>
          </cell>
          <cell r="Q73">
            <v>14408586</v>
          </cell>
          <cell r="R73">
            <v>10379832</v>
          </cell>
          <cell r="S73">
            <v>1220160</v>
          </cell>
          <cell r="T73">
            <v>10379832</v>
          </cell>
        </row>
        <row r="74">
          <cell r="H74" t="str">
            <v>A-2-0-4-4-15</v>
          </cell>
          <cell r="I74" t="str">
            <v>PAPELERIA, UTILES DE ESCRITORIO Y OFICINA</v>
          </cell>
          <cell r="J74">
            <v>121993695</v>
          </cell>
          <cell r="K74">
            <v>121490718</v>
          </cell>
          <cell r="L74">
            <v>502977</v>
          </cell>
          <cell r="M74">
            <v>0</v>
          </cell>
          <cell r="N74">
            <v>26511348</v>
          </cell>
          <cell r="O74">
            <v>94979370</v>
          </cell>
          <cell r="P74">
            <v>559613</v>
          </cell>
          <cell r="Q74">
            <v>25951735</v>
          </cell>
          <cell r="R74">
            <v>559613</v>
          </cell>
          <cell r="S74">
            <v>0</v>
          </cell>
          <cell r="T74">
            <v>559613</v>
          </cell>
        </row>
        <row r="75">
          <cell r="H75" t="str">
            <v>A-2-0-4-4-17</v>
          </cell>
          <cell r="I75" t="str">
            <v>PRODUCTOS DE ASEO Y LIMPIEZA</v>
          </cell>
          <cell r="J75">
            <v>98131015</v>
          </cell>
          <cell r="K75">
            <v>97554859</v>
          </cell>
          <cell r="L75">
            <v>576156</v>
          </cell>
          <cell r="M75">
            <v>0</v>
          </cell>
          <cell r="N75">
            <v>32741757</v>
          </cell>
          <cell r="O75">
            <v>64813102</v>
          </cell>
          <cell r="P75">
            <v>200000</v>
          </cell>
          <cell r="Q75">
            <v>32541757</v>
          </cell>
          <cell r="R75">
            <v>200000</v>
          </cell>
          <cell r="S75">
            <v>0</v>
          </cell>
          <cell r="T75">
            <v>200000</v>
          </cell>
        </row>
        <row r="76">
          <cell r="H76" t="str">
            <v>A-2-0-4-4-18</v>
          </cell>
          <cell r="I76" t="str">
            <v>PRODUCTOS DE CAFETERIA Y RESTAURANTE</v>
          </cell>
          <cell r="J76">
            <v>96286611</v>
          </cell>
          <cell r="K76">
            <v>95767054</v>
          </cell>
          <cell r="L76">
            <v>519557</v>
          </cell>
          <cell r="M76">
            <v>0</v>
          </cell>
          <cell r="N76">
            <v>31038393</v>
          </cell>
          <cell r="O76">
            <v>64728661</v>
          </cell>
          <cell r="P76">
            <v>200000</v>
          </cell>
          <cell r="Q76">
            <v>30838393</v>
          </cell>
          <cell r="R76">
            <v>200000</v>
          </cell>
          <cell r="S76">
            <v>0</v>
          </cell>
          <cell r="T76">
            <v>200000</v>
          </cell>
        </row>
        <row r="77">
          <cell r="H77" t="str">
            <v>A-2-0-4-4-23</v>
          </cell>
          <cell r="I77" t="str">
            <v>OTROS MATERIALES Y SUMINISTROS</v>
          </cell>
          <cell r="J77">
            <v>32153766</v>
          </cell>
          <cell r="K77">
            <v>21285971</v>
          </cell>
          <cell r="L77">
            <v>10867795</v>
          </cell>
          <cell r="M77">
            <v>0</v>
          </cell>
          <cell r="N77">
            <v>12570594</v>
          </cell>
          <cell r="O77">
            <v>8715377</v>
          </cell>
          <cell r="P77">
            <v>7422571</v>
          </cell>
          <cell r="Q77">
            <v>5148023</v>
          </cell>
          <cell r="R77">
            <v>7422571</v>
          </cell>
          <cell r="S77">
            <v>0</v>
          </cell>
          <cell r="T77">
            <v>7422571</v>
          </cell>
        </row>
        <row r="78">
          <cell r="H78" t="str">
            <v>A-2-0-4-5</v>
          </cell>
          <cell r="I78" t="str">
            <v>MANTENIMIENTO</v>
          </cell>
          <cell r="J78">
            <v>1501693204</v>
          </cell>
          <cell r="K78">
            <v>1321244343.74</v>
          </cell>
          <cell r="L78">
            <v>180448860.25999999</v>
          </cell>
          <cell r="M78">
            <v>0</v>
          </cell>
          <cell r="N78">
            <v>1080075022.74</v>
          </cell>
          <cell r="O78">
            <v>241169321</v>
          </cell>
          <cell r="P78">
            <v>598306297</v>
          </cell>
          <cell r="Q78">
            <v>481768725.74000001</v>
          </cell>
          <cell r="R78">
            <v>591417327</v>
          </cell>
          <cell r="S78">
            <v>6888970</v>
          </cell>
          <cell r="T78">
            <v>591417327</v>
          </cell>
        </row>
        <row r="79">
          <cell r="H79" t="str">
            <v>A-2-0-4-5-1</v>
          </cell>
          <cell r="I79" t="str">
            <v>MANTENIMIENTO DE BIENES INMUEBLES</v>
          </cell>
          <cell r="J79">
            <v>724539356</v>
          </cell>
          <cell r="K79">
            <v>643125712</v>
          </cell>
          <cell r="L79">
            <v>81413644</v>
          </cell>
          <cell r="M79">
            <v>0</v>
          </cell>
          <cell r="N79">
            <v>508504770</v>
          </cell>
          <cell r="O79">
            <v>134620942</v>
          </cell>
          <cell r="P79">
            <v>430449625</v>
          </cell>
          <cell r="Q79">
            <v>78055145</v>
          </cell>
          <cell r="R79">
            <v>430449625</v>
          </cell>
          <cell r="S79">
            <v>0</v>
          </cell>
          <cell r="T79">
            <v>430449625</v>
          </cell>
        </row>
        <row r="80">
          <cell r="H80" t="str">
            <v>A-2-0-4-5-2</v>
          </cell>
          <cell r="I80" t="str">
            <v>MANTENIMIENTO DE BIENES MUEBLES, EQUIPOS Y ENSERES</v>
          </cell>
          <cell r="J80">
            <v>135977346</v>
          </cell>
          <cell r="K80">
            <v>117004005</v>
          </cell>
          <cell r="L80">
            <v>18973341</v>
          </cell>
          <cell r="M80">
            <v>0</v>
          </cell>
          <cell r="N80">
            <v>84606270</v>
          </cell>
          <cell r="O80">
            <v>32397735</v>
          </cell>
          <cell r="P80">
            <v>11436561</v>
          </cell>
          <cell r="Q80">
            <v>73169709</v>
          </cell>
          <cell r="R80">
            <v>5866241</v>
          </cell>
          <cell r="S80">
            <v>5570320</v>
          </cell>
          <cell r="T80">
            <v>5866241</v>
          </cell>
        </row>
        <row r="81">
          <cell r="H81" t="str">
            <v>A-2-0-4-5-5</v>
          </cell>
          <cell r="I81" t="str">
            <v>MANTENIMIENTO EQUIPO COMUNICACIONES Y COMPUTACION</v>
          </cell>
          <cell r="J81">
            <v>39533211</v>
          </cell>
          <cell r="K81">
            <v>4110824</v>
          </cell>
          <cell r="L81">
            <v>35422387</v>
          </cell>
          <cell r="M81">
            <v>0</v>
          </cell>
          <cell r="N81">
            <v>157503</v>
          </cell>
          <cell r="O81">
            <v>3953321</v>
          </cell>
          <cell r="P81">
            <v>0</v>
          </cell>
          <cell r="Q81">
            <v>157503</v>
          </cell>
          <cell r="R81">
            <v>0</v>
          </cell>
          <cell r="S81">
            <v>0</v>
          </cell>
          <cell r="T81">
            <v>0</v>
          </cell>
        </row>
        <row r="82">
          <cell r="H82" t="str">
            <v>A-2-0-4-5-6</v>
          </cell>
          <cell r="I82" t="str">
            <v>MANTENIMIENTO EQUIPO DE NAVEGACION Y TRANSPORTE</v>
          </cell>
          <cell r="J82">
            <v>50664226</v>
          </cell>
          <cell r="K82">
            <v>45509236</v>
          </cell>
          <cell r="L82">
            <v>5154990</v>
          </cell>
          <cell r="M82">
            <v>0</v>
          </cell>
          <cell r="N82">
            <v>40442813</v>
          </cell>
          <cell r="O82">
            <v>5066423</v>
          </cell>
          <cell r="P82">
            <v>2514649</v>
          </cell>
          <cell r="Q82">
            <v>37928164</v>
          </cell>
          <cell r="R82">
            <v>1195999</v>
          </cell>
          <cell r="S82">
            <v>1318650</v>
          </cell>
          <cell r="T82">
            <v>1195999</v>
          </cell>
        </row>
        <row r="83">
          <cell r="H83" t="str">
            <v>A-2-0-4-5-8</v>
          </cell>
          <cell r="I83" t="str">
            <v>SERVICIO DE ASEO</v>
          </cell>
          <cell r="J83">
            <v>129148748</v>
          </cell>
          <cell r="K83">
            <v>129092970</v>
          </cell>
          <cell r="L83">
            <v>55778</v>
          </cell>
          <cell r="M83">
            <v>0</v>
          </cell>
          <cell r="N83">
            <v>116230663</v>
          </cell>
          <cell r="O83">
            <v>12862307</v>
          </cell>
          <cell r="P83">
            <v>38993983</v>
          </cell>
          <cell r="Q83">
            <v>77236680</v>
          </cell>
          <cell r="R83">
            <v>38993983</v>
          </cell>
          <cell r="S83">
            <v>0</v>
          </cell>
          <cell r="T83">
            <v>38993983</v>
          </cell>
        </row>
        <row r="84">
          <cell r="H84" t="str">
            <v>A-2-0-4-5-9</v>
          </cell>
          <cell r="I84" t="str">
            <v>SERVICIO DE CAFETERIA Y RESTAURANTE</v>
          </cell>
          <cell r="J84">
            <v>77918583</v>
          </cell>
          <cell r="K84">
            <v>52795575</v>
          </cell>
          <cell r="L84">
            <v>25123008</v>
          </cell>
          <cell r="M84">
            <v>0</v>
          </cell>
          <cell r="N84">
            <v>44182657</v>
          </cell>
          <cell r="O84">
            <v>8612918</v>
          </cell>
          <cell r="P84">
            <v>19665168</v>
          </cell>
          <cell r="Q84">
            <v>24517489</v>
          </cell>
          <cell r="R84">
            <v>19665168</v>
          </cell>
          <cell r="S84">
            <v>0</v>
          </cell>
          <cell r="T84">
            <v>19665168</v>
          </cell>
        </row>
        <row r="85">
          <cell r="H85" t="str">
            <v>A-2-0-4-5-10</v>
          </cell>
          <cell r="I85" t="str">
            <v>SERVICIO DE SEGURIDAD Y VIGILANCIA</v>
          </cell>
          <cell r="J85">
            <v>328579621</v>
          </cell>
          <cell r="K85">
            <v>326217885.74000001</v>
          </cell>
          <cell r="L85">
            <v>2361735.2599999998</v>
          </cell>
          <cell r="M85">
            <v>0</v>
          </cell>
          <cell r="N85">
            <v>285095421.74000001</v>
          </cell>
          <cell r="O85">
            <v>41122464</v>
          </cell>
          <cell r="P85">
            <v>94492311</v>
          </cell>
          <cell r="Q85">
            <v>190603110.74000001</v>
          </cell>
          <cell r="R85">
            <v>94492311</v>
          </cell>
          <cell r="S85">
            <v>0</v>
          </cell>
          <cell r="T85">
            <v>94492311</v>
          </cell>
        </row>
        <row r="86">
          <cell r="H86" t="str">
            <v>A-2-0-4-5-12</v>
          </cell>
          <cell r="I86" t="str">
            <v>MANTENIMIENTO DE OTROS BIENES</v>
          </cell>
          <cell r="J86">
            <v>15332113</v>
          </cell>
          <cell r="K86">
            <v>3388136</v>
          </cell>
          <cell r="L86">
            <v>11943977</v>
          </cell>
          <cell r="M86">
            <v>0</v>
          </cell>
          <cell r="N86">
            <v>854925</v>
          </cell>
          <cell r="O86">
            <v>2533211</v>
          </cell>
          <cell r="P86">
            <v>754000</v>
          </cell>
          <cell r="Q86">
            <v>100925</v>
          </cell>
          <cell r="R86">
            <v>754000</v>
          </cell>
          <cell r="S86">
            <v>0</v>
          </cell>
          <cell r="T86">
            <v>754000</v>
          </cell>
        </row>
        <row r="87">
          <cell r="H87" t="str">
            <v>A-2-0-4-6</v>
          </cell>
          <cell r="I87" t="str">
            <v>COMUNICACIONES Y TRANSPORTES</v>
          </cell>
          <cell r="J87">
            <v>340067209</v>
          </cell>
          <cell r="K87">
            <v>307525268</v>
          </cell>
          <cell r="L87">
            <v>32541941</v>
          </cell>
          <cell r="M87">
            <v>0</v>
          </cell>
          <cell r="N87">
            <v>262518547</v>
          </cell>
          <cell r="O87">
            <v>45006721</v>
          </cell>
          <cell r="P87">
            <v>42649975</v>
          </cell>
          <cell r="Q87">
            <v>219868572</v>
          </cell>
          <cell r="R87">
            <v>42649975</v>
          </cell>
          <cell r="S87">
            <v>0</v>
          </cell>
          <cell r="T87">
            <v>42649975</v>
          </cell>
        </row>
        <row r="88">
          <cell r="H88" t="str">
            <v>A-2-0-4-6-2</v>
          </cell>
          <cell r="I88" t="str">
            <v>CORREO</v>
          </cell>
          <cell r="J88">
            <v>303757847</v>
          </cell>
          <cell r="K88">
            <v>298077793</v>
          </cell>
          <cell r="L88">
            <v>5680054</v>
          </cell>
          <cell r="M88">
            <v>0</v>
          </cell>
          <cell r="N88">
            <v>256702008</v>
          </cell>
          <cell r="O88">
            <v>41375785</v>
          </cell>
          <cell r="P88">
            <v>38709575</v>
          </cell>
          <cell r="Q88">
            <v>217992433</v>
          </cell>
          <cell r="R88">
            <v>38709575</v>
          </cell>
          <cell r="S88">
            <v>0</v>
          </cell>
          <cell r="T88">
            <v>38709575</v>
          </cell>
        </row>
        <row r="89">
          <cell r="H89" t="str">
            <v>A-2-0-4-6-3</v>
          </cell>
          <cell r="I89" t="str">
            <v>EMBALAJE Y ACARREO</v>
          </cell>
          <cell r="J89">
            <v>4222019</v>
          </cell>
          <cell r="K89">
            <v>2139023</v>
          </cell>
          <cell r="L89">
            <v>2082996</v>
          </cell>
          <cell r="M89">
            <v>0</v>
          </cell>
          <cell r="N89">
            <v>1716821</v>
          </cell>
          <cell r="O89">
            <v>422202</v>
          </cell>
          <cell r="P89">
            <v>1700000</v>
          </cell>
          <cell r="Q89">
            <v>16821</v>
          </cell>
          <cell r="R89">
            <v>1700000</v>
          </cell>
          <cell r="S89">
            <v>0</v>
          </cell>
          <cell r="T89">
            <v>1700000</v>
          </cell>
        </row>
        <row r="90">
          <cell r="H90" t="str">
            <v>A-2-0-4-6-5</v>
          </cell>
          <cell r="I90" t="str">
            <v>SERVICIOS DE TRANSMISION DE INFORMACION</v>
          </cell>
          <cell r="J90">
            <v>2533211</v>
          </cell>
          <cell r="K90">
            <v>463413</v>
          </cell>
          <cell r="L90">
            <v>2069798</v>
          </cell>
          <cell r="M90">
            <v>0</v>
          </cell>
          <cell r="N90">
            <v>210092</v>
          </cell>
          <cell r="O90">
            <v>253321</v>
          </cell>
          <cell r="P90">
            <v>200000</v>
          </cell>
          <cell r="Q90">
            <v>10092</v>
          </cell>
          <cell r="R90">
            <v>200000</v>
          </cell>
          <cell r="S90">
            <v>0</v>
          </cell>
          <cell r="T90">
            <v>200000</v>
          </cell>
        </row>
        <row r="91">
          <cell r="H91" t="str">
            <v>A-2-0-4-6-7</v>
          </cell>
          <cell r="I91" t="str">
            <v>TRANSPORTE</v>
          </cell>
          <cell r="J91">
            <v>25332113</v>
          </cell>
          <cell r="K91">
            <v>4674536</v>
          </cell>
          <cell r="L91">
            <v>20657577</v>
          </cell>
          <cell r="M91">
            <v>0</v>
          </cell>
          <cell r="N91">
            <v>2141325</v>
          </cell>
          <cell r="O91">
            <v>2533211</v>
          </cell>
          <cell r="P91">
            <v>2040400</v>
          </cell>
          <cell r="Q91">
            <v>100925</v>
          </cell>
          <cell r="R91">
            <v>2040400</v>
          </cell>
          <cell r="S91">
            <v>0</v>
          </cell>
          <cell r="T91">
            <v>2040400</v>
          </cell>
        </row>
        <row r="92">
          <cell r="H92" t="str">
            <v>A-2-0-4-6-8</v>
          </cell>
          <cell r="I92" t="str">
            <v>OTROS COMUNICACIONES Y TRANSPORTE</v>
          </cell>
          <cell r="J92">
            <v>4222019</v>
          </cell>
          <cell r="K92">
            <v>2170503</v>
          </cell>
          <cell r="L92">
            <v>2051516</v>
          </cell>
          <cell r="M92">
            <v>0</v>
          </cell>
          <cell r="N92">
            <v>1748301</v>
          </cell>
          <cell r="O92">
            <v>422202</v>
          </cell>
          <cell r="P92">
            <v>0</v>
          </cell>
          <cell r="Q92">
            <v>1748301</v>
          </cell>
          <cell r="R92">
            <v>0</v>
          </cell>
          <cell r="S92">
            <v>0</v>
          </cell>
          <cell r="T92">
            <v>0</v>
          </cell>
        </row>
        <row r="93">
          <cell r="H93" t="str">
            <v>A-2-0-4-7</v>
          </cell>
          <cell r="I93" t="str">
            <v>IMPRESOS Y PUBLICACIONES</v>
          </cell>
          <cell r="J93">
            <v>59038023</v>
          </cell>
          <cell r="K93">
            <v>39369013</v>
          </cell>
          <cell r="L93">
            <v>19669010</v>
          </cell>
          <cell r="M93">
            <v>0</v>
          </cell>
          <cell r="N93">
            <v>16235211</v>
          </cell>
          <cell r="O93">
            <v>23133802</v>
          </cell>
          <cell r="P93">
            <v>1000398</v>
          </cell>
          <cell r="Q93">
            <v>15234813</v>
          </cell>
          <cell r="R93">
            <v>1000398</v>
          </cell>
          <cell r="S93">
            <v>0</v>
          </cell>
          <cell r="T93">
            <v>1000398</v>
          </cell>
        </row>
        <row r="94">
          <cell r="H94" t="str">
            <v>A-2-0-4-7-5</v>
          </cell>
          <cell r="I94" t="str">
            <v>SUSCRIPCIONES</v>
          </cell>
          <cell r="J94">
            <v>16261872</v>
          </cell>
          <cell r="K94">
            <v>10450975</v>
          </cell>
          <cell r="L94">
            <v>5810897</v>
          </cell>
          <cell r="M94">
            <v>0</v>
          </cell>
          <cell r="N94">
            <v>64788</v>
          </cell>
          <cell r="O94">
            <v>10386187</v>
          </cell>
          <cell r="P94">
            <v>0</v>
          </cell>
          <cell r="Q94">
            <v>64788</v>
          </cell>
          <cell r="R94">
            <v>0</v>
          </cell>
          <cell r="S94">
            <v>0</v>
          </cell>
          <cell r="T94">
            <v>0</v>
          </cell>
        </row>
        <row r="95">
          <cell r="H95" t="str">
            <v>A-2-0-4-7-6</v>
          </cell>
          <cell r="I95" t="str">
            <v>OTROS GASTOS POR IMPRESOS Y PUBLICACIONES</v>
          </cell>
          <cell r="J95">
            <v>42776151</v>
          </cell>
          <cell r="K95">
            <v>28918038</v>
          </cell>
          <cell r="L95">
            <v>13858113</v>
          </cell>
          <cell r="M95">
            <v>0</v>
          </cell>
          <cell r="N95">
            <v>16170423</v>
          </cell>
          <cell r="O95">
            <v>12747615</v>
          </cell>
          <cell r="P95">
            <v>1000398</v>
          </cell>
          <cell r="Q95">
            <v>15170025</v>
          </cell>
          <cell r="R95">
            <v>1000398</v>
          </cell>
          <cell r="S95">
            <v>0</v>
          </cell>
          <cell r="T95">
            <v>1000398</v>
          </cell>
        </row>
        <row r="96">
          <cell r="H96" t="str">
            <v>A-2-0-4-8</v>
          </cell>
          <cell r="I96" t="str">
            <v>SERVICIOS PUBLICOS</v>
          </cell>
          <cell r="J96">
            <v>622587089</v>
          </cell>
          <cell r="K96">
            <v>608892193</v>
          </cell>
          <cell r="L96">
            <v>13694896</v>
          </cell>
          <cell r="M96">
            <v>0</v>
          </cell>
          <cell r="N96">
            <v>518618484</v>
          </cell>
          <cell r="O96">
            <v>90273709</v>
          </cell>
          <cell r="P96">
            <v>175845907.74000001</v>
          </cell>
          <cell r="Q96">
            <v>342772576.25999999</v>
          </cell>
          <cell r="R96">
            <v>169041472.74000001</v>
          </cell>
          <cell r="S96">
            <v>6804435</v>
          </cell>
          <cell r="T96">
            <v>169041472.74000001</v>
          </cell>
        </row>
        <row r="97">
          <cell r="H97" t="str">
            <v>A-2-0-4-8-1</v>
          </cell>
          <cell r="I97" t="str">
            <v>ACUEDUCTO ALCANTARILLADO Y ASEO</v>
          </cell>
          <cell r="J97">
            <v>55730649</v>
          </cell>
          <cell r="K97">
            <v>48330099</v>
          </cell>
          <cell r="L97">
            <v>7400550</v>
          </cell>
          <cell r="M97">
            <v>0</v>
          </cell>
          <cell r="N97">
            <v>40222034</v>
          </cell>
          <cell r="O97">
            <v>8108065</v>
          </cell>
          <cell r="P97">
            <v>8521133</v>
          </cell>
          <cell r="Q97">
            <v>31700901</v>
          </cell>
          <cell r="R97">
            <v>8521133</v>
          </cell>
          <cell r="S97">
            <v>0</v>
          </cell>
          <cell r="T97">
            <v>8521133</v>
          </cell>
        </row>
        <row r="98">
          <cell r="H98" t="str">
            <v>A-2-0-4-8-2</v>
          </cell>
          <cell r="I98" t="str">
            <v>ENERGIA</v>
          </cell>
          <cell r="J98">
            <v>413751634</v>
          </cell>
          <cell r="K98">
            <v>413751634</v>
          </cell>
          <cell r="L98">
            <v>0</v>
          </cell>
          <cell r="M98">
            <v>0</v>
          </cell>
          <cell r="N98">
            <v>353786471</v>
          </cell>
          <cell r="O98">
            <v>59965163</v>
          </cell>
          <cell r="P98">
            <v>125335210</v>
          </cell>
          <cell r="Q98">
            <v>228451261</v>
          </cell>
          <cell r="R98">
            <v>125335210</v>
          </cell>
          <cell r="S98">
            <v>0</v>
          </cell>
          <cell r="T98">
            <v>125335210</v>
          </cell>
        </row>
        <row r="99">
          <cell r="H99" t="str">
            <v>A-2-0-4-8-5</v>
          </cell>
          <cell r="I99" t="str">
            <v>TELEFONIA MOVIL CELULAR</v>
          </cell>
          <cell r="J99">
            <v>82885431</v>
          </cell>
          <cell r="K99">
            <v>77508764</v>
          </cell>
          <cell r="L99">
            <v>5376667</v>
          </cell>
          <cell r="M99">
            <v>0</v>
          </cell>
          <cell r="N99">
            <v>62330221</v>
          </cell>
          <cell r="O99">
            <v>15178543</v>
          </cell>
          <cell r="P99">
            <v>19930986.739999998</v>
          </cell>
          <cell r="Q99">
            <v>42399234.259999998</v>
          </cell>
          <cell r="R99">
            <v>19930986.739999998</v>
          </cell>
          <cell r="S99">
            <v>0</v>
          </cell>
          <cell r="T99">
            <v>19930986.739999998</v>
          </cell>
        </row>
        <row r="100">
          <cell r="H100" t="str">
            <v>A-2-0-4-8-6</v>
          </cell>
          <cell r="I100" t="str">
            <v>TELEFONO,FAX Y OTROS</v>
          </cell>
          <cell r="J100">
            <v>70219375</v>
          </cell>
          <cell r="K100">
            <v>69301696</v>
          </cell>
          <cell r="L100">
            <v>917679</v>
          </cell>
          <cell r="M100">
            <v>0</v>
          </cell>
          <cell r="N100">
            <v>62279758</v>
          </cell>
          <cell r="O100">
            <v>7021938</v>
          </cell>
          <cell r="P100">
            <v>22058578</v>
          </cell>
          <cell r="Q100">
            <v>40221180</v>
          </cell>
          <cell r="R100">
            <v>15254143</v>
          </cell>
          <cell r="S100">
            <v>6804435</v>
          </cell>
          <cell r="T100">
            <v>15254143</v>
          </cell>
        </row>
        <row r="101">
          <cell r="H101" t="str">
            <v>A-2-0-4-9</v>
          </cell>
          <cell r="I101" t="str">
            <v>SEGUROS</v>
          </cell>
          <cell r="J101">
            <v>1194612189</v>
          </cell>
          <cell r="K101">
            <v>92255742</v>
          </cell>
          <cell r="L101">
            <v>1102356447</v>
          </cell>
          <cell r="M101">
            <v>0</v>
          </cell>
          <cell r="N101">
            <v>25281340</v>
          </cell>
          <cell r="O101">
            <v>66974402</v>
          </cell>
          <cell r="P101">
            <v>9984139</v>
          </cell>
          <cell r="Q101">
            <v>15297201</v>
          </cell>
          <cell r="R101">
            <v>9984139</v>
          </cell>
          <cell r="S101">
            <v>0</v>
          </cell>
          <cell r="T101">
            <v>9984139</v>
          </cell>
        </row>
        <row r="102">
          <cell r="H102" t="str">
            <v>A-2-0-4-9-5</v>
          </cell>
          <cell r="I102" t="str">
            <v>SEGURO DE INFIDILIDAD Y RIESGOS FINANCIEROS</v>
          </cell>
          <cell r="J102">
            <v>211100943</v>
          </cell>
          <cell r="K102">
            <v>21951131</v>
          </cell>
          <cell r="L102">
            <v>189149812</v>
          </cell>
          <cell r="M102">
            <v>0</v>
          </cell>
          <cell r="N102">
            <v>841040</v>
          </cell>
          <cell r="O102">
            <v>21110091</v>
          </cell>
          <cell r="P102">
            <v>0</v>
          </cell>
          <cell r="Q102">
            <v>841040</v>
          </cell>
          <cell r="R102">
            <v>0</v>
          </cell>
          <cell r="S102">
            <v>0</v>
          </cell>
          <cell r="T102">
            <v>0</v>
          </cell>
        </row>
        <row r="103">
          <cell r="H103" t="str">
            <v>A-2-0-4-9-13</v>
          </cell>
          <cell r="I103" t="str">
            <v>OTROS SEGUROS</v>
          </cell>
          <cell r="J103">
            <v>983511246</v>
          </cell>
          <cell r="K103">
            <v>70304611</v>
          </cell>
          <cell r="L103">
            <v>913206635</v>
          </cell>
          <cell r="M103">
            <v>0</v>
          </cell>
          <cell r="N103">
            <v>24440300</v>
          </cell>
          <cell r="O103">
            <v>45864311</v>
          </cell>
          <cell r="P103">
            <v>9984139</v>
          </cell>
          <cell r="Q103">
            <v>14456161</v>
          </cell>
          <cell r="R103">
            <v>9984139</v>
          </cell>
          <cell r="S103">
            <v>0</v>
          </cell>
          <cell r="T103">
            <v>9984139</v>
          </cell>
        </row>
        <row r="104">
          <cell r="H104" t="str">
            <v>A-2-0-4-10</v>
          </cell>
          <cell r="I104" t="str">
            <v>ARRENDAMIENTOS</v>
          </cell>
          <cell r="J104">
            <v>13105080</v>
          </cell>
          <cell r="K104">
            <v>12567335</v>
          </cell>
          <cell r="L104">
            <v>537745</v>
          </cell>
          <cell r="M104">
            <v>0</v>
          </cell>
          <cell r="N104">
            <v>10316159</v>
          </cell>
          <cell r="O104">
            <v>2251176</v>
          </cell>
          <cell r="P104">
            <v>1403781</v>
          </cell>
          <cell r="Q104">
            <v>8912378</v>
          </cell>
          <cell r="R104">
            <v>1403781</v>
          </cell>
          <cell r="S104">
            <v>0</v>
          </cell>
          <cell r="T104">
            <v>1403781</v>
          </cell>
        </row>
        <row r="105">
          <cell r="H105" t="str">
            <v>A-2-0-4-10-1</v>
          </cell>
          <cell r="I105" t="str">
            <v>ARRENDAMIENTOS BIENES MUEBLES</v>
          </cell>
          <cell r="J105">
            <v>12666057</v>
          </cell>
          <cell r="K105">
            <v>12128312</v>
          </cell>
          <cell r="L105">
            <v>537745</v>
          </cell>
          <cell r="M105">
            <v>0</v>
          </cell>
          <cell r="N105">
            <v>10299338</v>
          </cell>
          <cell r="O105">
            <v>1828974</v>
          </cell>
          <cell r="P105">
            <v>1403781</v>
          </cell>
          <cell r="Q105">
            <v>8895557</v>
          </cell>
          <cell r="R105">
            <v>1403781</v>
          </cell>
          <cell r="S105">
            <v>0</v>
          </cell>
          <cell r="T105">
            <v>1403781</v>
          </cell>
        </row>
        <row r="106">
          <cell r="H106" t="str">
            <v>A-2-0-4-10-2</v>
          </cell>
          <cell r="I106" t="str">
            <v>ARRENDAMIENTOS BIENES INMUEBLES</v>
          </cell>
          <cell r="J106">
            <v>439023</v>
          </cell>
          <cell r="K106">
            <v>439023</v>
          </cell>
          <cell r="L106">
            <v>0</v>
          </cell>
          <cell r="M106">
            <v>0</v>
          </cell>
          <cell r="N106">
            <v>16821</v>
          </cell>
          <cell r="O106">
            <v>422202</v>
          </cell>
          <cell r="P106">
            <v>0</v>
          </cell>
          <cell r="Q106">
            <v>16821</v>
          </cell>
          <cell r="R106">
            <v>0</v>
          </cell>
          <cell r="S106">
            <v>0</v>
          </cell>
          <cell r="T106">
            <v>0</v>
          </cell>
        </row>
        <row r="107">
          <cell r="H107" t="str">
            <v>A-2-0-4-11</v>
          </cell>
          <cell r="I107" t="str">
            <v>VIATICOS Y GASTOS DE VIAJE</v>
          </cell>
          <cell r="J107">
            <v>122328452</v>
          </cell>
          <cell r="K107">
            <v>122186544</v>
          </cell>
          <cell r="L107">
            <v>141908</v>
          </cell>
          <cell r="M107">
            <v>0</v>
          </cell>
          <cell r="N107">
            <v>61630948</v>
          </cell>
          <cell r="O107">
            <v>60555596</v>
          </cell>
          <cell r="P107">
            <v>27362520</v>
          </cell>
          <cell r="Q107">
            <v>34268428</v>
          </cell>
          <cell r="R107">
            <v>24915284</v>
          </cell>
          <cell r="S107">
            <v>2447236</v>
          </cell>
          <cell r="T107">
            <v>24915284</v>
          </cell>
        </row>
        <row r="108">
          <cell r="H108" t="str">
            <v>A-2-0-4-11-1</v>
          </cell>
          <cell r="I108" t="str">
            <v>VIATICOS Y GASTOS DE VIAJE AL EXTERIOR</v>
          </cell>
          <cell r="J108">
            <v>21000000</v>
          </cell>
          <cell r="K108">
            <v>21000000</v>
          </cell>
          <cell r="L108">
            <v>0</v>
          </cell>
          <cell r="M108">
            <v>0</v>
          </cell>
          <cell r="N108">
            <v>0</v>
          </cell>
          <cell r="O108">
            <v>21000000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H109" t="str">
            <v>A-2-0-4-11-2</v>
          </cell>
          <cell r="I109" t="str">
            <v>VIATICOS Y GASTOS DE VIAJE AL INTERIOR</v>
          </cell>
          <cell r="J109">
            <v>101328452</v>
          </cell>
          <cell r="K109">
            <v>101186544</v>
          </cell>
          <cell r="L109">
            <v>141908</v>
          </cell>
          <cell r="M109">
            <v>0</v>
          </cell>
          <cell r="N109">
            <v>61630948</v>
          </cell>
          <cell r="O109">
            <v>39555596</v>
          </cell>
          <cell r="P109">
            <v>27362520</v>
          </cell>
          <cell r="Q109">
            <v>34268428</v>
          </cell>
          <cell r="R109">
            <v>24915284</v>
          </cell>
          <cell r="S109">
            <v>2447236</v>
          </cell>
          <cell r="T109">
            <v>24915284</v>
          </cell>
        </row>
        <row r="110">
          <cell r="H110" t="str">
            <v>A-2-0-4-17</v>
          </cell>
          <cell r="I110" t="str">
            <v>GASTOS IMPREVISTOS</v>
          </cell>
          <cell r="J110">
            <v>1888076</v>
          </cell>
          <cell r="K110">
            <v>1756092</v>
          </cell>
          <cell r="L110">
            <v>131984</v>
          </cell>
          <cell r="M110">
            <v>0</v>
          </cell>
          <cell r="N110">
            <v>67284</v>
          </cell>
          <cell r="O110">
            <v>1688808</v>
          </cell>
          <cell r="P110">
            <v>0</v>
          </cell>
          <cell r="Q110">
            <v>67284</v>
          </cell>
          <cell r="R110">
            <v>0</v>
          </cell>
          <cell r="S110">
            <v>0</v>
          </cell>
          <cell r="T110">
            <v>0</v>
          </cell>
        </row>
        <row r="111">
          <cell r="H111" t="str">
            <v>A-2-0-4-17-1</v>
          </cell>
          <cell r="I111" t="str">
            <v>GASTOS IMPREVISTOS BIENES</v>
          </cell>
          <cell r="J111">
            <v>944038</v>
          </cell>
          <cell r="K111">
            <v>878046</v>
          </cell>
          <cell r="L111">
            <v>65992</v>
          </cell>
          <cell r="M111">
            <v>0</v>
          </cell>
          <cell r="N111">
            <v>33642</v>
          </cell>
          <cell r="O111">
            <v>844404</v>
          </cell>
          <cell r="P111">
            <v>0</v>
          </cell>
          <cell r="Q111">
            <v>33642</v>
          </cell>
          <cell r="R111">
            <v>0</v>
          </cell>
          <cell r="S111">
            <v>0</v>
          </cell>
          <cell r="T111">
            <v>0</v>
          </cell>
        </row>
        <row r="112">
          <cell r="H112" t="str">
            <v>A-2-0-4-17-2</v>
          </cell>
          <cell r="I112" t="str">
            <v>GASTOS IMPREVISTOS SERVICIOS</v>
          </cell>
          <cell r="J112">
            <v>944038</v>
          </cell>
          <cell r="K112">
            <v>878046</v>
          </cell>
          <cell r="L112">
            <v>65992</v>
          </cell>
          <cell r="M112">
            <v>0</v>
          </cell>
          <cell r="N112">
            <v>33642</v>
          </cell>
          <cell r="O112">
            <v>844404</v>
          </cell>
          <cell r="P112">
            <v>0</v>
          </cell>
          <cell r="Q112">
            <v>33642</v>
          </cell>
          <cell r="R112">
            <v>0</v>
          </cell>
          <cell r="S112">
            <v>0</v>
          </cell>
          <cell r="T112">
            <v>0</v>
          </cell>
        </row>
        <row r="113">
          <cell r="H113" t="str">
            <v>A-2-0-4-21</v>
          </cell>
          <cell r="I113" t="str">
            <v>CAPACITACION, BIENESTAR SOCIAL Y ESTIMULOS</v>
          </cell>
          <cell r="J113">
            <v>1280430770</v>
          </cell>
          <cell r="K113">
            <v>766535714</v>
          </cell>
          <cell r="L113">
            <v>513895056</v>
          </cell>
          <cell r="M113">
            <v>0</v>
          </cell>
          <cell r="N113">
            <v>595853964</v>
          </cell>
          <cell r="O113">
            <v>170681750</v>
          </cell>
          <cell r="P113">
            <v>122481672</v>
          </cell>
          <cell r="Q113">
            <v>473372292</v>
          </cell>
          <cell r="R113">
            <v>120904672</v>
          </cell>
          <cell r="S113">
            <v>1577000</v>
          </cell>
          <cell r="T113">
            <v>120904672</v>
          </cell>
        </row>
        <row r="114">
          <cell r="H114" t="str">
            <v>A-2-0-4-21-1</v>
          </cell>
          <cell r="I114" t="str">
            <v>ELEMENTOS PARA BIENESTAR SOCIAL</v>
          </cell>
          <cell r="J114">
            <v>14658721</v>
          </cell>
          <cell r="K114">
            <v>4010319</v>
          </cell>
          <cell r="L114">
            <v>10648402</v>
          </cell>
          <cell r="M114">
            <v>0</v>
          </cell>
          <cell r="N114">
            <v>153652</v>
          </cell>
          <cell r="O114">
            <v>3856667</v>
          </cell>
          <cell r="P114">
            <v>0</v>
          </cell>
          <cell r="Q114">
            <v>153652</v>
          </cell>
          <cell r="R114">
            <v>0</v>
          </cell>
          <cell r="S114">
            <v>0</v>
          </cell>
          <cell r="T114">
            <v>0</v>
          </cell>
        </row>
        <row r="115">
          <cell r="H115" t="str">
            <v>A-2-0-4-21-4</v>
          </cell>
          <cell r="I115" t="str">
            <v>SERVICIOS DE BIENESTAR SOCIAL</v>
          </cell>
          <cell r="J115">
            <v>699983160</v>
          </cell>
          <cell r="K115">
            <v>451000226</v>
          </cell>
          <cell r="L115">
            <v>248982934</v>
          </cell>
          <cell r="M115">
            <v>0</v>
          </cell>
          <cell r="N115">
            <v>401954032</v>
          </cell>
          <cell r="O115">
            <v>49046194</v>
          </cell>
          <cell r="P115">
            <v>0</v>
          </cell>
          <cell r="Q115">
            <v>401954032</v>
          </cell>
          <cell r="R115">
            <v>0</v>
          </cell>
          <cell r="S115">
            <v>0</v>
          </cell>
          <cell r="T115">
            <v>0</v>
          </cell>
        </row>
        <row r="116">
          <cell r="H116" t="str">
            <v>A-2-0-4-21-5</v>
          </cell>
          <cell r="I116" t="str">
            <v>SERVICIOS DE CAPACITACION</v>
          </cell>
          <cell r="J116">
            <v>565788889</v>
          </cell>
          <cell r="K116">
            <v>311525169</v>
          </cell>
          <cell r="L116">
            <v>254263720</v>
          </cell>
          <cell r="M116">
            <v>0</v>
          </cell>
          <cell r="N116">
            <v>193746280</v>
          </cell>
          <cell r="O116">
            <v>117778889</v>
          </cell>
          <cell r="P116">
            <v>122481672</v>
          </cell>
          <cell r="Q116">
            <v>71264608</v>
          </cell>
          <cell r="R116">
            <v>120904672</v>
          </cell>
          <cell r="S116">
            <v>1577000</v>
          </cell>
          <cell r="T116">
            <v>120904672</v>
          </cell>
        </row>
        <row r="117">
          <cell r="H117" t="str">
            <v>A-2-0-4-40</v>
          </cell>
          <cell r="I117" t="str">
            <v>OTROS GASTOS POR ADQUISICION DE BIENES</v>
          </cell>
          <cell r="J117">
            <v>12394718</v>
          </cell>
          <cell r="K117">
            <v>3998574</v>
          </cell>
          <cell r="L117">
            <v>8396144</v>
          </cell>
          <cell r="M117">
            <v>0</v>
          </cell>
          <cell r="N117">
            <v>2259102</v>
          </cell>
          <cell r="O117">
            <v>1739472</v>
          </cell>
          <cell r="P117">
            <v>2189800</v>
          </cell>
          <cell r="Q117">
            <v>69302</v>
          </cell>
          <cell r="R117">
            <v>2189800</v>
          </cell>
          <cell r="S117">
            <v>0</v>
          </cell>
          <cell r="T117">
            <v>2189800</v>
          </cell>
        </row>
        <row r="118">
          <cell r="H118" t="str">
            <v>A-2-0-4-40-15</v>
          </cell>
          <cell r="I118" t="str">
            <v>OTROS GASTOS  ADQUISICION BIENES</v>
          </cell>
          <cell r="J118">
            <v>12394718</v>
          </cell>
          <cell r="K118">
            <v>3998574</v>
          </cell>
          <cell r="L118">
            <v>8396144</v>
          </cell>
          <cell r="M118">
            <v>0</v>
          </cell>
          <cell r="N118">
            <v>2259102</v>
          </cell>
          <cell r="O118">
            <v>1739472</v>
          </cell>
          <cell r="P118">
            <v>2189800</v>
          </cell>
          <cell r="Q118">
            <v>69302</v>
          </cell>
          <cell r="R118">
            <v>2189800</v>
          </cell>
          <cell r="S118">
            <v>0</v>
          </cell>
          <cell r="T118">
            <v>2189800</v>
          </cell>
        </row>
        <row r="119">
          <cell r="H119" t="str">
            <v>A-2-0-4-41</v>
          </cell>
          <cell r="I119" t="str">
            <v>OTROS GASTOS POR ADQUISICION DE SERVICIOS</v>
          </cell>
          <cell r="J119">
            <v>3505327577</v>
          </cell>
          <cell r="K119">
            <v>3463359725</v>
          </cell>
          <cell r="L119">
            <v>41967852</v>
          </cell>
          <cell r="M119">
            <v>0</v>
          </cell>
          <cell r="N119">
            <v>3084238967</v>
          </cell>
          <cell r="O119">
            <v>379120758</v>
          </cell>
          <cell r="P119">
            <v>860816350</v>
          </cell>
          <cell r="Q119">
            <v>2223422617</v>
          </cell>
          <cell r="R119">
            <v>860816350</v>
          </cell>
          <cell r="S119">
            <v>0</v>
          </cell>
          <cell r="T119">
            <v>860816350</v>
          </cell>
        </row>
        <row r="120">
          <cell r="H120" t="str">
            <v>A-2-0-4-41-13</v>
          </cell>
          <cell r="I120" t="str">
            <v>OTROS GASTOS POR ADQUISICION DE SERVICIOS</v>
          </cell>
          <cell r="J120">
            <v>3505327577</v>
          </cell>
          <cell r="K120">
            <v>3463359725</v>
          </cell>
          <cell r="L120">
            <v>41967852</v>
          </cell>
          <cell r="M120">
            <v>0</v>
          </cell>
          <cell r="N120">
            <v>3084238967</v>
          </cell>
          <cell r="O120">
            <v>379120758</v>
          </cell>
          <cell r="P120">
            <v>860816350</v>
          </cell>
          <cell r="Q120">
            <v>2223422617</v>
          </cell>
          <cell r="R120">
            <v>860816350</v>
          </cell>
          <cell r="S120">
            <v>0</v>
          </cell>
          <cell r="T120">
            <v>860816350</v>
          </cell>
        </row>
        <row r="121">
          <cell r="H121" t="str">
            <v>A-3</v>
          </cell>
          <cell r="I121" t="str">
            <v>TRANSFERENCIAS CORRIENTES</v>
          </cell>
          <cell r="J121">
            <v>5555985000</v>
          </cell>
          <cell r="K121">
            <v>1223272345.25</v>
          </cell>
          <cell r="L121">
            <v>4332712654.75</v>
          </cell>
          <cell r="M121">
            <v>0</v>
          </cell>
          <cell r="N121">
            <v>1223272345.25</v>
          </cell>
          <cell r="O121">
            <v>0</v>
          </cell>
          <cell r="P121">
            <v>41901887.25</v>
          </cell>
          <cell r="Q121">
            <v>1181370458</v>
          </cell>
          <cell r="R121">
            <v>41901887.25</v>
          </cell>
          <cell r="S121">
            <v>0</v>
          </cell>
          <cell r="T121">
            <v>41901887.25</v>
          </cell>
        </row>
        <row r="122">
          <cell r="H122" t="str">
            <v>A-3</v>
          </cell>
          <cell r="I122" t="str">
            <v>TRANSFERENCIAS CORRIENTES</v>
          </cell>
          <cell r="J122">
            <v>477042347000</v>
          </cell>
          <cell r="K122">
            <v>267219000000</v>
          </cell>
          <cell r="L122">
            <v>209823347000</v>
          </cell>
          <cell r="M122">
            <v>0</v>
          </cell>
          <cell r="N122">
            <v>267219000000</v>
          </cell>
          <cell r="O122">
            <v>0</v>
          </cell>
          <cell r="P122">
            <v>267219000000</v>
          </cell>
          <cell r="Q122">
            <v>0</v>
          </cell>
          <cell r="R122">
            <v>267219000000</v>
          </cell>
          <cell r="S122">
            <v>0</v>
          </cell>
          <cell r="T122">
            <v>267219000000</v>
          </cell>
        </row>
        <row r="123">
          <cell r="H123" t="str">
            <v>A-3-2-</v>
          </cell>
          <cell r="I123" t="str">
            <v>TRANSFERENCIAS AL SECTOR PUBLICO</v>
          </cell>
          <cell r="J123">
            <v>2336102000</v>
          </cell>
          <cell r="K123">
            <v>51209066.25</v>
          </cell>
          <cell r="L123">
            <v>2284892933.75</v>
          </cell>
          <cell r="M123">
            <v>0</v>
          </cell>
          <cell r="N123">
            <v>51209066.25</v>
          </cell>
          <cell r="O123">
            <v>0</v>
          </cell>
          <cell r="P123">
            <v>41901887.25</v>
          </cell>
          <cell r="Q123">
            <v>9307179</v>
          </cell>
          <cell r="R123">
            <v>41901887.25</v>
          </cell>
          <cell r="S123">
            <v>0</v>
          </cell>
          <cell r="T123">
            <v>41901887.25</v>
          </cell>
        </row>
        <row r="124">
          <cell r="H124" t="str">
            <v>A-3-2-</v>
          </cell>
          <cell r="I124" t="str">
            <v>TRANSFERENCIAS AL SECTOR PUBLICO</v>
          </cell>
          <cell r="J124">
            <v>477042347000</v>
          </cell>
          <cell r="K124">
            <v>267219000000</v>
          </cell>
          <cell r="L124">
            <v>209823347000</v>
          </cell>
          <cell r="M124">
            <v>0</v>
          </cell>
          <cell r="N124">
            <v>267219000000</v>
          </cell>
          <cell r="O124">
            <v>0</v>
          </cell>
          <cell r="P124">
            <v>267219000000</v>
          </cell>
          <cell r="Q124">
            <v>0</v>
          </cell>
          <cell r="R124">
            <v>267219000000</v>
          </cell>
          <cell r="S124">
            <v>0</v>
          </cell>
          <cell r="T124">
            <v>267219000000</v>
          </cell>
        </row>
        <row r="125">
          <cell r="H125" t="str">
            <v>A-3-2-1</v>
          </cell>
          <cell r="I125" t="str">
            <v>ORDEN NACIONAL</v>
          </cell>
          <cell r="J125">
            <v>2336102000</v>
          </cell>
          <cell r="K125">
            <v>51209066.25</v>
          </cell>
          <cell r="L125">
            <v>2284892933.75</v>
          </cell>
          <cell r="M125">
            <v>0</v>
          </cell>
          <cell r="N125">
            <v>51209066.25</v>
          </cell>
          <cell r="O125">
            <v>0</v>
          </cell>
          <cell r="P125">
            <v>41901887.25</v>
          </cell>
          <cell r="Q125">
            <v>9307179</v>
          </cell>
          <cell r="R125">
            <v>41901887.25</v>
          </cell>
          <cell r="S125">
            <v>0</v>
          </cell>
          <cell r="T125">
            <v>41901887.25</v>
          </cell>
        </row>
        <row r="126">
          <cell r="H126" t="str">
            <v>A-3-2-1</v>
          </cell>
          <cell r="I126" t="str">
            <v>ORDEN NACIONAL</v>
          </cell>
          <cell r="J126">
            <v>477042347000</v>
          </cell>
          <cell r="K126">
            <v>267219000000</v>
          </cell>
          <cell r="L126">
            <v>209823347000</v>
          </cell>
          <cell r="M126">
            <v>0</v>
          </cell>
          <cell r="N126">
            <v>267219000000</v>
          </cell>
          <cell r="O126">
            <v>0</v>
          </cell>
          <cell r="P126">
            <v>267219000000</v>
          </cell>
          <cell r="Q126">
            <v>0</v>
          </cell>
          <cell r="R126">
            <v>267219000000</v>
          </cell>
          <cell r="S126">
            <v>0</v>
          </cell>
          <cell r="T126">
            <v>267219000000</v>
          </cell>
        </row>
        <row r="127">
          <cell r="H127" t="str">
            <v>A-3-2-1-1</v>
          </cell>
          <cell r="I127" t="str">
            <v>CUOTA DE AUDITAJE CONTRANAL</v>
          </cell>
          <cell r="J127">
            <v>2336102000</v>
          </cell>
          <cell r="K127">
            <v>51209066.25</v>
          </cell>
          <cell r="L127">
            <v>2284892933.75</v>
          </cell>
          <cell r="M127">
            <v>0</v>
          </cell>
          <cell r="N127">
            <v>51209066.25</v>
          </cell>
          <cell r="O127">
            <v>0</v>
          </cell>
          <cell r="P127">
            <v>41901887.25</v>
          </cell>
          <cell r="Q127">
            <v>9307179</v>
          </cell>
          <cell r="R127">
            <v>41901887.25</v>
          </cell>
          <cell r="S127">
            <v>0</v>
          </cell>
          <cell r="T127">
            <v>41901887.25</v>
          </cell>
        </row>
        <row r="128">
          <cell r="H128" t="str">
            <v>A-3-2-1-17</v>
          </cell>
          <cell r="I128" t="str">
            <v>EXCEDENTES FINANCIEROS -TRANSFERIR A LA NACION</v>
          </cell>
          <cell r="J128">
            <v>477042347000</v>
          </cell>
          <cell r="K128">
            <v>267219000000</v>
          </cell>
          <cell r="L128">
            <v>209823347000</v>
          </cell>
          <cell r="M128">
            <v>0</v>
          </cell>
          <cell r="N128">
            <v>267219000000</v>
          </cell>
          <cell r="O128">
            <v>0</v>
          </cell>
          <cell r="P128">
            <v>267219000000</v>
          </cell>
          <cell r="Q128">
            <v>0</v>
          </cell>
          <cell r="R128">
            <v>267219000000</v>
          </cell>
          <cell r="S128">
            <v>0</v>
          </cell>
          <cell r="T128">
            <v>267219000000</v>
          </cell>
        </row>
        <row r="129">
          <cell r="H129" t="str">
            <v>A-3-6-</v>
          </cell>
          <cell r="I129" t="str">
            <v>OTRAS TRANSFERENCIAS</v>
          </cell>
          <cell r="J129">
            <v>3219883000</v>
          </cell>
          <cell r="K129">
            <v>1172063279</v>
          </cell>
          <cell r="L129">
            <v>2047819721</v>
          </cell>
          <cell r="M129">
            <v>0</v>
          </cell>
          <cell r="N129">
            <v>1172063279</v>
          </cell>
          <cell r="O129">
            <v>0</v>
          </cell>
          <cell r="P129">
            <v>0</v>
          </cell>
          <cell r="Q129">
            <v>1172063279</v>
          </cell>
          <cell r="R129">
            <v>0</v>
          </cell>
          <cell r="S129">
            <v>0</v>
          </cell>
          <cell r="T129">
            <v>0</v>
          </cell>
        </row>
        <row r="130">
          <cell r="H130" t="str">
            <v>A-3-6-1</v>
          </cell>
          <cell r="I130" t="str">
            <v>SENTENCIAS Y CONCILIACIONES</v>
          </cell>
          <cell r="J130">
            <v>3219883000</v>
          </cell>
          <cell r="K130">
            <v>1172063279</v>
          </cell>
          <cell r="L130">
            <v>2047819721</v>
          </cell>
          <cell r="M130">
            <v>0</v>
          </cell>
          <cell r="N130">
            <v>1172063279</v>
          </cell>
          <cell r="O130">
            <v>0</v>
          </cell>
          <cell r="P130">
            <v>0</v>
          </cell>
          <cell r="Q130">
            <v>1172063279</v>
          </cell>
          <cell r="R130">
            <v>0</v>
          </cell>
          <cell r="S130">
            <v>0</v>
          </cell>
          <cell r="T130">
            <v>0</v>
          </cell>
        </row>
        <row r="131">
          <cell r="H131" t="str">
            <v>A-3-6-1-1</v>
          </cell>
          <cell r="I131" t="str">
            <v>SENTENCIAS Y CONCILIACIONES</v>
          </cell>
          <cell r="J131">
            <v>3219883000</v>
          </cell>
          <cell r="K131">
            <v>1172063279</v>
          </cell>
          <cell r="L131">
            <v>2047819721</v>
          </cell>
          <cell r="M131">
            <v>0</v>
          </cell>
          <cell r="N131">
            <v>1172063279</v>
          </cell>
          <cell r="O131">
            <v>0</v>
          </cell>
          <cell r="P131">
            <v>0</v>
          </cell>
          <cell r="Q131">
            <v>1172063279</v>
          </cell>
          <cell r="R131">
            <v>0</v>
          </cell>
          <cell r="S131">
            <v>0</v>
          </cell>
          <cell r="T131">
            <v>0</v>
          </cell>
        </row>
        <row r="132">
          <cell r="H132" t="str">
            <v>A-5</v>
          </cell>
          <cell r="I132" t="str">
            <v>GASTOS DE COMERCIALIZACION Y PRODUCCION</v>
          </cell>
          <cell r="J132">
            <v>79924532000</v>
          </cell>
          <cell r="K132">
            <v>36077135656</v>
          </cell>
          <cell r="L132">
            <v>43847396344</v>
          </cell>
          <cell r="M132">
            <v>0</v>
          </cell>
          <cell r="N132">
            <v>26786488773.630001</v>
          </cell>
          <cell r="O132">
            <v>9290646882.3700008</v>
          </cell>
          <cell r="P132">
            <v>8796726142</v>
          </cell>
          <cell r="Q132">
            <v>17989762631.630001</v>
          </cell>
          <cell r="R132">
            <v>7493063668</v>
          </cell>
          <cell r="S132">
            <v>1303662474</v>
          </cell>
          <cell r="T132">
            <v>7493063668</v>
          </cell>
        </row>
        <row r="133">
          <cell r="H133" t="str">
            <v>A-5-1-</v>
          </cell>
          <cell r="I133" t="str">
            <v>COMERCIAL</v>
          </cell>
          <cell r="J133">
            <v>79924532000</v>
          </cell>
          <cell r="K133">
            <v>36077135656</v>
          </cell>
          <cell r="L133">
            <v>43847396344</v>
          </cell>
          <cell r="M133">
            <v>0</v>
          </cell>
          <cell r="N133">
            <v>26786488773.630001</v>
          </cell>
          <cell r="O133">
            <v>9290646882.3700008</v>
          </cell>
          <cell r="P133">
            <v>8796726142</v>
          </cell>
          <cell r="Q133">
            <v>17989762631.630001</v>
          </cell>
          <cell r="R133">
            <v>7493063668</v>
          </cell>
          <cell r="S133">
            <v>1303662474</v>
          </cell>
          <cell r="T133">
            <v>7493063668</v>
          </cell>
        </row>
        <row r="134">
          <cell r="H134" t="str">
            <v>A-5-1-2</v>
          </cell>
          <cell r="I134" t="str">
            <v>OTROS GASTOS</v>
          </cell>
          <cell r="J134">
            <v>79924532000</v>
          </cell>
          <cell r="K134">
            <v>36077135656</v>
          </cell>
          <cell r="L134">
            <v>43847396344</v>
          </cell>
          <cell r="M134">
            <v>0</v>
          </cell>
          <cell r="N134">
            <v>26786488773.630001</v>
          </cell>
          <cell r="O134">
            <v>9290646882.3700008</v>
          </cell>
          <cell r="P134">
            <v>8796726142</v>
          </cell>
          <cell r="Q134">
            <v>17989762631.630001</v>
          </cell>
          <cell r="R134">
            <v>7493063668</v>
          </cell>
          <cell r="S134">
            <v>1303662474</v>
          </cell>
          <cell r="T134">
            <v>7493063668</v>
          </cell>
        </row>
        <row r="135">
          <cell r="H135" t="str">
            <v>A-5-1-2-1</v>
          </cell>
          <cell r="I135" t="str">
            <v>OTROS GASTOS</v>
          </cell>
          <cell r="J135">
            <v>79924532000</v>
          </cell>
          <cell r="K135">
            <v>36077135656</v>
          </cell>
          <cell r="L135">
            <v>43847396344</v>
          </cell>
          <cell r="M135">
            <v>0</v>
          </cell>
          <cell r="N135">
            <v>26786488773.630001</v>
          </cell>
          <cell r="O135">
            <v>9290646882.3700008</v>
          </cell>
          <cell r="P135">
            <v>8796726142</v>
          </cell>
          <cell r="Q135">
            <v>17989762631.630001</v>
          </cell>
          <cell r="R135">
            <v>7493063668</v>
          </cell>
          <cell r="S135">
            <v>1303662474</v>
          </cell>
          <cell r="T135">
            <v>7493063668</v>
          </cell>
        </row>
        <row r="136">
          <cell r="H136" t="str">
            <v>A-5-1-2-1-0-</v>
          </cell>
          <cell r="I136" t="str">
            <v>OTROS GASTOS</v>
          </cell>
          <cell r="J136">
            <v>79924532000</v>
          </cell>
          <cell r="K136">
            <v>36077135656</v>
          </cell>
          <cell r="L136">
            <v>43847396344</v>
          </cell>
          <cell r="M136">
            <v>0</v>
          </cell>
          <cell r="N136">
            <v>26786488773.630001</v>
          </cell>
          <cell r="O136">
            <v>9290646882.3700008</v>
          </cell>
          <cell r="P136">
            <v>8796726142</v>
          </cell>
          <cell r="Q136">
            <v>17989762631.630001</v>
          </cell>
          <cell r="R136">
            <v>7493063668</v>
          </cell>
          <cell r="S136">
            <v>1303662474</v>
          </cell>
          <cell r="T136">
            <v>7493063668</v>
          </cell>
        </row>
        <row r="137">
          <cell r="H137" t="str">
            <v>A-5-1-2-1-0-6</v>
          </cell>
          <cell r="I137" t="str">
            <v>HONORARIOS</v>
          </cell>
          <cell r="J137">
            <v>42832244775</v>
          </cell>
          <cell r="K137">
            <v>22261212117</v>
          </cell>
          <cell r="L137">
            <v>20571032658</v>
          </cell>
          <cell r="M137">
            <v>0</v>
          </cell>
          <cell r="N137">
            <v>20805318668</v>
          </cell>
          <cell r="O137">
            <v>1455893449</v>
          </cell>
          <cell r="P137">
            <v>6439155206</v>
          </cell>
          <cell r="Q137">
            <v>14366163462</v>
          </cell>
          <cell r="R137">
            <v>5162850101</v>
          </cell>
          <cell r="S137">
            <v>1276305105</v>
          </cell>
          <cell r="T137">
            <v>5162850101</v>
          </cell>
        </row>
        <row r="138">
          <cell r="H138" t="str">
            <v>A-5-1-2-1-0-7</v>
          </cell>
          <cell r="I138" t="str">
            <v>SERVICIOS</v>
          </cell>
          <cell r="J138">
            <v>17274387211</v>
          </cell>
          <cell r="K138">
            <v>10891715155</v>
          </cell>
          <cell r="L138">
            <v>6382672056</v>
          </cell>
          <cell r="M138">
            <v>0</v>
          </cell>
          <cell r="N138">
            <v>4199512818.6300001</v>
          </cell>
          <cell r="O138">
            <v>6692202336.3699999</v>
          </cell>
          <cell r="P138">
            <v>2063912429</v>
          </cell>
          <cell r="Q138">
            <v>2135600389.6300001</v>
          </cell>
          <cell r="R138">
            <v>2063912429</v>
          </cell>
          <cell r="S138">
            <v>0</v>
          </cell>
          <cell r="T138">
            <v>2063912429</v>
          </cell>
        </row>
        <row r="139">
          <cell r="H139" t="str">
            <v>A-5-1-2-1-0-8</v>
          </cell>
          <cell r="I139" t="str">
            <v>VIGILANCIA Y SEGURIDAD</v>
          </cell>
          <cell r="J139">
            <v>4473566976</v>
          </cell>
          <cell r="K139">
            <v>17822976</v>
          </cell>
          <cell r="L139">
            <v>4455744000</v>
          </cell>
          <cell r="M139">
            <v>0</v>
          </cell>
          <cell r="N139">
            <v>17822976</v>
          </cell>
          <cell r="O139">
            <v>0</v>
          </cell>
          <cell r="P139">
            <v>0</v>
          </cell>
          <cell r="Q139">
            <v>17822976</v>
          </cell>
          <cell r="R139">
            <v>0</v>
          </cell>
          <cell r="S139">
            <v>0</v>
          </cell>
          <cell r="T139">
            <v>0</v>
          </cell>
        </row>
        <row r="140">
          <cell r="H140" t="str">
            <v>A-5-1-2-1-0-9</v>
          </cell>
          <cell r="I140" t="str">
            <v>MANTENIMIENTO</v>
          </cell>
          <cell r="J140">
            <v>5670492800</v>
          </cell>
          <cell r="K140">
            <v>168125605</v>
          </cell>
          <cell r="L140">
            <v>5502367195</v>
          </cell>
          <cell r="M140">
            <v>0</v>
          </cell>
          <cell r="N140">
            <v>168125605</v>
          </cell>
          <cell r="O140">
            <v>0</v>
          </cell>
          <cell r="P140">
            <v>4391172</v>
          </cell>
          <cell r="Q140">
            <v>163734433</v>
          </cell>
          <cell r="R140">
            <v>4391172</v>
          </cell>
          <cell r="S140">
            <v>0</v>
          </cell>
          <cell r="T140">
            <v>4391172</v>
          </cell>
        </row>
        <row r="141">
          <cell r="H141" t="str">
            <v>A-5-1-2-1-0-11</v>
          </cell>
          <cell r="I141" t="str">
            <v>SERVICIOS PÚBLICOS</v>
          </cell>
          <cell r="J141">
            <v>150600000</v>
          </cell>
          <cell r="K141">
            <v>150600000</v>
          </cell>
          <cell r="L141">
            <v>0</v>
          </cell>
          <cell r="M141">
            <v>0</v>
          </cell>
          <cell r="N141">
            <v>150600000</v>
          </cell>
          <cell r="O141">
            <v>0</v>
          </cell>
          <cell r="P141">
            <v>49829103</v>
          </cell>
          <cell r="Q141">
            <v>100770897</v>
          </cell>
          <cell r="R141">
            <v>39641861</v>
          </cell>
          <cell r="S141">
            <v>10187242</v>
          </cell>
          <cell r="T141">
            <v>39641861</v>
          </cell>
        </row>
        <row r="142">
          <cell r="H142" t="str">
            <v>A-5-1-2-1-0-12</v>
          </cell>
          <cell r="I142" t="str">
            <v>ARRENDAMIENTO</v>
          </cell>
          <cell r="J142">
            <v>4862572800</v>
          </cell>
          <cell r="K142">
            <v>19372800</v>
          </cell>
          <cell r="L142">
            <v>4843200000</v>
          </cell>
          <cell r="M142">
            <v>0</v>
          </cell>
          <cell r="N142">
            <v>19372800</v>
          </cell>
          <cell r="O142">
            <v>0</v>
          </cell>
          <cell r="P142">
            <v>0</v>
          </cell>
          <cell r="Q142">
            <v>19372800</v>
          </cell>
          <cell r="R142">
            <v>0</v>
          </cell>
          <cell r="S142">
            <v>0</v>
          </cell>
          <cell r="T142">
            <v>0</v>
          </cell>
        </row>
        <row r="143">
          <cell r="H143" t="str">
            <v>A-5-1-2-1-0-14</v>
          </cell>
          <cell r="I143" t="str">
            <v>COMUINICACIONES Y TRANSPORTE</v>
          </cell>
          <cell r="J143">
            <v>1458771840</v>
          </cell>
          <cell r="K143">
            <v>5811840</v>
          </cell>
          <cell r="L143">
            <v>1452960000</v>
          </cell>
          <cell r="M143">
            <v>0</v>
          </cell>
          <cell r="N143">
            <v>5811840</v>
          </cell>
          <cell r="O143">
            <v>0</v>
          </cell>
          <cell r="P143">
            <v>392</v>
          </cell>
          <cell r="Q143">
            <v>5811448</v>
          </cell>
          <cell r="R143">
            <v>392</v>
          </cell>
          <cell r="S143">
            <v>0</v>
          </cell>
          <cell r="T143">
            <v>392</v>
          </cell>
        </row>
        <row r="144">
          <cell r="H144" t="str">
            <v>A-5-1-2-1-0-15</v>
          </cell>
          <cell r="I144" t="str">
            <v>SEGUROS GENERALES</v>
          </cell>
          <cell r="J144">
            <v>486257280</v>
          </cell>
          <cell r="K144">
            <v>1937280</v>
          </cell>
          <cell r="L144">
            <v>484320000</v>
          </cell>
          <cell r="M144">
            <v>0</v>
          </cell>
          <cell r="N144">
            <v>1937280</v>
          </cell>
          <cell r="O144">
            <v>0</v>
          </cell>
          <cell r="P144">
            <v>0</v>
          </cell>
          <cell r="Q144">
            <v>1937280</v>
          </cell>
          <cell r="R144">
            <v>0</v>
          </cell>
          <cell r="S144">
            <v>0</v>
          </cell>
          <cell r="T144">
            <v>0</v>
          </cell>
        </row>
        <row r="145">
          <cell r="H145" t="str">
            <v>A-5-1-2-1-0-24</v>
          </cell>
          <cell r="I145" t="str">
            <v>VIÁTICOS Y GASTOS DE VIAJE</v>
          </cell>
          <cell r="J145">
            <v>2660217518</v>
          </cell>
          <cell r="K145">
            <v>2505117083</v>
          </cell>
          <cell r="L145">
            <v>155100435</v>
          </cell>
          <cell r="M145">
            <v>0</v>
          </cell>
          <cell r="N145">
            <v>1408316386</v>
          </cell>
          <cell r="O145">
            <v>1096800697</v>
          </cell>
          <cell r="P145">
            <v>229975396</v>
          </cell>
          <cell r="Q145">
            <v>1178340990</v>
          </cell>
          <cell r="R145">
            <v>212805269</v>
          </cell>
          <cell r="S145">
            <v>17170127</v>
          </cell>
          <cell r="T145">
            <v>212805269</v>
          </cell>
        </row>
        <row r="146">
          <cell r="H146" t="str">
            <v>A-5-1-2-1-0-27</v>
          </cell>
          <cell r="I146" t="str">
            <v>ADMINISTRADORAS PRIVADAS DE APORTES PARA ACCIDENTES DE TRABAJO Y ENFERMEDADES PROFESIONALES</v>
          </cell>
          <cell r="J146">
            <v>55420800</v>
          </cell>
          <cell r="K146">
            <v>55420800</v>
          </cell>
          <cell r="L146">
            <v>0</v>
          </cell>
          <cell r="M146">
            <v>0</v>
          </cell>
          <cell r="N146">
            <v>9670400</v>
          </cell>
          <cell r="O146">
            <v>45750400</v>
          </cell>
          <cell r="P146">
            <v>9462444</v>
          </cell>
          <cell r="Q146">
            <v>207956</v>
          </cell>
          <cell r="R146">
            <v>9462444</v>
          </cell>
          <cell r="S146">
            <v>0</v>
          </cell>
          <cell r="T146">
            <v>9462444</v>
          </cell>
        </row>
        <row r="147">
          <cell r="H147" t="str">
            <v>C</v>
          </cell>
          <cell r="I147" t="str">
            <v>INVERSION</v>
          </cell>
          <cell r="J147">
            <v>226207000000</v>
          </cell>
          <cell r="K147">
            <v>61655220023</v>
          </cell>
          <cell r="L147">
            <v>139704174093</v>
          </cell>
          <cell r="M147">
            <v>0</v>
          </cell>
          <cell r="N147">
            <v>23641721527.5</v>
          </cell>
          <cell r="O147">
            <v>38013498495.5</v>
          </cell>
          <cell r="P147">
            <v>8156993480.5</v>
          </cell>
          <cell r="Q147">
            <v>15484728047</v>
          </cell>
          <cell r="R147">
            <v>8146875859.5</v>
          </cell>
          <cell r="S147">
            <v>10117621</v>
          </cell>
          <cell r="T147">
            <v>8146875859.5</v>
          </cell>
        </row>
        <row r="148">
          <cell r="H148" t="str">
            <v>C-213</v>
          </cell>
          <cell r="I148" t="str">
            <v>ADQUISICION, PRODUCCION Y MANTENIMIENTO DE LA DOTACION PROPIA DEL SECTOR</v>
          </cell>
          <cell r="J148">
            <v>20248600000</v>
          </cell>
          <cell r="K148">
            <v>0</v>
          </cell>
          <cell r="L148">
            <v>20248600000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H149" t="str">
            <v>C-213-506-</v>
          </cell>
          <cell r="I149" t="str">
            <v>RECURSOS NATURALES ENERGÉTICOS NO RENOVABLES</v>
          </cell>
          <cell r="J149">
            <v>20248600000</v>
          </cell>
          <cell r="K149">
            <v>0</v>
          </cell>
          <cell r="L149">
            <v>20248600000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H150" t="str">
            <v>C-213-506-1</v>
          </cell>
          <cell r="I150" t="str">
            <v>ASESORIA, DISEÑO, ADQUISICION, MANTENIMIENTO Y CONSTRUCCION DE LOS SISTEMAS DE INFORMACION DE LA AGENCIA NACIONAL DE HIDROCARBUROS - PREVIO CONCEPTO DNP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H151" t="str">
            <v>C-213-506-1-0</v>
          </cell>
          <cell r="I151" t="str">
            <v>ASESORIA, DISEÑO, ADQUISICION, MANTENIMIENTO Y CONSTRUCCION DE LOS SISTEMAS DE INFORMACION DE LA AGENCIA NACIONAL DE HIDROCARBUROS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H152" t="str">
            <v>C-213-506-1-0-1</v>
          </cell>
          <cell r="I152" t="str">
            <v>MANTENIMIENTO DE LA INFRAESTRUCTURA TECNOLÓGICA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H153" t="str">
            <v>C-213-506-2-0</v>
          </cell>
          <cell r="I153" t="str">
            <v>GESTION DE TECNOLOGIAS DE INFORMACION Y COMUNICACIONES</v>
          </cell>
          <cell r="J153">
            <v>20248600000</v>
          </cell>
          <cell r="K153">
            <v>0</v>
          </cell>
          <cell r="L153">
            <v>20248600000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H154" t="str">
            <v>C-213-506-2</v>
          </cell>
          <cell r="I154" t="str">
            <v>GESTION DE TECNOLOGIAS DE INFORMACION Y COMUNICACIONES</v>
          </cell>
          <cell r="J154">
            <v>20248600000</v>
          </cell>
          <cell r="K154">
            <v>0</v>
          </cell>
          <cell r="L154">
            <v>20248600000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H155" t="str">
            <v>C-213-506-2-0-1</v>
          </cell>
          <cell r="I155" t="str">
            <v>INFRAESTRUCTURA TECNOLOGICA Y SEGURIDAD INFORMATICA</v>
          </cell>
          <cell r="J155">
            <v>14641434263</v>
          </cell>
          <cell r="K155">
            <v>0</v>
          </cell>
          <cell r="L155">
            <v>14641434263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H156" t="str">
            <v>C-213-506-2-0-2</v>
          </cell>
          <cell r="I156" t="str">
            <v>SISTEMAS DE INFORMACION INTEGRADOS</v>
          </cell>
          <cell r="J156">
            <v>2703187251</v>
          </cell>
          <cell r="K156">
            <v>0</v>
          </cell>
          <cell r="L156">
            <v>2703187251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H157" t="str">
            <v>C-213-506-2-0-3</v>
          </cell>
          <cell r="I157" t="str">
            <v>GOBIERNO EN LINEA, ARQUITECTURA EMPRESARIAL Y ASESORIAS INFORMATICAS</v>
          </cell>
          <cell r="J157">
            <v>2823306773</v>
          </cell>
          <cell r="K157">
            <v>0</v>
          </cell>
          <cell r="L157">
            <v>2823306773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H158" t="str">
            <v>C-213-506-2-0-4</v>
          </cell>
          <cell r="I158" t="str">
            <v>GMF</v>
          </cell>
          <cell r="J158">
            <v>80671713</v>
          </cell>
          <cell r="K158">
            <v>0</v>
          </cell>
          <cell r="L158">
            <v>80671713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H159" t="str">
            <v>C-310</v>
          </cell>
          <cell r="I159" t="str">
            <v>DIVULGACION, ASISTENCIA TECNICA Y CAPACITACION DEL RECURSO HUMANO</v>
          </cell>
          <cell r="J159">
            <v>8600000000</v>
          </cell>
          <cell r="K159">
            <v>3816085988</v>
          </cell>
          <cell r="L159">
            <v>4783914012</v>
          </cell>
          <cell r="M159">
            <v>0</v>
          </cell>
          <cell r="N159">
            <v>3536798234.5</v>
          </cell>
          <cell r="O159">
            <v>279287753.5</v>
          </cell>
          <cell r="P159">
            <v>898853539.5</v>
          </cell>
          <cell r="Q159">
            <v>2637944695</v>
          </cell>
          <cell r="R159">
            <v>888735918.5</v>
          </cell>
          <cell r="S159">
            <v>10117621</v>
          </cell>
          <cell r="T159">
            <v>888735918.5</v>
          </cell>
        </row>
        <row r="160">
          <cell r="H160" t="str">
            <v>C-310-506-</v>
          </cell>
          <cell r="I160" t="str">
            <v>RECURSOS NATURALES ENERGÉTICOS NO RENOVABLES</v>
          </cell>
          <cell r="J160">
            <v>8600000000</v>
          </cell>
          <cell r="K160">
            <v>3816085988</v>
          </cell>
          <cell r="L160">
            <v>4783914012</v>
          </cell>
          <cell r="M160">
            <v>0</v>
          </cell>
          <cell r="N160">
            <v>3536798234.5</v>
          </cell>
          <cell r="O160">
            <v>279287753.5</v>
          </cell>
          <cell r="P160">
            <v>898853539.5</v>
          </cell>
          <cell r="Q160">
            <v>2637944695</v>
          </cell>
          <cell r="R160">
            <v>888735918.5</v>
          </cell>
          <cell r="S160">
            <v>10117621</v>
          </cell>
          <cell r="T160">
            <v>888735918.5</v>
          </cell>
        </row>
        <row r="161">
          <cell r="H161" t="str">
            <v>C-310-506-1</v>
          </cell>
          <cell r="I161" t="str">
            <v>DIVULGACION Y PROMOCION DE LOS RECURSOS HIDROCARBURIFEROS COLOMBIANOS</v>
          </cell>
          <cell r="J161">
            <v>8600000000</v>
          </cell>
          <cell r="K161">
            <v>3816085988</v>
          </cell>
          <cell r="L161">
            <v>4783914012</v>
          </cell>
          <cell r="M161">
            <v>0</v>
          </cell>
          <cell r="N161">
            <v>3536798234.5</v>
          </cell>
          <cell r="O161">
            <v>279287753.5</v>
          </cell>
          <cell r="P161">
            <v>898853539.5</v>
          </cell>
          <cell r="Q161">
            <v>2637944695</v>
          </cell>
          <cell r="R161">
            <v>888735918.5</v>
          </cell>
          <cell r="S161">
            <v>10117621</v>
          </cell>
          <cell r="T161">
            <v>888735918.5</v>
          </cell>
        </row>
        <row r="162">
          <cell r="H162" t="str">
            <v>C-310-506-1-0</v>
          </cell>
          <cell r="I162" t="str">
            <v>DIVULGACION Y PROMOCION DE LOS RECURSOS HIDROCARBURIFEROS COLOMBIANOS</v>
          </cell>
          <cell r="J162">
            <v>8600000000</v>
          </cell>
          <cell r="K162">
            <v>3816085988</v>
          </cell>
          <cell r="L162">
            <v>4783914012</v>
          </cell>
          <cell r="M162">
            <v>0</v>
          </cell>
          <cell r="N162">
            <v>3536798234.5</v>
          </cell>
          <cell r="O162">
            <v>279287753.5</v>
          </cell>
          <cell r="P162">
            <v>898853539.5</v>
          </cell>
          <cell r="Q162">
            <v>2637944695</v>
          </cell>
          <cell r="R162">
            <v>888735918.5</v>
          </cell>
          <cell r="S162">
            <v>10117621</v>
          </cell>
          <cell r="T162">
            <v>888735918.5</v>
          </cell>
        </row>
        <row r="163">
          <cell r="H163" t="str">
            <v>C-310-506-1-0-5</v>
          </cell>
          <cell r="I163" t="str">
            <v>CONOCIMIENTO DEL ENTORNO E INTELIGENCIA DE MERCADOS</v>
          </cell>
          <cell r="J163">
            <v>2042500000</v>
          </cell>
          <cell r="K163">
            <v>1900000000</v>
          </cell>
          <cell r="L163">
            <v>142500000</v>
          </cell>
          <cell r="M163">
            <v>0</v>
          </cell>
          <cell r="N163">
            <v>1900000000</v>
          </cell>
          <cell r="O163">
            <v>0</v>
          </cell>
          <cell r="P163">
            <v>0</v>
          </cell>
          <cell r="Q163">
            <v>1900000000</v>
          </cell>
          <cell r="R163">
            <v>0</v>
          </cell>
          <cell r="S163">
            <v>0</v>
          </cell>
          <cell r="T163">
            <v>0</v>
          </cell>
        </row>
        <row r="164">
          <cell r="H164" t="str">
            <v>C-310-506-1-0-6</v>
          </cell>
          <cell r="I164" t="str">
            <v>COMUNICACIONES, MERCADEO, EVENTOS ESTRATÉGICOS Y PARTICIPACIÓN CIUDADANA</v>
          </cell>
          <cell r="J164">
            <v>6033366534</v>
          </cell>
          <cell r="K164">
            <v>1881823040</v>
          </cell>
          <cell r="L164">
            <v>4151543494</v>
          </cell>
          <cell r="M164">
            <v>0</v>
          </cell>
          <cell r="N164">
            <v>1602535286.5</v>
          </cell>
          <cell r="O164">
            <v>279287753.5</v>
          </cell>
          <cell r="P164">
            <v>895954440.5</v>
          </cell>
          <cell r="Q164">
            <v>706580846</v>
          </cell>
          <cell r="R164">
            <v>885836819.5</v>
          </cell>
          <cell r="S164">
            <v>10117621</v>
          </cell>
          <cell r="T164">
            <v>885836819.5</v>
          </cell>
        </row>
        <row r="165">
          <cell r="H165" t="str">
            <v>C-310-506-1-0-7</v>
          </cell>
          <cell r="I165" t="str">
            <v>EVALUACIONES FINANCIERAS</v>
          </cell>
          <cell r="J165">
            <v>489870518</v>
          </cell>
          <cell r="K165">
            <v>0</v>
          </cell>
          <cell r="L165">
            <v>489870518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H166" t="str">
            <v>C-310-506-1-0-9</v>
          </cell>
          <cell r="I166" t="str">
            <v>GMF 41000</v>
          </cell>
          <cell r="J166">
            <v>34262948</v>
          </cell>
          <cell r="K166">
            <v>34262948</v>
          </cell>
          <cell r="L166">
            <v>0</v>
          </cell>
          <cell r="M166">
            <v>0</v>
          </cell>
          <cell r="N166">
            <v>34262948</v>
          </cell>
          <cell r="O166">
            <v>0</v>
          </cell>
          <cell r="P166">
            <v>2899099</v>
          </cell>
          <cell r="Q166">
            <v>31363849</v>
          </cell>
          <cell r="R166">
            <v>2899099</v>
          </cell>
          <cell r="S166">
            <v>0</v>
          </cell>
          <cell r="T166">
            <v>2899099</v>
          </cell>
        </row>
        <row r="167">
          <cell r="H167" t="str">
            <v>C-410</v>
          </cell>
          <cell r="I167" t="str">
            <v>INVESTIGACION BASICA, APLICADA Y ESTUDIOS</v>
          </cell>
          <cell r="J167">
            <v>197358400000</v>
          </cell>
          <cell r="K167">
            <v>57839134035</v>
          </cell>
          <cell r="L167">
            <v>114671660081</v>
          </cell>
          <cell r="M167">
            <v>0</v>
          </cell>
          <cell r="N167">
            <v>20104923293</v>
          </cell>
          <cell r="O167">
            <v>37734210742</v>
          </cell>
          <cell r="P167">
            <v>7258139941</v>
          </cell>
          <cell r="Q167">
            <v>12846783352</v>
          </cell>
          <cell r="R167">
            <v>7258139941</v>
          </cell>
          <cell r="S167">
            <v>0</v>
          </cell>
          <cell r="T167">
            <v>7258139941</v>
          </cell>
        </row>
        <row r="168">
          <cell r="H168" t="str">
            <v>C-410-506</v>
          </cell>
          <cell r="I168" t="str">
            <v>RECURSOS NATURALES ENERGÉTICOS NO RENOVABLES</v>
          </cell>
          <cell r="J168">
            <v>197358400000</v>
          </cell>
          <cell r="K168">
            <v>57839134035</v>
          </cell>
          <cell r="L168">
            <v>114671660081</v>
          </cell>
          <cell r="M168">
            <v>0</v>
          </cell>
          <cell r="N168">
            <v>20104923293</v>
          </cell>
          <cell r="O168">
            <v>37734210742</v>
          </cell>
          <cell r="P168">
            <v>7258139941</v>
          </cell>
          <cell r="Q168">
            <v>12846783352</v>
          </cell>
          <cell r="R168">
            <v>7258139941</v>
          </cell>
          <cell r="S168">
            <v>0</v>
          </cell>
          <cell r="T168">
            <v>7258139941</v>
          </cell>
        </row>
        <row r="169">
          <cell r="H169" t="str">
            <v>C-410-506-1</v>
          </cell>
          <cell r="I169" t="str">
            <v>ESTUDIOS REGIONALES PARA LA EXPLORACION DE HIDROCARBUROS - PREVIO CONCEPTO DNP</v>
          </cell>
          <cell r="J169">
            <v>149062400000</v>
          </cell>
          <cell r="K169">
            <v>37791498920</v>
          </cell>
          <cell r="L169">
            <v>86423295196</v>
          </cell>
          <cell r="M169">
            <v>0</v>
          </cell>
          <cell r="N169">
            <v>57288178</v>
          </cell>
          <cell r="O169">
            <v>37734210742</v>
          </cell>
          <cell r="P169">
            <v>0</v>
          </cell>
          <cell r="Q169">
            <v>57288178</v>
          </cell>
          <cell r="R169">
            <v>0</v>
          </cell>
          <cell r="S169">
            <v>0</v>
          </cell>
          <cell r="T169">
            <v>0</v>
          </cell>
        </row>
        <row r="170">
          <cell r="H170" t="str">
            <v>C-410-506-1-0</v>
          </cell>
          <cell r="I170" t="str">
            <v>ESTUDIOS REGIONALES PARA LA EXPLORACION DE HIDROCARBUROS</v>
          </cell>
          <cell r="J170">
            <v>149062400000</v>
          </cell>
          <cell r="K170">
            <v>37791498920</v>
          </cell>
          <cell r="L170">
            <v>86423295196</v>
          </cell>
          <cell r="M170">
            <v>0</v>
          </cell>
          <cell r="N170">
            <v>57288178</v>
          </cell>
          <cell r="O170">
            <v>37734210742</v>
          </cell>
          <cell r="P170">
            <v>0</v>
          </cell>
          <cell r="Q170">
            <v>57288178</v>
          </cell>
          <cell r="R170">
            <v>0</v>
          </cell>
          <cell r="S170">
            <v>0</v>
          </cell>
          <cell r="T170">
            <v>0</v>
          </cell>
        </row>
        <row r="171">
          <cell r="H171" t="str">
            <v>C-410-506-1-0-1</v>
          </cell>
          <cell r="I171" t="str">
            <v>GESTIÓN DE LA INFORMACIÓN TÉCNICA</v>
          </cell>
          <cell r="J171">
            <v>11000000000</v>
          </cell>
          <cell r="K171">
            <v>0</v>
          </cell>
          <cell r="L171">
            <v>11000000000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H172" t="str">
            <v>C-410-506-1-0-4</v>
          </cell>
          <cell r="I172" t="str">
            <v>VISUALIZACIÓN</v>
          </cell>
          <cell r="J172">
            <v>81000000000</v>
          </cell>
          <cell r="K172">
            <v>37726498920</v>
          </cell>
          <cell r="L172">
            <v>18425895196</v>
          </cell>
          <cell r="M172">
            <v>0</v>
          </cell>
          <cell r="N172">
            <v>0</v>
          </cell>
          <cell r="O172">
            <v>37726498920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H173" t="str">
            <v>C-410-506-1-0-5</v>
          </cell>
          <cell r="I173" t="str">
            <v>MUESTREO DEL SUBSUELO</v>
          </cell>
          <cell r="J173">
            <v>25468525896</v>
          </cell>
          <cell r="K173">
            <v>65000000</v>
          </cell>
          <cell r="L173">
            <v>25403525896</v>
          </cell>
          <cell r="M173">
            <v>0</v>
          </cell>
          <cell r="N173">
            <v>57288178</v>
          </cell>
          <cell r="O173">
            <v>7711822</v>
          </cell>
          <cell r="P173">
            <v>0</v>
          </cell>
          <cell r="Q173">
            <v>57288178</v>
          </cell>
          <cell r="R173">
            <v>0</v>
          </cell>
          <cell r="S173">
            <v>0</v>
          </cell>
          <cell r="T173">
            <v>0</v>
          </cell>
        </row>
        <row r="174">
          <cell r="H174" t="str">
            <v>C-410-506-1-0-6</v>
          </cell>
          <cell r="I174" t="str">
            <v>ESTUDIOS VARIOS</v>
          </cell>
          <cell r="J174">
            <v>31000000000</v>
          </cell>
          <cell r="K174">
            <v>0</v>
          </cell>
          <cell r="L174">
            <v>31000000000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H175" t="str">
            <v>C-410-506-1-0-9</v>
          </cell>
          <cell r="I175" t="str">
            <v>GMF 41000</v>
          </cell>
          <cell r="J175">
            <v>593874104</v>
          </cell>
          <cell r="K175">
            <v>0</v>
          </cell>
          <cell r="L175">
            <v>593874104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H176" t="str">
            <v>C-410-506-3</v>
          </cell>
          <cell r="I176" t="str">
            <v>ANALISIS Y GESTION DEL ENTORNO NACIONAL</v>
          </cell>
          <cell r="J176">
            <v>40440000000</v>
          </cell>
          <cell r="K176">
            <v>20016336310</v>
          </cell>
          <cell r="L176">
            <v>20423663690</v>
          </cell>
          <cell r="M176">
            <v>0</v>
          </cell>
          <cell r="N176">
            <v>20016336310</v>
          </cell>
          <cell r="O176">
            <v>0</v>
          </cell>
          <cell r="P176">
            <v>7257968127</v>
          </cell>
          <cell r="Q176">
            <v>12758368183</v>
          </cell>
          <cell r="R176">
            <v>7257968127</v>
          </cell>
          <cell r="S176">
            <v>0</v>
          </cell>
          <cell r="T176">
            <v>7257968127</v>
          </cell>
        </row>
        <row r="177">
          <cell r="H177" t="str">
            <v>C-410-506-3-0</v>
          </cell>
          <cell r="I177" t="str">
            <v>ANALISIS Y GESTION DEL ENTORNO NACIONAL</v>
          </cell>
          <cell r="J177">
            <v>40440000000</v>
          </cell>
          <cell r="K177">
            <v>20016336310</v>
          </cell>
          <cell r="L177">
            <v>20423663690</v>
          </cell>
          <cell r="M177">
            <v>0</v>
          </cell>
          <cell r="N177">
            <v>20016336310</v>
          </cell>
          <cell r="O177">
            <v>0</v>
          </cell>
          <cell r="P177">
            <v>7257968127</v>
          </cell>
          <cell r="Q177">
            <v>12758368183</v>
          </cell>
          <cell r="R177">
            <v>7257968127</v>
          </cell>
          <cell r="S177">
            <v>0</v>
          </cell>
          <cell r="T177">
            <v>7257968127</v>
          </cell>
        </row>
        <row r="178">
          <cell r="H178" t="str">
            <v>C-410-506-3-0-1</v>
          </cell>
          <cell r="I178" t="str">
            <v>COMUNIDADES</v>
          </cell>
          <cell r="J178">
            <v>15293824701</v>
          </cell>
          <cell r="K178">
            <v>8545816732</v>
          </cell>
          <cell r="L178">
            <v>6748007969</v>
          </cell>
          <cell r="M178">
            <v>0</v>
          </cell>
          <cell r="N178">
            <v>8545816732</v>
          </cell>
          <cell r="O178">
            <v>0</v>
          </cell>
          <cell r="P178">
            <v>1874501991</v>
          </cell>
          <cell r="Q178">
            <v>6671314741</v>
          </cell>
          <cell r="R178">
            <v>1874501991</v>
          </cell>
          <cell r="S178">
            <v>0</v>
          </cell>
          <cell r="T178">
            <v>1874501991</v>
          </cell>
        </row>
        <row r="179">
          <cell r="H179" t="str">
            <v>C-410-506-3-0-2</v>
          </cell>
          <cell r="I179" t="str">
            <v>MEDIO AMBIENTE</v>
          </cell>
          <cell r="J179">
            <v>18132470120</v>
          </cell>
          <cell r="K179">
            <v>5925937904</v>
          </cell>
          <cell r="L179">
            <v>12206532216</v>
          </cell>
          <cell r="M179">
            <v>0</v>
          </cell>
          <cell r="N179">
            <v>5925937904</v>
          </cell>
          <cell r="O179">
            <v>0</v>
          </cell>
          <cell r="P179">
            <v>0</v>
          </cell>
          <cell r="Q179">
            <v>5925937904</v>
          </cell>
          <cell r="R179">
            <v>0</v>
          </cell>
          <cell r="S179">
            <v>0</v>
          </cell>
          <cell r="T179">
            <v>0</v>
          </cell>
        </row>
        <row r="180">
          <cell r="H180" t="str">
            <v>C-410-506-3-0-3</v>
          </cell>
          <cell r="I180" t="str">
            <v>GESTIÓN DEL ENTORNO SOCIOPOLÍTICO</v>
          </cell>
          <cell r="J180">
            <v>6852589641</v>
          </cell>
          <cell r="K180">
            <v>5383466136</v>
          </cell>
          <cell r="L180">
            <v>1469123505</v>
          </cell>
          <cell r="M180">
            <v>0</v>
          </cell>
          <cell r="N180">
            <v>5383466136</v>
          </cell>
          <cell r="O180">
            <v>0</v>
          </cell>
          <cell r="P180">
            <v>5383466136</v>
          </cell>
          <cell r="Q180">
            <v>0</v>
          </cell>
          <cell r="R180">
            <v>5383466136</v>
          </cell>
          <cell r="S180">
            <v>0</v>
          </cell>
          <cell r="T180">
            <v>5383466136</v>
          </cell>
        </row>
        <row r="181">
          <cell r="H181" t="str">
            <v>C-410-506-3-0-9</v>
          </cell>
          <cell r="I181" t="str">
            <v>GMF 41000</v>
          </cell>
          <cell r="J181">
            <v>161115538</v>
          </cell>
          <cell r="K181">
            <v>161115538</v>
          </cell>
          <cell r="L181">
            <v>0</v>
          </cell>
          <cell r="M181">
            <v>0</v>
          </cell>
          <cell r="N181">
            <v>161115538</v>
          </cell>
          <cell r="O181">
            <v>0</v>
          </cell>
          <cell r="P181">
            <v>0</v>
          </cell>
          <cell r="Q181">
            <v>161115538</v>
          </cell>
          <cell r="R181">
            <v>0</v>
          </cell>
          <cell r="S181">
            <v>0</v>
          </cell>
          <cell r="T181">
            <v>0</v>
          </cell>
        </row>
        <row r="182">
          <cell r="H182" t="str">
            <v>C-410-506-5</v>
          </cell>
          <cell r="I182" t="str">
            <v>DESARROLLO DE CIENCIA Y TECNOLOGÍA PARA EL SECTOR DE HIDROCARBUROS</v>
          </cell>
          <cell r="J182">
            <v>7856000000</v>
          </cell>
          <cell r="K182">
            <v>31298805</v>
          </cell>
          <cell r="L182">
            <v>7824701195</v>
          </cell>
          <cell r="M182">
            <v>0</v>
          </cell>
          <cell r="N182">
            <v>31298805</v>
          </cell>
          <cell r="O182">
            <v>0</v>
          </cell>
          <cell r="P182">
            <v>171814</v>
          </cell>
          <cell r="Q182">
            <v>31126991</v>
          </cell>
          <cell r="R182">
            <v>171814</v>
          </cell>
          <cell r="S182">
            <v>0</v>
          </cell>
          <cell r="T182">
            <v>171814</v>
          </cell>
        </row>
        <row r="183">
          <cell r="H183" t="str">
            <v>C-410-506-5-0</v>
          </cell>
          <cell r="I183" t="str">
            <v>DESARROLLO DE CIENCIA Y TECNOLOGÍA PARA EL SECTOR DE HIDROCARBUROS</v>
          </cell>
          <cell r="J183">
            <v>7856000000</v>
          </cell>
          <cell r="K183">
            <v>31298805</v>
          </cell>
          <cell r="L183">
            <v>7824701195</v>
          </cell>
          <cell r="M183">
            <v>0</v>
          </cell>
          <cell r="N183">
            <v>31298805</v>
          </cell>
          <cell r="O183">
            <v>0</v>
          </cell>
          <cell r="P183">
            <v>171814</v>
          </cell>
          <cell r="Q183">
            <v>31126991</v>
          </cell>
          <cell r="R183">
            <v>171814</v>
          </cell>
          <cell r="S183">
            <v>0</v>
          </cell>
          <cell r="T183">
            <v>171814</v>
          </cell>
        </row>
        <row r="184">
          <cell r="H184" t="str">
            <v>C-410-506-5-0-1</v>
          </cell>
          <cell r="I184" t="str">
            <v>CONOCIMIENTO CIENTÍFICO Y TECNOLÓGICO</v>
          </cell>
          <cell r="J184">
            <v>6428685259</v>
          </cell>
          <cell r="K184">
            <v>0</v>
          </cell>
          <cell r="L184">
            <v>6428685259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H185" t="str">
            <v>C-410-506-5-0-2</v>
          </cell>
          <cell r="I185" t="str">
            <v>PROGRAMA DE FORMACIÓN Y ENTRENAMIENTO EN OFFSHORE</v>
          </cell>
          <cell r="J185">
            <v>400000000</v>
          </cell>
          <cell r="K185">
            <v>0</v>
          </cell>
          <cell r="L185">
            <v>400000000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H186" t="str">
            <v>C-410-506-5-0-3</v>
          </cell>
          <cell r="I186" t="str">
            <v>MODELO DE TRANSFERENCIA DE CONOCIMIENTO</v>
          </cell>
          <cell r="J186">
            <v>996015936</v>
          </cell>
          <cell r="K186">
            <v>0</v>
          </cell>
          <cell r="L186">
            <v>996015936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H187" t="str">
            <v>C-410-506-5-0-9</v>
          </cell>
          <cell r="I187" t="str">
            <v>GMF 41000</v>
          </cell>
          <cell r="J187">
            <v>31298805</v>
          </cell>
          <cell r="K187">
            <v>31298805</v>
          </cell>
          <cell r="L187">
            <v>0</v>
          </cell>
          <cell r="M187">
            <v>0</v>
          </cell>
          <cell r="N187">
            <v>31298805</v>
          </cell>
          <cell r="O187">
            <v>0</v>
          </cell>
          <cell r="P187">
            <v>171814</v>
          </cell>
          <cell r="Q187">
            <v>31126991</v>
          </cell>
          <cell r="R187">
            <v>171814</v>
          </cell>
          <cell r="S187">
            <v>0</v>
          </cell>
          <cell r="T187">
            <v>171814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Q174"/>
  <sheetViews>
    <sheetView showGridLines="0" tabSelected="1" zoomScaleNormal="100" workbookViewId="0">
      <pane xSplit="8" ySplit="7" topLeftCell="I8" activePane="bottomRight" state="frozen"/>
      <selection activeCell="N7" sqref="N7"/>
      <selection pane="topRight" activeCell="N7" sqref="N7"/>
      <selection pane="bottomLeft" activeCell="N7" sqref="N7"/>
      <selection pane="bottomRight" activeCell="K8" sqref="K8"/>
    </sheetView>
  </sheetViews>
  <sheetFormatPr baseColWidth="10" defaultColWidth="11.42578125" defaultRowHeight="15" x14ac:dyDescent="0.2"/>
  <cols>
    <col min="1" max="1" width="4.7109375" style="60" customWidth="1"/>
    <col min="2" max="2" width="5.28515625" style="60" customWidth="1"/>
    <col min="3" max="3" width="2.85546875" style="60" customWidth="1"/>
    <col min="4" max="4" width="3.7109375" style="60" customWidth="1"/>
    <col min="5" max="5" width="6" style="60" customWidth="1"/>
    <col min="6" max="6" width="4" style="60" customWidth="1"/>
    <col min="7" max="7" width="13.5703125" style="60" customWidth="1"/>
    <col min="8" max="8" width="42" style="61" customWidth="1"/>
    <col min="9" max="9" width="18.42578125" style="59" customWidth="1"/>
    <col min="10" max="10" width="15.42578125" style="59" hidden="1" customWidth="1"/>
    <col min="11" max="11" width="17.140625" style="59" customWidth="1"/>
    <col min="12" max="12" width="17.28515625" style="59" hidden="1" customWidth="1"/>
    <col min="13" max="13" width="16.42578125" style="59" customWidth="1"/>
    <col min="14" max="14" width="20.140625" style="59" hidden="1" customWidth="1"/>
    <col min="15" max="15" width="16.28515625" style="59" customWidth="1"/>
    <col min="16" max="16" width="15.7109375" style="59" hidden="1" customWidth="1"/>
    <col min="17" max="17" width="15.140625" style="59" customWidth="1"/>
    <col min="18" max="18" width="12.85546875" style="59" customWidth="1"/>
    <col min="19" max="20" width="12.7109375" style="59" customWidth="1"/>
    <col min="21" max="24" width="11.42578125" style="59"/>
    <col min="25" max="30" width="11.5703125" style="59" hidden="1" customWidth="1"/>
    <col min="31" max="32" width="0" style="59" hidden="1" customWidth="1"/>
    <col min="33" max="33" width="17.28515625" style="59" hidden="1" customWidth="1"/>
    <col min="34" max="34" width="19" style="59" hidden="1" customWidth="1"/>
    <col min="35" max="35" width="19.42578125" style="59" hidden="1" customWidth="1"/>
    <col min="36" max="41" width="15.28515625" style="59" hidden="1" customWidth="1"/>
    <col min="42" max="43" width="11.5703125" style="59" hidden="1" customWidth="1"/>
    <col min="44" max="45" width="0" style="59" hidden="1" customWidth="1"/>
    <col min="46" max="16384" width="11.42578125" style="59"/>
  </cols>
  <sheetData>
    <row r="1" spans="1:43" s="17" customFormat="1" x14ac:dyDescent="0.2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5"/>
      <c r="T1" s="16"/>
    </row>
    <row r="2" spans="1:43" s="17" customFormat="1" x14ac:dyDescent="0.2">
      <c r="A2" s="86" t="s">
        <v>256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8"/>
      <c r="T2" s="16"/>
    </row>
    <row r="3" spans="1:43" s="17" customFormat="1" ht="15.75" thickBot="1" x14ac:dyDescent="0.25">
      <c r="A3" s="89" t="s">
        <v>255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8"/>
      <c r="T3" s="16"/>
    </row>
    <row r="4" spans="1:43" s="17" customFormat="1" ht="15.75" customHeight="1" thickBot="1" x14ac:dyDescent="0.25">
      <c r="A4" s="111" t="s">
        <v>1</v>
      </c>
      <c r="B4" s="112"/>
      <c r="C4" s="112"/>
      <c r="D4" s="112"/>
      <c r="E4" s="112"/>
      <c r="F4" s="112"/>
      <c r="G4" s="112"/>
      <c r="H4" s="113"/>
      <c r="I4" s="99" t="s">
        <v>34</v>
      </c>
      <c r="J4" s="102" t="s">
        <v>35</v>
      </c>
      <c r="K4" s="99" t="s">
        <v>36</v>
      </c>
      <c r="L4" s="99" t="s">
        <v>37</v>
      </c>
      <c r="M4" s="99" t="s">
        <v>38</v>
      </c>
      <c r="N4" s="99" t="s">
        <v>39</v>
      </c>
      <c r="O4" s="99" t="s">
        <v>40</v>
      </c>
      <c r="P4" s="102" t="s">
        <v>41</v>
      </c>
      <c r="Q4" s="105" t="s">
        <v>2</v>
      </c>
      <c r="R4" s="105" t="s">
        <v>42</v>
      </c>
      <c r="S4" s="108" t="s">
        <v>43</v>
      </c>
      <c r="T4" s="18"/>
      <c r="Y4" s="111" t="s">
        <v>1</v>
      </c>
      <c r="Z4" s="112"/>
      <c r="AA4" s="112"/>
      <c r="AB4" s="112"/>
      <c r="AC4" s="112"/>
      <c r="AD4" s="112"/>
      <c r="AE4" s="112"/>
      <c r="AF4" s="113"/>
      <c r="AG4" s="99" t="s">
        <v>34</v>
      </c>
      <c r="AH4" s="102" t="s">
        <v>35</v>
      </c>
      <c r="AI4" s="99" t="s">
        <v>36</v>
      </c>
      <c r="AJ4" s="99" t="s">
        <v>37</v>
      </c>
      <c r="AK4" s="99" t="s">
        <v>38</v>
      </c>
      <c r="AL4" s="99" t="s">
        <v>39</v>
      </c>
      <c r="AM4" s="99" t="s">
        <v>40</v>
      </c>
      <c r="AN4" s="102" t="s">
        <v>41</v>
      </c>
      <c r="AO4" s="99" t="s">
        <v>2</v>
      </c>
      <c r="AP4" s="105" t="s">
        <v>42</v>
      </c>
      <c r="AQ4" s="114" t="s">
        <v>43</v>
      </c>
    </row>
    <row r="5" spans="1:43" s="20" customFormat="1" x14ac:dyDescent="0.2">
      <c r="A5" s="13" t="s">
        <v>3</v>
      </c>
      <c r="B5" s="14" t="s">
        <v>4</v>
      </c>
      <c r="C5" s="13" t="s">
        <v>5</v>
      </c>
      <c r="D5" s="15" t="s">
        <v>6</v>
      </c>
      <c r="E5" s="19" t="s">
        <v>44</v>
      </c>
      <c r="F5" s="6" t="s">
        <v>7</v>
      </c>
      <c r="G5" s="6"/>
      <c r="H5" s="117" t="s">
        <v>8</v>
      </c>
      <c r="I5" s="100"/>
      <c r="J5" s="103"/>
      <c r="K5" s="100"/>
      <c r="L5" s="100"/>
      <c r="M5" s="100"/>
      <c r="N5" s="100"/>
      <c r="O5" s="100"/>
      <c r="P5" s="103"/>
      <c r="Q5" s="106"/>
      <c r="R5" s="106"/>
      <c r="S5" s="109"/>
      <c r="T5" s="18"/>
      <c r="Y5" s="13" t="s">
        <v>3</v>
      </c>
      <c r="Z5" s="14" t="s">
        <v>4</v>
      </c>
      <c r="AA5" s="13" t="s">
        <v>5</v>
      </c>
      <c r="AB5" s="15" t="s">
        <v>6</v>
      </c>
      <c r="AC5" s="19" t="s">
        <v>44</v>
      </c>
      <c r="AD5" s="6" t="s">
        <v>7</v>
      </c>
      <c r="AE5" s="6"/>
      <c r="AF5" s="117" t="s">
        <v>8</v>
      </c>
      <c r="AG5" s="100"/>
      <c r="AH5" s="103"/>
      <c r="AI5" s="100"/>
      <c r="AJ5" s="100"/>
      <c r="AK5" s="100"/>
      <c r="AL5" s="100"/>
      <c r="AM5" s="100"/>
      <c r="AN5" s="103"/>
      <c r="AO5" s="100"/>
      <c r="AP5" s="106"/>
      <c r="AQ5" s="115"/>
    </row>
    <row r="6" spans="1:43" s="20" customFormat="1" x14ac:dyDescent="0.2">
      <c r="A6" s="120" t="s">
        <v>9</v>
      </c>
      <c r="B6" s="122" t="s">
        <v>10</v>
      </c>
      <c r="C6" s="120" t="s">
        <v>11</v>
      </c>
      <c r="D6" s="124" t="s">
        <v>12</v>
      </c>
      <c r="E6" s="64"/>
      <c r="F6" s="7" t="s">
        <v>13</v>
      </c>
      <c r="G6" s="7"/>
      <c r="H6" s="118"/>
      <c r="I6" s="100"/>
      <c r="J6" s="103"/>
      <c r="K6" s="100"/>
      <c r="L6" s="100"/>
      <c r="M6" s="100"/>
      <c r="N6" s="100"/>
      <c r="O6" s="100"/>
      <c r="P6" s="103"/>
      <c r="Q6" s="106"/>
      <c r="R6" s="106"/>
      <c r="S6" s="109"/>
      <c r="T6" s="18"/>
      <c r="Y6" s="120" t="s">
        <v>9</v>
      </c>
      <c r="Z6" s="122" t="s">
        <v>10</v>
      </c>
      <c r="AA6" s="120" t="s">
        <v>11</v>
      </c>
      <c r="AB6" s="120" t="s">
        <v>12</v>
      </c>
      <c r="AC6" s="64"/>
      <c r="AD6" s="7" t="s">
        <v>13</v>
      </c>
      <c r="AE6" s="7"/>
      <c r="AF6" s="118"/>
      <c r="AG6" s="100"/>
      <c r="AH6" s="103"/>
      <c r="AI6" s="100"/>
      <c r="AJ6" s="100"/>
      <c r="AK6" s="100"/>
      <c r="AL6" s="100"/>
      <c r="AM6" s="100"/>
      <c r="AN6" s="103"/>
      <c r="AO6" s="100"/>
      <c r="AP6" s="106"/>
      <c r="AQ6" s="115"/>
    </row>
    <row r="7" spans="1:43" s="20" customFormat="1" ht="15.75" thickBot="1" x14ac:dyDescent="0.25">
      <c r="A7" s="121"/>
      <c r="B7" s="123"/>
      <c r="C7" s="121"/>
      <c r="D7" s="125"/>
      <c r="E7" s="65"/>
      <c r="F7" s="8" t="s">
        <v>14</v>
      </c>
      <c r="G7" s="8"/>
      <c r="H7" s="119"/>
      <c r="I7" s="101"/>
      <c r="J7" s="104"/>
      <c r="K7" s="101"/>
      <c r="L7" s="101"/>
      <c r="M7" s="101"/>
      <c r="N7" s="101"/>
      <c r="O7" s="101"/>
      <c r="P7" s="104"/>
      <c r="Q7" s="107"/>
      <c r="R7" s="107"/>
      <c r="S7" s="110"/>
      <c r="T7" s="18"/>
      <c r="Y7" s="121"/>
      <c r="Z7" s="123"/>
      <c r="AA7" s="121"/>
      <c r="AB7" s="121"/>
      <c r="AC7" s="65"/>
      <c r="AD7" s="8" t="s">
        <v>14</v>
      </c>
      <c r="AE7" s="8"/>
      <c r="AF7" s="119"/>
      <c r="AG7" s="101"/>
      <c r="AH7" s="104"/>
      <c r="AI7" s="101"/>
      <c r="AJ7" s="101"/>
      <c r="AK7" s="101"/>
      <c r="AL7" s="101"/>
      <c r="AM7" s="101"/>
      <c r="AN7" s="104"/>
      <c r="AO7" s="101"/>
      <c r="AP7" s="107"/>
      <c r="AQ7" s="116"/>
    </row>
    <row r="8" spans="1:43" s="22" customFormat="1" ht="30" customHeight="1" x14ac:dyDescent="0.2">
      <c r="A8" s="96" t="s">
        <v>15</v>
      </c>
      <c r="B8" s="97"/>
      <c r="C8" s="97"/>
      <c r="D8" s="97"/>
      <c r="E8" s="97"/>
      <c r="F8" s="97"/>
      <c r="G8" s="97"/>
      <c r="H8" s="98"/>
      <c r="I8" s="66">
        <f t="shared" ref="I8:Q8" si="0">+I9+I47+I113+I114+I125</f>
        <v>598742524000</v>
      </c>
      <c r="J8" s="66">
        <f t="shared" si="0"/>
        <v>700499684.61000001</v>
      </c>
      <c r="K8" s="66">
        <f t="shared" si="0"/>
        <v>331800040712.87</v>
      </c>
      <c r="L8" s="66">
        <f t="shared" ref="L8" si="1">+L9+L47+L113+L114+L125</f>
        <v>3098621497.2400002</v>
      </c>
      <c r="M8" s="66">
        <f t="shared" si="0"/>
        <v>309277777336.5</v>
      </c>
      <c r="N8" s="66">
        <f t="shared" ref="N8" si="2">+N9+N47+N113+N114+N125</f>
        <v>3716294974.6500001</v>
      </c>
      <c r="O8" s="66">
        <f t="shared" si="0"/>
        <v>285634966667.98999</v>
      </c>
      <c r="P8" s="66">
        <f t="shared" ref="P8" si="3">+P9+P47+P113+P114+P125</f>
        <v>2431635126.6500001</v>
      </c>
      <c r="Q8" s="66">
        <f t="shared" si="0"/>
        <v>284312366392.98999</v>
      </c>
      <c r="R8" s="67">
        <f>IFERROR((M8/I8),0)</f>
        <v>0.51654553491593991</v>
      </c>
      <c r="S8" s="68">
        <f>IFERROR((O8/I8),0)</f>
        <v>0.47705809295080231</v>
      </c>
      <c r="T8" s="21"/>
      <c r="Y8" s="96" t="s">
        <v>15</v>
      </c>
      <c r="Z8" s="97"/>
      <c r="AA8" s="97"/>
      <c r="AB8" s="97"/>
      <c r="AC8" s="97"/>
      <c r="AD8" s="97"/>
      <c r="AE8" s="97"/>
      <c r="AF8" s="98"/>
      <c r="AG8" s="66">
        <f t="shared" ref="AG8:AO8" si="4">+AG9+AG47+AG113+AG114+AG125</f>
        <v>598742524000</v>
      </c>
      <c r="AH8" s="66">
        <f t="shared" si="4"/>
        <v>667548049</v>
      </c>
      <c r="AI8" s="66">
        <f t="shared" si="4"/>
        <v>331099541028.26001</v>
      </c>
      <c r="AJ8" s="66">
        <f t="shared" si="4"/>
        <v>3003539093.52</v>
      </c>
      <c r="AK8" s="66">
        <f t="shared" si="4"/>
        <v>306179155839.26001</v>
      </c>
      <c r="AL8" s="66">
        <f t="shared" si="4"/>
        <v>4744227946.5500002</v>
      </c>
      <c r="AM8" s="66">
        <f t="shared" si="4"/>
        <v>281918671693.34003</v>
      </c>
      <c r="AN8" s="66">
        <f t="shared" si="4"/>
        <v>5080271387.5500002</v>
      </c>
      <c r="AO8" s="66">
        <f t="shared" si="4"/>
        <v>281880731266.34003</v>
      </c>
      <c r="AP8" s="67">
        <f>IFERROR((AK8/AG8),0)</f>
        <v>0.51137031957205703</v>
      </c>
      <c r="AQ8" s="68">
        <f>IFERROR((AM8/AG8),0)</f>
        <v>0.47085125975341618</v>
      </c>
    </row>
    <row r="9" spans="1:43" s="26" customFormat="1" ht="30" customHeight="1" x14ac:dyDescent="0.2">
      <c r="A9" s="23">
        <v>1</v>
      </c>
      <c r="B9" s="24"/>
      <c r="C9" s="24"/>
      <c r="D9" s="25"/>
      <c r="E9" s="25"/>
      <c r="F9" s="25"/>
      <c r="G9" s="25"/>
      <c r="H9" s="11" t="s">
        <v>16</v>
      </c>
      <c r="I9" s="69">
        <f>+I10+I32+I36</f>
        <v>26146670000</v>
      </c>
      <c r="J9" s="69">
        <f t="shared" ref="J9:Q9" si="5">+J10+J32+J36</f>
        <v>7969473.3600000143</v>
      </c>
      <c r="K9" s="69">
        <f t="shared" si="5"/>
        <v>19830817289.879997</v>
      </c>
      <c r="L9" s="69">
        <f t="shared" ref="L9" si="6">+L10+L32+L36</f>
        <v>1449127224.3600001</v>
      </c>
      <c r="M9" s="69">
        <f t="shared" si="5"/>
        <v>7944537100.8800001</v>
      </c>
      <c r="N9" s="69">
        <f t="shared" ref="N9" si="7">+N10+N32+N36</f>
        <v>1539579311</v>
      </c>
      <c r="O9" s="69">
        <f t="shared" si="5"/>
        <v>7411351306</v>
      </c>
      <c r="P9" s="69">
        <f t="shared" ref="P9" si="8">+P10+P32+P36</f>
        <v>1539579311</v>
      </c>
      <c r="Q9" s="69">
        <f t="shared" si="5"/>
        <v>7411351306</v>
      </c>
      <c r="R9" s="70">
        <f t="shared" ref="R9:R72" si="9">IFERROR((M9/I9),0)</f>
        <v>0.30384508240934699</v>
      </c>
      <c r="S9" s="71">
        <f t="shared" ref="S9:S72" si="10">IFERROR((O9/I9),0)</f>
        <v>0.28345297148738252</v>
      </c>
      <c r="T9" s="21"/>
      <c r="Y9" s="23">
        <v>1</v>
      </c>
      <c r="Z9" s="24"/>
      <c r="AA9" s="24"/>
      <c r="AB9" s="25"/>
      <c r="AC9" s="25"/>
      <c r="AD9" s="25"/>
      <c r="AE9" s="25"/>
      <c r="AF9" s="11" t="s">
        <v>16</v>
      </c>
      <c r="AG9" s="69">
        <f>+AG10+AG32+AG36</f>
        <v>26146670000</v>
      </c>
      <c r="AH9" s="69">
        <f t="shared" ref="AH9:AO9" si="11">+AH10+AH32+AH36</f>
        <v>0</v>
      </c>
      <c r="AI9" s="69">
        <f t="shared" si="11"/>
        <v>19822847816.52</v>
      </c>
      <c r="AJ9" s="69">
        <f t="shared" si="11"/>
        <v>1535730508.52</v>
      </c>
      <c r="AK9" s="69">
        <f t="shared" si="11"/>
        <v>6495409876.5200005</v>
      </c>
      <c r="AL9" s="69">
        <f t="shared" si="11"/>
        <v>1503671008</v>
      </c>
      <c r="AM9" s="69">
        <f t="shared" si="11"/>
        <v>5871771995</v>
      </c>
      <c r="AN9" s="69">
        <f t="shared" si="11"/>
        <v>1503671008</v>
      </c>
      <c r="AO9" s="69">
        <f t="shared" si="11"/>
        <v>5871771995</v>
      </c>
      <c r="AP9" s="70">
        <f t="shared" ref="AP9:AP72" si="12">IFERROR((AK9/AG9),0)</f>
        <v>0.24842206967541183</v>
      </c>
      <c r="AQ9" s="71">
        <f t="shared" ref="AQ9:AQ72" si="13">IFERROR((AM9/AG9),0)</f>
        <v>0.22457054741578947</v>
      </c>
    </row>
    <row r="10" spans="1:43" s="26" customFormat="1" ht="30" customHeight="1" x14ac:dyDescent="0.2">
      <c r="A10" s="23">
        <v>1</v>
      </c>
      <c r="B10" s="24">
        <v>0</v>
      </c>
      <c r="C10" s="24">
        <v>1</v>
      </c>
      <c r="D10" s="25"/>
      <c r="E10" s="25"/>
      <c r="F10" s="25"/>
      <c r="G10" s="25"/>
      <c r="H10" s="27" t="s">
        <v>45</v>
      </c>
      <c r="I10" s="69">
        <f t="shared" ref="I10:Q10" si="14">+I11+I15+I18+I27+I29</f>
        <v>18498260000</v>
      </c>
      <c r="J10" s="69">
        <f t="shared" si="14"/>
        <v>0</v>
      </c>
      <c r="K10" s="69">
        <f t="shared" si="14"/>
        <v>14249129461</v>
      </c>
      <c r="L10" s="69">
        <f t="shared" ref="L10" si="15">+L11+L15+L18+L27+L29</f>
        <v>1100688396</v>
      </c>
      <c r="M10" s="69">
        <f t="shared" si="14"/>
        <v>5298343429</v>
      </c>
      <c r="N10" s="69">
        <f t="shared" ref="N10" si="16">+N11+N15+N18+N27+N29</f>
        <v>1104613592</v>
      </c>
      <c r="O10" s="69">
        <f t="shared" si="14"/>
        <v>5247056874</v>
      </c>
      <c r="P10" s="69">
        <f t="shared" ref="P10" si="17">+P11+P15+P18+P27+P29</f>
        <v>1104613592</v>
      </c>
      <c r="Q10" s="69">
        <f t="shared" si="14"/>
        <v>5247056874</v>
      </c>
      <c r="R10" s="70">
        <f t="shared" si="9"/>
        <v>0.28642388143533498</v>
      </c>
      <c r="S10" s="71">
        <f t="shared" si="10"/>
        <v>0.28365137445359728</v>
      </c>
      <c r="T10" s="21"/>
      <c r="Y10" s="23">
        <v>1</v>
      </c>
      <c r="Z10" s="24">
        <v>0</v>
      </c>
      <c r="AA10" s="24">
        <v>1</v>
      </c>
      <c r="AB10" s="25"/>
      <c r="AC10" s="25"/>
      <c r="AD10" s="25"/>
      <c r="AE10" s="25"/>
      <c r="AF10" s="27" t="s">
        <v>45</v>
      </c>
      <c r="AG10" s="69">
        <f t="shared" ref="AG10:AO10" si="18">+AG11+AG15+AG18+AG27+AG29</f>
        <v>18498260000</v>
      </c>
      <c r="AH10" s="69">
        <f t="shared" si="18"/>
        <v>0</v>
      </c>
      <c r="AI10" s="69">
        <f t="shared" si="18"/>
        <v>14249129461</v>
      </c>
      <c r="AJ10" s="69">
        <f t="shared" si="18"/>
        <v>1068198148</v>
      </c>
      <c r="AK10" s="69">
        <f t="shared" si="18"/>
        <v>4197655033</v>
      </c>
      <c r="AL10" s="69">
        <f t="shared" si="18"/>
        <v>1072242299</v>
      </c>
      <c r="AM10" s="69">
        <f t="shared" si="18"/>
        <v>4142443282</v>
      </c>
      <c r="AN10" s="69">
        <f t="shared" si="18"/>
        <v>1072242299</v>
      </c>
      <c r="AO10" s="69">
        <f t="shared" si="18"/>
        <v>4142443282</v>
      </c>
      <c r="AP10" s="70">
        <f t="shared" si="12"/>
        <v>0.22692161495189278</v>
      </c>
      <c r="AQ10" s="71">
        <f t="shared" si="13"/>
        <v>0.22393691525581325</v>
      </c>
    </row>
    <row r="11" spans="1:43" s="26" customFormat="1" ht="30" customHeight="1" x14ac:dyDescent="0.2">
      <c r="A11" s="23">
        <v>1</v>
      </c>
      <c r="B11" s="24">
        <v>0</v>
      </c>
      <c r="C11" s="24">
        <v>1</v>
      </c>
      <c r="D11" s="25" t="s">
        <v>46</v>
      </c>
      <c r="E11" s="25"/>
      <c r="F11" s="25"/>
      <c r="G11" s="25"/>
      <c r="H11" s="27" t="s">
        <v>47</v>
      </c>
      <c r="I11" s="69">
        <f t="shared" ref="I11" si="19">SUM(I12:I14)</f>
        <v>10473377000</v>
      </c>
      <c r="J11" s="69">
        <f t="shared" ref="J11:Q11" si="20">SUM(J12:J14)</f>
        <v>0</v>
      </c>
      <c r="K11" s="69">
        <f t="shared" si="20"/>
        <v>8387046920</v>
      </c>
      <c r="L11" s="69">
        <f t="shared" ref="L11" si="21">SUM(L12:L14)</f>
        <v>831253414</v>
      </c>
      <c r="M11" s="69">
        <f t="shared" si="20"/>
        <v>3984736138</v>
      </c>
      <c r="N11" s="69">
        <f t="shared" ref="N11" si="22">SUM(N12:N14)</f>
        <v>834100870</v>
      </c>
      <c r="O11" s="69">
        <f t="shared" si="20"/>
        <v>3957468484</v>
      </c>
      <c r="P11" s="69">
        <f t="shared" ref="P11" si="23">SUM(P12:P14)</f>
        <v>834100870</v>
      </c>
      <c r="Q11" s="69">
        <f t="shared" si="20"/>
        <v>3957468484</v>
      </c>
      <c r="R11" s="70">
        <f t="shared" si="9"/>
        <v>0.38046335370148521</v>
      </c>
      <c r="S11" s="71">
        <f t="shared" si="10"/>
        <v>0.37785983298414638</v>
      </c>
      <c r="T11" s="21"/>
      <c r="Y11" s="23">
        <v>1</v>
      </c>
      <c r="Z11" s="24">
        <v>0</v>
      </c>
      <c r="AA11" s="24">
        <v>1</v>
      </c>
      <c r="AB11" s="25" t="s">
        <v>46</v>
      </c>
      <c r="AC11" s="25"/>
      <c r="AD11" s="25"/>
      <c r="AE11" s="25"/>
      <c r="AF11" s="27" t="s">
        <v>47</v>
      </c>
      <c r="AG11" s="69">
        <f t="shared" ref="AG11" si="24">SUM(AG12:AG14)</f>
        <v>10473377000</v>
      </c>
      <c r="AH11" s="69">
        <f t="shared" ref="AH11:AO11" si="25">SUM(AH12:AH14)</f>
        <v>0</v>
      </c>
      <c r="AI11" s="69">
        <f t="shared" si="25"/>
        <v>8387046920</v>
      </c>
      <c r="AJ11" s="69">
        <f t="shared" si="25"/>
        <v>793179469</v>
      </c>
      <c r="AK11" s="69">
        <f t="shared" si="25"/>
        <v>3153482724</v>
      </c>
      <c r="AL11" s="69">
        <f t="shared" si="25"/>
        <v>796123545</v>
      </c>
      <c r="AM11" s="69">
        <f t="shared" si="25"/>
        <v>3123367614</v>
      </c>
      <c r="AN11" s="69">
        <f t="shared" si="25"/>
        <v>796123545</v>
      </c>
      <c r="AO11" s="69">
        <f t="shared" si="25"/>
        <v>3123367614</v>
      </c>
      <c r="AP11" s="70">
        <f t="shared" si="12"/>
        <v>0.30109512185038312</v>
      </c>
      <c r="AQ11" s="71">
        <f t="shared" si="13"/>
        <v>0.29821972550018966</v>
      </c>
    </row>
    <row r="12" spans="1:43" s="33" customFormat="1" ht="30" customHeight="1" x14ac:dyDescent="0.2">
      <c r="A12" s="28">
        <v>1</v>
      </c>
      <c r="B12" s="29">
        <v>0</v>
      </c>
      <c r="C12" s="29">
        <v>1</v>
      </c>
      <c r="D12" s="1">
        <v>1</v>
      </c>
      <c r="E12" s="1">
        <v>1</v>
      </c>
      <c r="F12" s="30" t="s">
        <v>18</v>
      </c>
      <c r="G12" s="30" t="s">
        <v>157</v>
      </c>
      <c r="H12" s="31" t="s">
        <v>48</v>
      </c>
      <c r="I12" s="72">
        <v>9783377000</v>
      </c>
      <c r="J12" s="72">
        <v>0</v>
      </c>
      <c r="K12" s="72">
        <v>7834497120</v>
      </c>
      <c r="L12" s="72">
        <v>695243950</v>
      </c>
      <c r="M12" s="72">
        <v>3578881980</v>
      </c>
      <c r="N12" s="72">
        <v>697547368</v>
      </c>
      <c r="O12" s="72">
        <v>3552750908</v>
      </c>
      <c r="P12" s="72">
        <v>697547368</v>
      </c>
      <c r="Q12" s="72">
        <v>3552750908</v>
      </c>
      <c r="R12" s="73">
        <f t="shared" si="9"/>
        <v>0.36581253896277327</v>
      </c>
      <c r="S12" s="74">
        <f t="shared" si="10"/>
        <v>0.36314157248565604</v>
      </c>
      <c r="T12" s="32"/>
      <c r="Y12" s="28">
        <v>1</v>
      </c>
      <c r="Z12" s="29">
        <v>0</v>
      </c>
      <c r="AA12" s="29">
        <v>1</v>
      </c>
      <c r="AB12" s="1">
        <v>1</v>
      </c>
      <c r="AC12" s="1">
        <v>1</v>
      </c>
      <c r="AD12" s="30" t="s">
        <v>18</v>
      </c>
      <c r="AE12" s="30" t="s">
        <v>157</v>
      </c>
      <c r="AF12" s="31" t="s">
        <v>48</v>
      </c>
      <c r="AG12" s="72">
        <v>9783377000</v>
      </c>
      <c r="AH12" s="72">
        <v>0</v>
      </c>
      <c r="AI12" s="72">
        <v>7834497120</v>
      </c>
      <c r="AJ12" s="72">
        <v>699914347</v>
      </c>
      <c r="AK12" s="72">
        <v>2883638030</v>
      </c>
      <c r="AL12" s="72">
        <v>702485362</v>
      </c>
      <c r="AM12" s="72">
        <v>2855203540</v>
      </c>
      <c r="AN12" s="72">
        <v>702485362</v>
      </c>
      <c r="AO12" s="72">
        <v>2855203540</v>
      </c>
      <c r="AP12" s="73">
        <f t="shared" si="12"/>
        <v>0.29474873860017864</v>
      </c>
      <c r="AQ12" s="74">
        <f t="shared" si="13"/>
        <v>0.29184233010748745</v>
      </c>
    </row>
    <row r="13" spans="1:43" s="33" customFormat="1" ht="30" customHeight="1" x14ac:dyDescent="0.2">
      <c r="A13" s="28">
        <v>1</v>
      </c>
      <c r="B13" s="29">
        <v>0</v>
      </c>
      <c r="C13" s="29">
        <v>1</v>
      </c>
      <c r="D13" s="1">
        <v>1</v>
      </c>
      <c r="E13" s="1">
        <v>2</v>
      </c>
      <c r="F13" s="30" t="s">
        <v>18</v>
      </c>
      <c r="G13" s="30" t="s">
        <v>158</v>
      </c>
      <c r="H13" s="31" t="s">
        <v>49</v>
      </c>
      <c r="I13" s="72">
        <v>600000000</v>
      </c>
      <c r="J13" s="72">
        <v>0</v>
      </c>
      <c r="K13" s="72">
        <v>480478087</v>
      </c>
      <c r="L13" s="72">
        <v>127291139</v>
      </c>
      <c r="M13" s="72">
        <v>359398352</v>
      </c>
      <c r="N13" s="72">
        <v>127800304</v>
      </c>
      <c r="O13" s="72">
        <v>358435947</v>
      </c>
      <c r="P13" s="72">
        <v>127800304</v>
      </c>
      <c r="Q13" s="72">
        <v>358435947</v>
      </c>
      <c r="R13" s="73">
        <f t="shared" si="9"/>
        <v>0.59899725333333331</v>
      </c>
      <c r="S13" s="74">
        <f t="shared" si="10"/>
        <v>0.59739324500000002</v>
      </c>
      <c r="T13" s="32"/>
      <c r="Y13" s="28">
        <v>1</v>
      </c>
      <c r="Z13" s="29">
        <v>0</v>
      </c>
      <c r="AA13" s="29">
        <v>1</v>
      </c>
      <c r="AB13" s="1">
        <v>1</v>
      </c>
      <c r="AC13" s="1">
        <v>2</v>
      </c>
      <c r="AD13" s="30" t="s">
        <v>18</v>
      </c>
      <c r="AE13" s="30" t="s">
        <v>158</v>
      </c>
      <c r="AF13" s="31" t="s">
        <v>49</v>
      </c>
      <c r="AG13" s="72">
        <v>600000000</v>
      </c>
      <c r="AH13" s="72">
        <v>0</v>
      </c>
      <c r="AI13" s="72">
        <v>480478087</v>
      </c>
      <c r="AJ13" s="72">
        <v>83162699</v>
      </c>
      <c r="AK13" s="72">
        <v>232107213</v>
      </c>
      <c r="AL13" s="72">
        <v>83495350</v>
      </c>
      <c r="AM13" s="72">
        <v>230635643</v>
      </c>
      <c r="AN13" s="72">
        <v>83495350</v>
      </c>
      <c r="AO13" s="72">
        <v>230635643</v>
      </c>
      <c r="AP13" s="73">
        <f t="shared" si="12"/>
        <v>0.386845355</v>
      </c>
      <c r="AQ13" s="74">
        <f t="shared" si="13"/>
        <v>0.38439273833333332</v>
      </c>
    </row>
    <row r="14" spans="1:43" s="33" customFormat="1" ht="30" customHeight="1" x14ac:dyDescent="0.2">
      <c r="A14" s="28">
        <v>1</v>
      </c>
      <c r="B14" s="29">
        <v>0</v>
      </c>
      <c r="C14" s="29">
        <v>1</v>
      </c>
      <c r="D14" s="1">
        <v>1</v>
      </c>
      <c r="E14" s="1">
        <v>4</v>
      </c>
      <c r="F14" s="30" t="s">
        <v>18</v>
      </c>
      <c r="G14" s="30" t="s">
        <v>159</v>
      </c>
      <c r="H14" s="31" t="s">
        <v>50</v>
      </c>
      <c r="I14" s="72">
        <v>90000000</v>
      </c>
      <c r="J14" s="72">
        <v>0</v>
      </c>
      <c r="K14" s="72">
        <v>72071713</v>
      </c>
      <c r="L14" s="72">
        <v>8718325</v>
      </c>
      <c r="M14" s="72">
        <v>46455806</v>
      </c>
      <c r="N14" s="72">
        <v>8753198</v>
      </c>
      <c r="O14" s="72">
        <v>46281629</v>
      </c>
      <c r="P14" s="72">
        <v>8753198</v>
      </c>
      <c r="Q14" s="72">
        <v>46281629</v>
      </c>
      <c r="R14" s="73">
        <f t="shared" si="9"/>
        <v>0.51617562222222224</v>
      </c>
      <c r="S14" s="74">
        <f t="shared" si="10"/>
        <v>0.51424032222222227</v>
      </c>
      <c r="T14" s="32"/>
      <c r="Y14" s="28">
        <v>1</v>
      </c>
      <c r="Z14" s="29">
        <v>0</v>
      </c>
      <c r="AA14" s="29">
        <v>1</v>
      </c>
      <c r="AB14" s="1">
        <v>1</v>
      </c>
      <c r="AC14" s="1">
        <v>4</v>
      </c>
      <c r="AD14" s="30" t="s">
        <v>18</v>
      </c>
      <c r="AE14" s="30" t="s">
        <v>159</v>
      </c>
      <c r="AF14" s="31" t="s">
        <v>50</v>
      </c>
      <c r="AG14" s="72">
        <v>90000000</v>
      </c>
      <c r="AH14" s="72">
        <v>0</v>
      </c>
      <c r="AI14" s="72">
        <v>72071713</v>
      </c>
      <c r="AJ14" s="72">
        <v>10102423</v>
      </c>
      <c r="AK14" s="72">
        <v>37737481</v>
      </c>
      <c r="AL14" s="72">
        <v>10142833</v>
      </c>
      <c r="AM14" s="72">
        <v>37528431</v>
      </c>
      <c r="AN14" s="72">
        <v>10142833</v>
      </c>
      <c r="AO14" s="72">
        <v>37528431</v>
      </c>
      <c r="AP14" s="73">
        <f t="shared" si="12"/>
        <v>0.41930534444444445</v>
      </c>
      <c r="AQ14" s="74">
        <f t="shared" si="13"/>
        <v>0.41698256666666667</v>
      </c>
    </row>
    <row r="15" spans="1:43" s="26" customFormat="1" ht="30" customHeight="1" x14ac:dyDescent="0.2">
      <c r="A15" s="23">
        <v>1</v>
      </c>
      <c r="B15" s="24">
        <v>0</v>
      </c>
      <c r="C15" s="24">
        <v>1</v>
      </c>
      <c r="D15" s="34">
        <v>4</v>
      </c>
      <c r="E15" s="25"/>
      <c r="F15" s="25"/>
      <c r="G15" s="25"/>
      <c r="H15" s="27" t="s">
        <v>51</v>
      </c>
      <c r="I15" s="69">
        <f t="shared" ref="I15:Q15" si="26">SUM(I16:I17)</f>
        <v>3740455000</v>
      </c>
      <c r="J15" s="69">
        <f t="shared" si="26"/>
        <v>0</v>
      </c>
      <c r="K15" s="69">
        <f t="shared" si="26"/>
        <v>2995344442</v>
      </c>
      <c r="L15" s="69">
        <f t="shared" ref="L15" si="27">SUM(L16:L17)</f>
        <v>141053459</v>
      </c>
      <c r="M15" s="69">
        <f t="shared" si="26"/>
        <v>766444315</v>
      </c>
      <c r="N15" s="69">
        <f t="shared" ref="N15" si="28">SUM(N16:N17)</f>
        <v>141617673</v>
      </c>
      <c r="O15" s="69">
        <f t="shared" si="26"/>
        <v>754548274</v>
      </c>
      <c r="P15" s="69">
        <f t="shared" ref="P15" si="29">SUM(P16:P17)</f>
        <v>141617673</v>
      </c>
      <c r="Q15" s="69">
        <f t="shared" si="26"/>
        <v>754548274</v>
      </c>
      <c r="R15" s="75">
        <f t="shared" si="9"/>
        <v>0.20490670653703894</v>
      </c>
      <c r="S15" s="74">
        <f t="shared" si="10"/>
        <v>0.20172633382837116</v>
      </c>
      <c r="T15" s="32"/>
      <c r="Y15" s="23">
        <v>1</v>
      </c>
      <c r="Z15" s="24">
        <v>0</v>
      </c>
      <c r="AA15" s="24">
        <v>1</v>
      </c>
      <c r="AB15" s="34">
        <v>4</v>
      </c>
      <c r="AC15" s="25"/>
      <c r="AD15" s="25"/>
      <c r="AE15" s="25"/>
      <c r="AF15" s="27" t="s">
        <v>51</v>
      </c>
      <c r="AG15" s="69">
        <f t="shared" ref="AG15:AO15" si="30">SUM(AG16:AG17)</f>
        <v>3740455000</v>
      </c>
      <c r="AH15" s="69">
        <f t="shared" si="30"/>
        <v>0</v>
      </c>
      <c r="AI15" s="69">
        <f t="shared" si="30"/>
        <v>2995344442</v>
      </c>
      <c r="AJ15" s="69">
        <f t="shared" si="30"/>
        <v>147038814</v>
      </c>
      <c r="AK15" s="69">
        <f t="shared" si="30"/>
        <v>625390856</v>
      </c>
      <c r="AL15" s="69">
        <f t="shared" si="30"/>
        <v>147626969</v>
      </c>
      <c r="AM15" s="69">
        <f t="shared" si="30"/>
        <v>612930601</v>
      </c>
      <c r="AN15" s="69">
        <f t="shared" si="30"/>
        <v>147626969</v>
      </c>
      <c r="AO15" s="69">
        <f t="shared" si="30"/>
        <v>612930601</v>
      </c>
      <c r="AP15" s="75">
        <f t="shared" si="12"/>
        <v>0.1671964656706203</v>
      </c>
      <c r="AQ15" s="74">
        <f t="shared" si="13"/>
        <v>0.16386525195464188</v>
      </c>
    </row>
    <row r="16" spans="1:43" s="33" customFormat="1" ht="30" customHeight="1" x14ac:dyDescent="0.2">
      <c r="A16" s="28">
        <v>1</v>
      </c>
      <c r="B16" s="29">
        <v>0</v>
      </c>
      <c r="C16" s="29">
        <v>1</v>
      </c>
      <c r="D16" s="1">
        <v>4</v>
      </c>
      <c r="E16" s="1">
        <v>1</v>
      </c>
      <c r="F16" s="30" t="s">
        <v>18</v>
      </c>
      <c r="G16" s="30" t="s">
        <v>160</v>
      </c>
      <c r="H16" s="31" t="s">
        <v>52</v>
      </c>
      <c r="I16" s="72">
        <v>2244273000</v>
      </c>
      <c r="J16" s="72">
        <v>0</v>
      </c>
      <c r="K16" s="72">
        <v>1797206666</v>
      </c>
      <c r="L16" s="72">
        <v>89530270</v>
      </c>
      <c r="M16" s="72">
        <v>504690236</v>
      </c>
      <c r="N16" s="72">
        <v>89888391</v>
      </c>
      <c r="O16" s="72">
        <v>497731905</v>
      </c>
      <c r="P16" s="72">
        <v>89888391</v>
      </c>
      <c r="Q16" s="72">
        <v>497731905</v>
      </c>
      <c r="R16" s="73">
        <f t="shared" si="9"/>
        <v>0.22487916398762539</v>
      </c>
      <c r="S16" s="74">
        <f t="shared" si="10"/>
        <v>0.22177868066852829</v>
      </c>
      <c r="T16" s="32"/>
      <c r="Y16" s="28">
        <v>1</v>
      </c>
      <c r="Z16" s="29">
        <v>0</v>
      </c>
      <c r="AA16" s="29">
        <v>1</v>
      </c>
      <c r="AB16" s="1">
        <v>4</v>
      </c>
      <c r="AC16" s="1">
        <v>1</v>
      </c>
      <c r="AD16" s="30" t="s">
        <v>18</v>
      </c>
      <c r="AE16" s="30" t="s">
        <v>160</v>
      </c>
      <c r="AF16" s="31" t="s">
        <v>52</v>
      </c>
      <c r="AG16" s="72">
        <v>2244273000</v>
      </c>
      <c r="AH16" s="72">
        <v>0</v>
      </c>
      <c r="AI16" s="72">
        <v>1797206666</v>
      </c>
      <c r="AJ16" s="72">
        <v>96715324</v>
      </c>
      <c r="AK16" s="72">
        <v>415159966</v>
      </c>
      <c r="AL16" s="72">
        <v>97102185</v>
      </c>
      <c r="AM16" s="72">
        <v>407843514</v>
      </c>
      <c r="AN16" s="72">
        <v>97102185</v>
      </c>
      <c r="AO16" s="72">
        <v>407843514</v>
      </c>
      <c r="AP16" s="73">
        <f t="shared" si="12"/>
        <v>0.18498639247542523</v>
      </c>
      <c r="AQ16" s="74">
        <f t="shared" si="13"/>
        <v>0.18172633810592562</v>
      </c>
    </row>
    <row r="17" spans="1:43" s="33" customFormat="1" ht="30" customHeight="1" x14ac:dyDescent="0.2">
      <c r="A17" s="28">
        <v>1</v>
      </c>
      <c r="B17" s="29">
        <v>0</v>
      </c>
      <c r="C17" s="29">
        <v>1</v>
      </c>
      <c r="D17" s="1">
        <v>4</v>
      </c>
      <c r="E17" s="1">
        <v>2</v>
      </c>
      <c r="F17" s="30" t="s">
        <v>18</v>
      </c>
      <c r="G17" s="30" t="s">
        <v>161</v>
      </c>
      <c r="H17" s="31" t="s">
        <v>53</v>
      </c>
      <c r="I17" s="72">
        <v>1496182000</v>
      </c>
      <c r="J17" s="72">
        <v>0</v>
      </c>
      <c r="K17" s="72">
        <v>1198137776</v>
      </c>
      <c r="L17" s="72">
        <v>51523189</v>
      </c>
      <c r="M17" s="72">
        <v>261754079</v>
      </c>
      <c r="N17" s="72">
        <v>51729282</v>
      </c>
      <c r="O17" s="72">
        <v>256816369</v>
      </c>
      <c r="P17" s="72">
        <v>51729282</v>
      </c>
      <c r="Q17" s="72">
        <v>256816369</v>
      </c>
      <c r="R17" s="73">
        <f t="shared" si="9"/>
        <v>0.17494802036115928</v>
      </c>
      <c r="S17" s="74">
        <f t="shared" si="10"/>
        <v>0.17164781356813544</v>
      </c>
      <c r="T17" s="32"/>
      <c r="Y17" s="28">
        <v>1</v>
      </c>
      <c r="Z17" s="29">
        <v>0</v>
      </c>
      <c r="AA17" s="29">
        <v>1</v>
      </c>
      <c r="AB17" s="1">
        <v>4</v>
      </c>
      <c r="AC17" s="1">
        <v>2</v>
      </c>
      <c r="AD17" s="30" t="s">
        <v>18</v>
      </c>
      <c r="AE17" s="30" t="s">
        <v>161</v>
      </c>
      <c r="AF17" s="31" t="s">
        <v>53</v>
      </c>
      <c r="AG17" s="72">
        <v>1496182000</v>
      </c>
      <c r="AH17" s="72">
        <v>0</v>
      </c>
      <c r="AI17" s="72">
        <v>1198137776</v>
      </c>
      <c r="AJ17" s="72">
        <v>50323490</v>
      </c>
      <c r="AK17" s="72">
        <v>210230890</v>
      </c>
      <c r="AL17" s="72">
        <v>50524784</v>
      </c>
      <c r="AM17" s="72">
        <v>205087087</v>
      </c>
      <c r="AN17" s="72">
        <v>50524784</v>
      </c>
      <c r="AO17" s="72">
        <v>205087087</v>
      </c>
      <c r="AP17" s="73">
        <f t="shared" si="12"/>
        <v>0.14051157546341286</v>
      </c>
      <c r="AQ17" s="74">
        <f t="shared" si="13"/>
        <v>0.13707362272771628</v>
      </c>
    </row>
    <row r="18" spans="1:43" s="26" customFormat="1" ht="30" customHeight="1" x14ac:dyDescent="0.2">
      <c r="A18" s="23">
        <v>1</v>
      </c>
      <c r="B18" s="24">
        <v>0</v>
      </c>
      <c r="C18" s="24">
        <v>1</v>
      </c>
      <c r="D18" s="34">
        <v>5</v>
      </c>
      <c r="E18" s="25"/>
      <c r="F18" s="25"/>
      <c r="G18" s="25"/>
      <c r="H18" s="11" t="s">
        <v>54</v>
      </c>
      <c r="I18" s="69">
        <f>SUM(I19:I26)</f>
        <v>3335886000</v>
      </c>
      <c r="J18" s="69">
        <f t="shared" ref="J18:Q18" si="31">SUM(J19:J26)</f>
        <v>0</v>
      </c>
      <c r="K18" s="69">
        <f t="shared" si="31"/>
        <v>2671366877</v>
      </c>
      <c r="L18" s="69">
        <f t="shared" ref="L18" si="32">SUM(L19:L26)</f>
        <v>124132766</v>
      </c>
      <c r="M18" s="69">
        <f t="shared" si="31"/>
        <v>529049057</v>
      </c>
      <c r="N18" s="69">
        <f t="shared" ref="N18" si="33">SUM(N19:N26)</f>
        <v>124629297</v>
      </c>
      <c r="O18" s="69">
        <f t="shared" si="31"/>
        <v>517821712</v>
      </c>
      <c r="P18" s="69">
        <f t="shared" ref="P18" si="34">SUM(P19:P26)</f>
        <v>124629297</v>
      </c>
      <c r="Q18" s="69">
        <f t="shared" si="31"/>
        <v>517821712</v>
      </c>
      <c r="R18" s="75">
        <f t="shared" si="9"/>
        <v>0.15859326637660878</v>
      </c>
      <c r="S18" s="71">
        <f t="shared" si="10"/>
        <v>0.15522764027307887</v>
      </c>
      <c r="T18" s="35"/>
      <c r="Y18" s="23">
        <v>1</v>
      </c>
      <c r="Z18" s="24">
        <v>0</v>
      </c>
      <c r="AA18" s="24">
        <v>1</v>
      </c>
      <c r="AB18" s="34">
        <v>5</v>
      </c>
      <c r="AC18" s="25"/>
      <c r="AD18" s="25"/>
      <c r="AE18" s="25"/>
      <c r="AF18" s="11" t="s">
        <v>54</v>
      </c>
      <c r="AG18" s="69">
        <f>SUM(AG19:AG26)</f>
        <v>3335886000</v>
      </c>
      <c r="AH18" s="69">
        <f t="shared" ref="AH18:AO18" si="35">SUM(AH19:AH26)</f>
        <v>0</v>
      </c>
      <c r="AI18" s="69">
        <f t="shared" si="35"/>
        <v>2671366877</v>
      </c>
      <c r="AJ18" s="69">
        <f t="shared" si="35"/>
        <v>123640464</v>
      </c>
      <c r="AK18" s="69">
        <f t="shared" si="35"/>
        <v>404916291</v>
      </c>
      <c r="AL18" s="69">
        <f t="shared" si="35"/>
        <v>124135026</v>
      </c>
      <c r="AM18" s="69">
        <f t="shared" si="35"/>
        <v>393192415</v>
      </c>
      <c r="AN18" s="69">
        <f t="shared" si="35"/>
        <v>124135026</v>
      </c>
      <c r="AO18" s="69">
        <f t="shared" si="35"/>
        <v>393192415</v>
      </c>
      <c r="AP18" s="75">
        <f t="shared" si="12"/>
        <v>0.12138193301569658</v>
      </c>
      <c r="AQ18" s="71">
        <f t="shared" si="13"/>
        <v>0.11786746159790833</v>
      </c>
    </row>
    <row r="19" spans="1:43" s="33" customFormat="1" ht="30" customHeight="1" x14ac:dyDescent="0.2">
      <c r="A19" s="28">
        <v>1</v>
      </c>
      <c r="B19" s="29">
        <v>0</v>
      </c>
      <c r="C19" s="29">
        <v>1</v>
      </c>
      <c r="D19" s="1">
        <v>5</v>
      </c>
      <c r="E19" s="1">
        <v>2</v>
      </c>
      <c r="F19" s="30" t="s">
        <v>18</v>
      </c>
      <c r="G19" s="30" t="s">
        <v>162</v>
      </c>
      <c r="H19" s="12" t="s">
        <v>55</v>
      </c>
      <c r="I19" s="72">
        <v>442672072</v>
      </c>
      <c r="J19" s="72">
        <v>0</v>
      </c>
      <c r="K19" s="72">
        <v>354490385</v>
      </c>
      <c r="L19" s="72">
        <v>19065766</v>
      </c>
      <c r="M19" s="72">
        <v>166988549</v>
      </c>
      <c r="N19" s="72">
        <v>19142029</v>
      </c>
      <c r="O19" s="72">
        <v>165885815</v>
      </c>
      <c r="P19" s="72">
        <v>19142029</v>
      </c>
      <c r="Q19" s="72">
        <v>165885815</v>
      </c>
      <c r="R19" s="73">
        <f t="shared" si="9"/>
        <v>0.37722856164280449</v>
      </c>
      <c r="S19" s="74">
        <f t="shared" si="10"/>
        <v>0.37473747609720454</v>
      </c>
      <c r="T19" s="32"/>
      <c r="Y19" s="28">
        <v>1</v>
      </c>
      <c r="Z19" s="29">
        <v>0</v>
      </c>
      <c r="AA19" s="29">
        <v>1</v>
      </c>
      <c r="AB19" s="1">
        <v>5</v>
      </c>
      <c r="AC19" s="1">
        <v>2</v>
      </c>
      <c r="AD19" s="30" t="s">
        <v>18</v>
      </c>
      <c r="AE19" s="30" t="s">
        <v>162</v>
      </c>
      <c r="AF19" s="12" t="s">
        <v>55</v>
      </c>
      <c r="AG19" s="72">
        <v>442672072</v>
      </c>
      <c r="AH19" s="72">
        <v>0</v>
      </c>
      <c r="AI19" s="72">
        <v>354490385</v>
      </c>
      <c r="AJ19" s="72">
        <v>24509758</v>
      </c>
      <c r="AK19" s="72">
        <v>147922783</v>
      </c>
      <c r="AL19" s="72">
        <v>24607797</v>
      </c>
      <c r="AM19" s="72">
        <v>146743786</v>
      </c>
      <c r="AN19" s="72">
        <v>24607797</v>
      </c>
      <c r="AO19" s="72">
        <v>146743786</v>
      </c>
      <c r="AP19" s="73">
        <f t="shared" si="12"/>
        <v>0.33415883304244232</v>
      </c>
      <c r="AQ19" s="74">
        <f t="shared" si="13"/>
        <v>0.33149546872701741</v>
      </c>
    </row>
    <row r="20" spans="1:43" s="33" customFormat="1" ht="30" customHeight="1" x14ac:dyDescent="0.2">
      <c r="A20" s="28">
        <v>1</v>
      </c>
      <c r="B20" s="29">
        <v>0</v>
      </c>
      <c r="C20" s="29">
        <v>1</v>
      </c>
      <c r="D20" s="1">
        <v>5</v>
      </c>
      <c r="E20" s="1">
        <v>5</v>
      </c>
      <c r="F20" s="30" t="s">
        <v>18</v>
      </c>
      <c r="G20" s="30" t="s">
        <v>163</v>
      </c>
      <c r="H20" s="12" t="s">
        <v>56</v>
      </c>
      <c r="I20" s="72">
        <v>73723081</v>
      </c>
      <c r="J20" s="72">
        <v>0</v>
      </c>
      <c r="K20" s="72">
        <v>59037208</v>
      </c>
      <c r="L20" s="72">
        <v>9277277</v>
      </c>
      <c r="M20" s="72">
        <v>25193413</v>
      </c>
      <c r="N20" s="72">
        <v>9314386</v>
      </c>
      <c r="O20" s="72">
        <v>24999296</v>
      </c>
      <c r="P20" s="72">
        <v>9314386</v>
      </c>
      <c r="Q20" s="72">
        <v>24999296</v>
      </c>
      <c r="R20" s="73">
        <f t="shared" si="9"/>
        <v>0.34173033272985431</v>
      </c>
      <c r="S20" s="74">
        <f t="shared" si="10"/>
        <v>0.33909727674023826</v>
      </c>
      <c r="T20" s="32"/>
      <c r="Y20" s="28">
        <v>1</v>
      </c>
      <c r="Z20" s="29">
        <v>0</v>
      </c>
      <c r="AA20" s="29">
        <v>1</v>
      </c>
      <c r="AB20" s="1">
        <v>5</v>
      </c>
      <c r="AC20" s="1">
        <v>5</v>
      </c>
      <c r="AD20" s="30" t="s">
        <v>18</v>
      </c>
      <c r="AE20" s="30" t="s">
        <v>163</v>
      </c>
      <c r="AF20" s="12" t="s">
        <v>56</v>
      </c>
      <c r="AG20" s="72">
        <v>73723081</v>
      </c>
      <c r="AH20" s="72">
        <v>0</v>
      </c>
      <c r="AI20" s="72">
        <v>59037208</v>
      </c>
      <c r="AJ20" s="72">
        <v>5406248</v>
      </c>
      <c r="AK20" s="72">
        <v>15916136</v>
      </c>
      <c r="AL20" s="72">
        <v>5427873</v>
      </c>
      <c r="AM20" s="72">
        <v>15684910</v>
      </c>
      <c r="AN20" s="72">
        <v>5427873</v>
      </c>
      <c r="AO20" s="72">
        <v>15684910</v>
      </c>
      <c r="AP20" s="73">
        <f t="shared" si="12"/>
        <v>0.21589081443842534</v>
      </c>
      <c r="AQ20" s="74">
        <f t="shared" si="13"/>
        <v>0.21275440184058503</v>
      </c>
    </row>
    <row r="21" spans="1:43" s="33" customFormat="1" ht="30" customHeight="1" x14ac:dyDescent="0.2">
      <c r="A21" s="28">
        <v>1</v>
      </c>
      <c r="B21" s="29">
        <v>0</v>
      </c>
      <c r="C21" s="29">
        <v>1</v>
      </c>
      <c r="D21" s="1">
        <v>5</v>
      </c>
      <c r="E21" s="1">
        <v>12</v>
      </c>
      <c r="F21" s="30" t="s">
        <v>18</v>
      </c>
      <c r="G21" s="30"/>
      <c r="H21" s="12" t="s">
        <v>57</v>
      </c>
      <c r="I21" s="72">
        <v>0</v>
      </c>
      <c r="J21" s="72">
        <v>0</v>
      </c>
      <c r="K21" s="72"/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/>
      <c r="R21" s="73">
        <f t="shared" si="9"/>
        <v>0</v>
      </c>
      <c r="S21" s="74">
        <f t="shared" si="10"/>
        <v>0</v>
      </c>
      <c r="T21" s="32"/>
      <c r="Y21" s="28">
        <v>1</v>
      </c>
      <c r="Z21" s="29">
        <v>0</v>
      </c>
      <c r="AA21" s="29">
        <v>1</v>
      </c>
      <c r="AB21" s="1">
        <v>5</v>
      </c>
      <c r="AC21" s="1">
        <v>12</v>
      </c>
      <c r="AD21" s="30" t="s">
        <v>18</v>
      </c>
      <c r="AE21" s="30"/>
      <c r="AF21" s="12" t="s">
        <v>57</v>
      </c>
      <c r="AG21" s="72">
        <v>0</v>
      </c>
      <c r="AH21" s="72">
        <v>0</v>
      </c>
      <c r="AI21" s="72">
        <v>0</v>
      </c>
      <c r="AJ21" s="72">
        <v>0</v>
      </c>
      <c r="AK21" s="72">
        <v>0</v>
      </c>
      <c r="AL21" s="72">
        <v>0</v>
      </c>
      <c r="AM21" s="72">
        <v>0</v>
      </c>
      <c r="AN21" s="72">
        <v>0</v>
      </c>
      <c r="AO21" s="72">
        <v>0</v>
      </c>
      <c r="AP21" s="73">
        <f t="shared" si="12"/>
        <v>0</v>
      </c>
      <c r="AQ21" s="74">
        <f t="shared" si="13"/>
        <v>0</v>
      </c>
    </row>
    <row r="22" spans="1:43" s="33" customFormat="1" ht="30" customHeight="1" x14ac:dyDescent="0.2">
      <c r="A22" s="28">
        <v>1</v>
      </c>
      <c r="B22" s="29">
        <v>0</v>
      </c>
      <c r="C22" s="29">
        <v>1</v>
      </c>
      <c r="D22" s="1">
        <v>5</v>
      </c>
      <c r="E22" s="1">
        <v>14</v>
      </c>
      <c r="F22" s="30" t="s">
        <v>18</v>
      </c>
      <c r="G22" s="30" t="s">
        <v>164</v>
      </c>
      <c r="H22" s="12" t="s">
        <v>58</v>
      </c>
      <c r="I22" s="72">
        <v>651164948</v>
      </c>
      <c r="J22" s="72">
        <v>0</v>
      </c>
      <c r="K22" s="72">
        <v>521450815</v>
      </c>
      <c r="L22" s="72">
        <v>5238785</v>
      </c>
      <c r="M22" s="72">
        <v>51026643</v>
      </c>
      <c r="N22" s="72">
        <v>5259740</v>
      </c>
      <c r="O22" s="72">
        <v>48626089</v>
      </c>
      <c r="P22" s="72">
        <v>5259740</v>
      </c>
      <c r="Q22" s="72">
        <v>48626089</v>
      </c>
      <c r="R22" s="73">
        <f t="shared" si="9"/>
        <v>7.8362084993555278E-2</v>
      </c>
      <c r="S22" s="74">
        <f t="shared" si="10"/>
        <v>7.467553213567632E-2</v>
      </c>
      <c r="T22" s="32"/>
      <c r="Y22" s="28">
        <v>1</v>
      </c>
      <c r="Z22" s="29">
        <v>0</v>
      </c>
      <c r="AA22" s="29">
        <v>1</v>
      </c>
      <c r="AB22" s="1">
        <v>5</v>
      </c>
      <c r="AC22" s="1">
        <v>14</v>
      </c>
      <c r="AD22" s="30" t="s">
        <v>18</v>
      </c>
      <c r="AE22" s="30" t="s">
        <v>164</v>
      </c>
      <c r="AF22" s="12" t="s">
        <v>58</v>
      </c>
      <c r="AG22" s="72">
        <v>651164948</v>
      </c>
      <c r="AH22" s="72">
        <v>0</v>
      </c>
      <c r="AI22" s="72">
        <v>521450815</v>
      </c>
      <c r="AJ22" s="72">
        <v>20582285</v>
      </c>
      <c r="AK22" s="72">
        <v>45787858</v>
      </c>
      <c r="AL22" s="72">
        <v>20664614</v>
      </c>
      <c r="AM22" s="72">
        <v>43366349</v>
      </c>
      <c r="AN22" s="72">
        <v>20664614</v>
      </c>
      <c r="AO22" s="72">
        <v>43366349</v>
      </c>
      <c r="AP22" s="73">
        <f t="shared" si="12"/>
        <v>7.0316834683183838E-2</v>
      </c>
      <c r="AQ22" s="74">
        <f t="shared" si="13"/>
        <v>6.659810103906269E-2</v>
      </c>
    </row>
    <row r="23" spans="1:43" s="33" customFormat="1" ht="30" customHeight="1" x14ac:dyDescent="0.2">
      <c r="A23" s="28">
        <v>1</v>
      </c>
      <c r="B23" s="29">
        <v>0</v>
      </c>
      <c r="C23" s="29">
        <v>1</v>
      </c>
      <c r="D23" s="1">
        <v>5</v>
      </c>
      <c r="E23" s="1">
        <v>15</v>
      </c>
      <c r="F23" s="30" t="s">
        <v>18</v>
      </c>
      <c r="G23" s="30" t="s">
        <v>165</v>
      </c>
      <c r="H23" s="12" t="s">
        <v>59</v>
      </c>
      <c r="I23" s="72">
        <v>677852035</v>
      </c>
      <c r="J23" s="72">
        <v>0</v>
      </c>
      <c r="K23" s="72">
        <v>542821749</v>
      </c>
      <c r="L23" s="72">
        <v>85924881</v>
      </c>
      <c r="M23" s="72">
        <v>246262589</v>
      </c>
      <c r="N23" s="72">
        <v>86268581</v>
      </c>
      <c r="O23" s="72">
        <v>244536232</v>
      </c>
      <c r="P23" s="72">
        <v>86268581</v>
      </c>
      <c r="Q23" s="72">
        <v>244536232</v>
      </c>
      <c r="R23" s="73">
        <f t="shared" si="9"/>
        <v>0.36329844314769966</v>
      </c>
      <c r="S23" s="74">
        <f t="shared" si="10"/>
        <v>0.36075163807688504</v>
      </c>
      <c r="T23" s="32"/>
      <c r="Y23" s="28">
        <v>1</v>
      </c>
      <c r="Z23" s="29">
        <v>0</v>
      </c>
      <c r="AA23" s="29">
        <v>1</v>
      </c>
      <c r="AB23" s="1">
        <v>5</v>
      </c>
      <c r="AC23" s="1">
        <v>15</v>
      </c>
      <c r="AD23" s="30" t="s">
        <v>18</v>
      </c>
      <c r="AE23" s="30" t="s">
        <v>165</v>
      </c>
      <c r="AF23" s="12" t="s">
        <v>59</v>
      </c>
      <c r="AG23" s="72">
        <v>677852035</v>
      </c>
      <c r="AH23" s="72">
        <v>0</v>
      </c>
      <c r="AI23" s="72">
        <v>542821749</v>
      </c>
      <c r="AJ23" s="72">
        <v>56740542</v>
      </c>
      <c r="AK23" s="72">
        <v>160337708</v>
      </c>
      <c r="AL23" s="72">
        <v>56967504</v>
      </c>
      <c r="AM23" s="72">
        <v>158267651</v>
      </c>
      <c r="AN23" s="72">
        <v>56967504</v>
      </c>
      <c r="AO23" s="72">
        <v>158267651</v>
      </c>
      <c r="AP23" s="73">
        <f t="shared" si="12"/>
        <v>0.23653791642006355</v>
      </c>
      <c r="AQ23" s="74">
        <f t="shared" si="13"/>
        <v>0.23348406854012027</v>
      </c>
    </row>
    <row r="24" spans="1:43" s="33" customFormat="1" ht="30" customHeight="1" x14ac:dyDescent="0.2">
      <c r="A24" s="28">
        <v>1</v>
      </c>
      <c r="B24" s="29">
        <v>0</v>
      </c>
      <c r="C24" s="29">
        <v>1</v>
      </c>
      <c r="D24" s="1">
        <v>5</v>
      </c>
      <c r="E24" s="1">
        <v>16</v>
      </c>
      <c r="F24" s="30" t="s">
        <v>18</v>
      </c>
      <c r="G24" s="30" t="s">
        <v>166</v>
      </c>
      <c r="H24" s="12" t="s">
        <v>60</v>
      </c>
      <c r="I24" s="72">
        <v>1412414132</v>
      </c>
      <c r="J24" s="72">
        <v>0</v>
      </c>
      <c r="K24" s="72">
        <v>1131056735</v>
      </c>
      <c r="L24" s="72">
        <v>4626057</v>
      </c>
      <c r="M24" s="72">
        <v>34142384</v>
      </c>
      <c r="N24" s="72">
        <v>4644561</v>
      </c>
      <c r="O24" s="72">
        <v>28629298</v>
      </c>
      <c r="P24" s="72">
        <v>4644561</v>
      </c>
      <c r="Q24" s="72">
        <v>28629298</v>
      </c>
      <c r="R24" s="73">
        <f t="shared" si="9"/>
        <v>2.4173068809254877E-2</v>
      </c>
      <c r="S24" s="74">
        <f t="shared" si="10"/>
        <v>2.0269761786835476E-2</v>
      </c>
      <c r="T24" s="32"/>
      <c r="Y24" s="28">
        <v>1</v>
      </c>
      <c r="Z24" s="29">
        <v>0</v>
      </c>
      <c r="AA24" s="29">
        <v>1</v>
      </c>
      <c r="AB24" s="1">
        <v>5</v>
      </c>
      <c r="AC24" s="1">
        <v>16</v>
      </c>
      <c r="AD24" s="30" t="s">
        <v>18</v>
      </c>
      <c r="AE24" s="30" t="s">
        <v>166</v>
      </c>
      <c r="AF24" s="12" t="s">
        <v>60</v>
      </c>
      <c r="AG24" s="72">
        <v>1412414132</v>
      </c>
      <c r="AH24" s="72">
        <v>0</v>
      </c>
      <c r="AI24" s="72">
        <v>1131056735</v>
      </c>
      <c r="AJ24" s="72">
        <v>16401631</v>
      </c>
      <c r="AK24" s="72">
        <v>29516327</v>
      </c>
      <c r="AL24" s="72">
        <v>16467238</v>
      </c>
      <c r="AM24" s="72">
        <v>23984737</v>
      </c>
      <c r="AN24" s="72">
        <v>16467238</v>
      </c>
      <c r="AO24" s="72">
        <v>23984737</v>
      </c>
      <c r="AP24" s="73">
        <f t="shared" si="12"/>
        <v>2.0897785098060742E-2</v>
      </c>
      <c r="AQ24" s="74">
        <f t="shared" si="13"/>
        <v>1.6981377102222309E-2</v>
      </c>
    </row>
    <row r="25" spans="1:43" s="33" customFormat="1" ht="30" customHeight="1" x14ac:dyDescent="0.2">
      <c r="A25" s="28">
        <v>1</v>
      </c>
      <c r="B25" s="29">
        <v>0</v>
      </c>
      <c r="C25" s="29">
        <v>1</v>
      </c>
      <c r="D25" s="1">
        <v>5</v>
      </c>
      <c r="E25" s="1">
        <v>47</v>
      </c>
      <c r="F25" s="30" t="s">
        <v>18</v>
      </c>
      <c r="G25" s="30"/>
      <c r="H25" s="12" t="s">
        <v>61</v>
      </c>
      <c r="I25" s="72">
        <v>0</v>
      </c>
      <c r="J25" s="72">
        <v>0</v>
      </c>
      <c r="K25" s="72"/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/>
      <c r="R25" s="73">
        <f t="shared" si="9"/>
        <v>0</v>
      </c>
      <c r="S25" s="74">
        <f t="shared" si="10"/>
        <v>0</v>
      </c>
      <c r="T25" s="32"/>
      <c r="Y25" s="28">
        <v>1</v>
      </c>
      <c r="Z25" s="29">
        <v>0</v>
      </c>
      <c r="AA25" s="29">
        <v>1</v>
      </c>
      <c r="AB25" s="1">
        <v>5</v>
      </c>
      <c r="AC25" s="1">
        <v>47</v>
      </c>
      <c r="AD25" s="30" t="s">
        <v>18</v>
      </c>
      <c r="AE25" s="30"/>
      <c r="AF25" s="12" t="s">
        <v>61</v>
      </c>
      <c r="AG25" s="72">
        <v>0</v>
      </c>
      <c r="AH25" s="72">
        <v>0</v>
      </c>
      <c r="AI25" s="72"/>
      <c r="AJ25" s="72">
        <v>0</v>
      </c>
      <c r="AK25" s="72"/>
      <c r="AL25" s="72">
        <v>0</v>
      </c>
      <c r="AM25" s="72"/>
      <c r="AN25" s="72">
        <v>0</v>
      </c>
      <c r="AO25" s="72"/>
      <c r="AP25" s="73">
        <f t="shared" si="12"/>
        <v>0</v>
      </c>
      <c r="AQ25" s="74">
        <f t="shared" si="13"/>
        <v>0</v>
      </c>
    </row>
    <row r="26" spans="1:43" s="33" customFormat="1" ht="30" customHeight="1" x14ac:dyDescent="0.2">
      <c r="A26" s="28">
        <v>1</v>
      </c>
      <c r="B26" s="29">
        <v>0</v>
      </c>
      <c r="C26" s="29">
        <v>1</v>
      </c>
      <c r="D26" s="1">
        <v>5</v>
      </c>
      <c r="E26" s="1">
        <v>92</v>
      </c>
      <c r="F26" s="30" t="s">
        <v>18</v>
      </c>
      <c r="G26" s="30" t="s">
        <v>167</v>
      </c>
      <c r="H26" s="12" t="s">
        <v>62</v>
      </c>
      <c r="I26" s="72">
        <v>78059732</v>
      </c>
      <c r="J26" s="72">
        <v>0</v>
      </c>
      <c r="K26" s="72">
        <v>62509985</v>
      </c>
      <c r="L26" s="72">
        <v>0</v>
      </c>
      <c r="M26" s="72">
        <v>5435479</v>
      </c>
      <c r="N26" s="72">
        <v>0</v>
      </c>
      <c r="O26" s="72">
        <v>5144982</v>
      </c>
      <c r="P26" s="72">
        <v>0</v>
      </c>
      <c r="Q26" s="72">
        <v>5144982</v>
      </c>
      <c r="R26" s="73">
        <f t="shared" si="9"/>
        <v>6.9632304143703694E-2</v>
      </c>
      <c r="S26" s="74">
        <f t="shared" si="10"/>
        <v>6.5910833514006936E-2</v>
      </c>
      <c r="T26" s="32"/>
      <c r="Y26" s="28">
        <v>1</v>
      </c>
      <c r="Z26" s="29">
        <v>0</v>
      </c>
      <c r="AA26" s="29">
        <v>1</v>
      </c>
      <c r="AB26" s="1">
        <v>5</v>
      </c>
      <c r="AC26" s="1">
        <v>92</v>
      </c>
      <c r="AD26" s="30" t="s">
        <v>18</v>
      </c>
      <c r="AE26" s="30" t="s">
        <v>167</v>
      </c>
      <c r="AF26" s="12" t="s">
        <v>62</v>
      </c>
      <c r="AG26" s="72">
        <v>78059732</v>
      </c>
      <c r="AH26" s="72">
        <v>0</v>
      </c>
      <c r="AI26" s="72">
        <v>62509985</v>
      </c>
      <c r="AJ26" s="72">
        <v>0</v>
      </c>
      <c r="AK26" s="72">
        <v>5435479</v>
      </c>
      <c r="AL26" s="72">
        <v>0</v>
      </c>
      <c r="AM26" s="72">
        <v>5144982</v>
      </c>
      <c r="AN26" s="72">
        <v>0</v>
      </c>
      <c r="AO26" s="72">
        <v>5144982</v>
      </c>
      <c r="AP26" s="73">
        <f t="shared" si="12"/>
        <v>6.9632304143703694E-2</v>
      </c>
      <c r="AQ26" s="74">
        <f t="shared" si="13"/>
        <v>6.5910833514006936E-2</v>
      </c>
    </row>
    <row r="27" spans="1:43" s="37" customFormat="1" ht="30" customHeight="1" x14ac:dyDescent="0.25">
      <c r="A27" s="23">
        <v>1</v>
      </c>
      <c r="B27" s="24">
        <v>0</v>
      </c>
      <c r="C27" s="24">
        <v>1</v>
      </c>
      <c r="D27" s="34">
        <v>8</v>
      </c>
      <c r="E27" s="25"/>
      <c r="F27" s="25"/>
      <c r="G27" s="25"/>
      <c r="H27" s="11" t="s">
        <v>63</v>
      </c>
      <c r="I27" s="69">
        <f>+I28</f>
        <v>706549000</v>
      </c>
      <c r="J27" s="69">
        <f t="shared" ref="J27:Q27" si="36">+J28</f>
        <v>0</v>
      </c>
      <c r="K27" s="69">
        <f t="shared" si="36"/>
        <v>0</v>
      </c>
      <c r="L27" s="69">
        <f t="shared" si="36"/>
        <v>0</v>
      </c>
      <c r="M27" s="69">
        <f t="shared" si="36"/>
        <v>0</v>
      </c>
      <c r="N27" s="69">
        <f t="shared" si="36"/>
        <v>0</v>
      </c>
      <c r="O27" s="69">
        <f t="shared" si="36"/>
        <v>0</v>
      </c>
      <c r="P27" s="69">
        <f t="shared" si="36"/>
        <v>0</v>
      </c>
      <c r="Q27" s="69">
        <f t="shared" si="36"/>
        <v>0</v>
      </c>
      <c r="R27" s="75">
        <f t="shared" si="9"/>
        <v>0</v>
      </c>
      <c r="S27" s="76">
        <f t="shared" si="10"/>
        <v>0</v>
      </c>
      <c r="T27" s="36"/>
      <c r="Y27" s="23">
        <v>1</v>
      </c>
      <c r="Z27" s="24">
        <v>0</v>
      </c>
      <c r="AA27" s="24">
        <v>1</v>
      </c>
      <c r="AB27" s="34">
        <v>8</v>
      </c>
      <c r="AC27" s="25"/>
      <c r="AD27" s="25"/>
      <c r="AE27" s="25"/>
      <c r="AF27" s="11" t="s">
        <v>63</v>
      </c>
      <c r="AG27" s="69">
        <f>+AG28</f>
        <v>706549000</v>
      </c>
      <c r="AH27" s="69">
        <f t="shared" ref="AH27:AO27" si="37">+AH28</f>
        <v>0</v>
      </c>
      <c r="AI27" s="69">
        <f t="shared" si="37"/>
        <v>0</v>
      </c>
      <c r="AJ27" s="69">
        <f t="shared" si="37"/>
        <v>0</v>
      </c>
      <c r="AK27" s="69">
        <f t="shared" si="37"/>
        <v>0</v>
      </c>
      <c r="AL27" s="69">
        <f t="shared" si="37"/>
        <v>0</v>
      </c>
      <c r="AM27" s="69">
        <f t="shared" si="37"/>
        <v>0</v>
      </c>
      <c r="AN27" s="69">
        <f t="shared" si="37"/>
        <v>0</v>
      </c>
      <c r="AO27" s="69">
        <f t="shared" si="37"/>
        <v>0</v>
      </c>
      <c r="AP27" s="75">
        <f t="shared" si="12"/>
        <v>0</v>
      </c>
      <c r="AQ27" s="76">
        <f t="shared" si="13"/>
        <v>0</v>
      </c>
    </row>
    <row r="28" spans="1:43" s="33" customFormat="1" ht="30" customHeight="1" x14ac:dyDescent="0.2">
      <c r="A28" s="28">
        <v>1</v>
      </c>
      <c r="B28" s="29">
        <v>0</v>
      </c>
      <c r="C28" s="29">
        <v>1</v>
      </c>
      <c r="D28" s="1">
        <v>8</v>
      </c>
      <c r="E28" s="1">
        <v>1</v>
      </c>
      <c r="F28" s="30" t="s">
        <v>18</v>
      </c>
      <c r="G28" s="30"/>
      <c r="H28" s="12" t="s">
        <v>64</v>
      </c>
      <c r="I28" s="72">
        <v>706549000</v>
      </c>
      <c r="J28" s="72">
        <f>+K28-AI28</f>
        <v>0</v>
      </c>
      <c r="K28" s="72">
        <v>0</v>
      </c>
      <c r="L28" s="72">
        <f>+M28-AK28</f>
        <v>0</v>
      </c>
      <c r="M28" s="72">
        <v>0</v>
      </c>
      <c r="N28" s="72">
        <f>+O28-AM28</f>
        <v>0</v>
      </c>
      <c r="O28" s="72">
        <v>0</v>
      </c>
      <c r="P28" s="72">
        <f>+Q28-AO28</f>
        <v>0</v>
      </c>
      <c r="Q28" s="69">
        <v>0</v>
      </c>
      <c r="R28" s="73">
        <f t="shared" si="9"/>
        <v>0</v>
      </c>
      <c r="S28" s="77">
        <f t="shared" si="10"/>
        <v>0</v>
      </c>
      <c r="T28" s="32"/>
      <c r="Y28" s="28">
        <v>1</v>
      </c>
      <c r="Z28" s="29">
        <v>0</v>
      </c>
      <c r="AA28" s="29">
        <v>1</v>
      </c>
      <c r="AB28" s="1">
        <v>8</v>
      </c>
      <c r="AC28" s="1">
        <v>1</v>
      </c>
      <c r="AD28" s="30" t="s">
        <v>18</v>
      </c>
      <c r="AE28" s="30"/>
      <c r="AF28" s="12" t="s">
        <v>64</v>
      </c>
      <c r="AG28" s="72">
        <v>706549000</v>
      </c>
      <c r="AH28" s="72">
        <f>+AI28-BG28</f>
        <v>0</v>
      </c>
      <c r="AI28" s="72">
        <v>0</v>
      </c>
      <c r="AJ28" s="72">
        <f>+AK28-BI28</f>
        <v>0</v>
      </c>
      <c r="AK28" s="72">
        <v>0</v>
      </c>
      <c r="AL28" s="72">
        <f>+AM28-BK28</f>
        <v>0</v>
      </c>
      <c r="AM28" s="72">
        <v>0</v>
      </c>
      <c r="AN28" s="72">
        <f>+AO28-BM28</f>
        <v>0</v>
      </c>
      <c r="AO28" s="69">
        <v>0</v>
      </c>
      <c r="AP28" s="73">
        <f t="shared" si="12"/>
        <v>0</v>
      </c>
      <c r="AQ28" s="77">
        <f t="shared" si="13"/>
        <v>0</v>
      </c>
    </row>
    <row r="29" spans="1:43" s="37" customFormat="1" ht="30" customHeight="1" x14ac:dyDescent="0.25">
      <c r="A29" s="23">
        <v>1</v>
      </c>
      <c r="B29" s="24">
        <v>0</v>
      </c>
      <c r="C29" s="24">
        <v>1</v>
      </c>
      <c r="D29" s="34">
        <v>9</v>
      </c>
      <c r="E29" s="25"/>
      <c r="F29" s="25"/>
      <c r="G29" s="25"/>
      <c r="H29" s="11" t="s">
        <v>65</v>
      </c>
      <c r="I29" s="69">
        <f t="shared" ref="I29:Q29" si="38">SUM(I30:I31)</f>
        <v>241993000</v>
      </c>
      <c r="J29" s="69">
        <f t="shared" si="38"/>
        <v>0</v>
      </c>
      <c r="K29" s="69">
        <f t="shared" si="38"/>
        <v>195371222</v>
      </c>
      <c r="L29" s="69">
        <f t="shared" ref="L29" si="39">SUM(L30:L31)</f>
        <v>4248757</v>
      </c>
      <c r="M29" s="69">
        <f t="shared" si="38"/>
        <v>18113919</v>
      </c>
      <c r="N29" s="69">
        <f t="shared" ref="N29" si="40">SUM(N30:N31)</f>
        <v>4265752</v>
      </c>
      <c r="O29" s="69">
        <f t="shared" si="38"/>
        <v>17218404</v>
      </c>
      <c r="P29" s="69">
        <f t="shared" ref="P29" si="41">SUM(P30:P31)</f>
        <v>4265752</v>
      </c>
      <c r="Q29" s="69">
        <f t="shared" si="38"/>
        <v>17218404</v>
      </c>
      <c r="R29" s="75">
        <f t="shared" si="9"/>
        <v>7.4853070130127736E-2</v>
      </c>
      <c r="S29" s="71">
        <f t="shared" si="10"/>
        <v>7.1152487881880874E-2</v>
      </c>
      <c r="T29" s="38"/>
      <c r="Y29" s="23">
        <v>1</v>
      </c>
      <c r="Z29" s="24">
        <v>0</v>
      </c>
      <c r="AA29" s="24">
        <v>1</v>
      </c>
      <c r="AB29" s="34">
        <v>9</v>
      </c>
      <c r="AC29" s="25"/>
      <c r="AD29" s="25"/>
      <c r="AE29" s="25"/>
      <c r="AF29" s="11" t="s">
        <v>65</v>
      </c>
      <c r="AG29" s="69">
        <f t="shared" ref="AG29:AO29" si="42">SUM(AG30:AG31)</f>
        <v>241993000</v>
      </c>
      <c r="AH29" s="69">
        <f t="shared" si="42"/>
        <v>0</v>
      </c>
      <c r="AI29" s="69">
        <f t="shared" si="42"/>
        <v>195371222</v>
      </c>
      <c r="AJ29" s="69">
        <f t="shared" si="42"/>
        <v>4339401</v>
      </c>
      <c r="AK29" s="69">
        <f t="shared" si="42"/>
        <v>13865162</v>
      </c>
      <c r="AL29" s="69">
        <f t="shared" si="42"/>
        <v>4356759</v>
      </c>
      <c r="AM29" s="69">
        <f t="shared" si="42"/>
        <v>12952652</v>
      </c>
      <c r="AN29" s="69">
        <f t="shared" si="42"/>
        <v>4356759</v>
      </c>
      <c r="AO29" s="69">
        <f t="shared" si="42"/>
        <v>12952652</v>
      </c>
      <c r="AP29" s="75">
        <f t="shared" si="12"/>
        <v>5.7295715165314696E-2</v>
      </c>
      <c r="AQ29" s="71">
        <f t="shared" si="13"/>
        <v>5.3524903612914426E-2</v>
      </c>
    </row>
    <row r="30" spans="1:43" s="33" customFormat="1" ht="30" customHeight="1" x14ac:dyDescent="0.2">
      <c r="A30" s="28">
        <v>1</v>
      </c>
      <c r="B30" s="29">
        <v>0</v>
      </c>
      <c r="C30" s="29">
        <v>1</v>
      </c>
      <c r="D30" s="1">
        <v>9</v>
      </c>
      <c r="E30" s="1">
        <v>1</v>
      </c>
      <c r="F30" s="30" t="s">
        <v>18</v>
      </c>
      <c r="G30" s="30" t="s">
        <v>168</v>
      </c>
      <c r="H30" s="31" t="s">
        <v>66</v>
      </c>
      <c r="I30" s="72">
        <v>79857690</v>
      </c>
      <c r="J30" s="72">
        <v>0</v>
      </c>
      <c r="K30" s="72">
        <v>65533783</v>
      </c>
      <c r="L30" s="72">
        <v>4248757</v>
      </c>
      <c r="M30" s="72">
        <v>17467962</v>
      </c>
      <c r="N30" s="72">
        <v>4265752</v>
      </c>
      <c r="O30" s="72">
        <v>17218404</v>
      </c>
      <c r="P30" s="72">
        <v>4265752</v>
      </c>
      <c r="Q30" s="72">
        <v>17218404</v>
      </c>
      <c r="R30" s="73">
        <f t="shared" si="9"/>
        <v>0.21873863368699997</v>
      </c>
      <c r="S30" s="74">
        <f t="shared" si="10"/>
        <v>0.21561359964206328</v>
      </c>
      <c r="T30" s="32"/>
      <c r="Y30" s="28">
        <v>1</v>
      </c>
      <c r="Z30" s="29">
        <v>0</v>
      </c>
      <c r="AA30" s="29">
        <v>1</v>
      </c>
      <c r="AB30" s="1">
        <v>9</v>
      </c>
      <c r="AC30" s="1">
        <v>1</v>
      </c>
      <c r="AD30" s="30" t="s">
        <v>18</v>
      </c>
      <c r="AE30" s="30" t="s">
        <v>168</v>
      </c>
      <c r="AF30" s="31" t="s">
        <v>66</v>
      </c>
      <c r="AG30" s="72">
        <v>79857690</v>
      </c>
      <c r="AH30" s="72">
        <v>0</v>
      </c>
      <c r="AI30" s="72">
        <v>65533783</v>
      </c>
      <c r="AJ30" s="72">
        <v>4339401</v>
      </c>
      <c r="AK30" s="72">
        <v>13219205</v>
      </c>
      <c r="AL30" s="72">
        <v>4356759</v>
      </c>
      <c r="AM30" s="72">
        <v>12952652</v>
      </c>
      <c r="AN30" s="72">
        <v>4356759</v>
      </c>
      <c r="AO30" s="72">
        <v>12952652</v>
      </c>
      <c r="AP30" s="73">
        <f t="shared" si="12"/>
        <v>0.16553452773302108</v>
      </c>
      <c r="AQ30" s="74">
        <f t="shared" si="13"/>
        <v>0.1621966776148922</v>
      </c>
    </row>
    <row r="31" spans="1:43" s="33" customFormat="1" ht="30" customHeight="1" x14ac:dyDescent="0.2">
      <c r="A31" s="28">
        <v>1</v>
      </c>
      <c r="B31" s="29">
        <v>0</v>
      </c>
      <c r="C31" s="29">
        <v>1</v>
      </c>
      <c r="D31" s="1">
        <v>9</v>
      </c>
      <c r="E31" s="1">
        <v>3</v>
      </c>
      <c r="F31" s="30" t="s">
        <v>18</v>
      </c>
      <c r="G31" s="30" t="s">
        <v>169</v>
      </c>
      <c r="H31" s="31" t="s">
        <v>67</v>
      </c>
      <c r="I31" s="72">
        <v>162135310</v>
      </c>
      <c r="J31" s="72">
        <v>0</v>
      </c>
      <c r="K31" s="72">
        <v>129837439</v>
      </c>
      <c r="L31" s="72">
        <v>0</v>
      </c>
      <c r="M31" s="72">
        <v>645957</v>
      </c>
      <c r="N31" s="72">
        <v>0</v>
      </c>
      <c r="O31" s="72">
        <v>0</v>
      </c>
      <c r="P31" s="72">
        <v>0</v>
      </c>
      <c r="Q31" s="72">
        <v>0</v>
      </c>
      <c r="R31" s="73">
        <f t="shared" si="9"/>
        <v>3.984061214056334E-3</v>
      </c>
      <c r="S31" s="74">
        <f t="shared" si="10"/>
        <v>0</v>
      </c>
      <c r="T31" s="32"/>
      <c r="Y31" s="28">
        <v>1</v>
      </c>
      <c r="Z31" s="29">
        <v>0</v>
      </c>
      <c r="AA31" s="29">
        <v>1</v>
      </c>
      <c r="AB31" s="1">
        <v>9</v>
      </c>
      <c r="AC31" s="1">
        <v>3</v>
      </c>
      <c r="AD31" s="30" t="s">
        <v>18</v>
      </c>
      <c r="AE31" s="30" t="s">
        <v>169</v>
      </c>
      <c r="AF31" s="31" t="s">
        <v>67</v>
      </c>
      <c r="AG31" s="72">
        <v>162135310</v>
      </c>
      <c r="AH31" s="72">
        <v>0</v>
      </c>
      <c r="AI31" s="72">
        <v>129837439</v>
      </c>
      <c r="AJ31" s="72">
        <v>0</v>
      </c>
      <c r="AK31" s="72">
        <v>645957</v>
      </c>
      <c r="AL31" s="72">
        <v>0</v>
      </c>
      <c r="AM31" s="72">
        <v>0</v>
      </c>
      <c r="AN31" s="72">
        <v>0</v>
      </c>
      <c r="AO31" s="72">
        <v>0</v>
      </c>
      <c r="AP31" s="73">
        <f t="shared" si="12"/>
        <v>3.984061214056334E-3</v>
      </c>
      <c r="AQ31" s="74">
        <f t="shared" si="13"/>
        <v>0</v>
      </c>
    </row>
    <row r="32" spans="1:43" s="26" customFormat="1" ht="30" customHeight="1" x14ac:dyDescent="0.2">
      <c r="A32" s="23">
        <v>1</v>
      </c>
      <c r="B32" s="24">
        <v>0</v>
      </c>
      <c r="C32" s="24">
        <v>2</v>
      </c>
      <c r="D32" s="25"/>
      <c r="E32" s="25"/>
      <c r="F32" s="34">
        <v>20</v>
      </c>
      <c r="G32" s="34"/>
      <c r="H32" s="27" t="s">
        <v>17</v>
      </c>
      <c r="I32" s="69">
        <f>SUM(I33:I35)</f>
        <v>1646504000</v>
      </c>
      <c r="J32" s="69">
        <f t="shared" ref="J32:Q32" si="43">SUM(J33:J35)</f>
        <v>7969473.3600000143</v>
      </c>
      <c r="K32" s="69">
        <f t="shared" si="43"/>
        <v>775380632.88</v>
      </c>
      <c r="L32" s="69">
        <f t="shared" ref="L32" si="44">SUM(L33:L35)</f>
        <v>7983073.3600000143</v>
      </c>
      <c r="M32" s="69">
        <f t="shared" si="43"/>
        <v>711824677.88</v>
      </c>
      <c r="N32" s="69">
        <f t="shared" ref="N32" si="45">SUM(N33:N35)</f>
        <v>93430148</v>
      </c>
      <c r="O32" s="69">
        <f t="shared" si="43"/>
        <v>247859710</v>
      </c>
      <c r="P32" s="69">
        <f t="shared" ref="P32" si="46">SUM(P33:P35)</f>
        <v>93430148</v>
      </c>
      <c r="Q32" s="69">
        <f t="shared" si="43"/>
        <v>247859710</v>
      </c>
      <c r="R32" s="75">
        <f t="shared" si="9"/>
        <v>0.43232490044360655</v>
      </c>
      <c r="S32" s="71">
        <f t="shared" si="10"/>
        <v>0.15053696195089716</v>
      </c>
      <c r="T32" s="35"/>
      <c r="Y32" s="23">
        <v>1</v>
      </c>
      <c r="Z32" s="24">
        <v>0</v>
      </c>
      <c r="AA32" s="24">
        <v>2</v>
      </c>
      <c r="AB32" s="25"/>
      <c r="AC32" s="25"/>
      <c r="AD32" s="34">
        <v>20</v>
      </c>
      <c r="AE32" s="34"/>
      <c r="AF32" s="27" t="s">
        <v>17</v>
      </c>
      <c r="AG32" s="69">
        <f>SUM(AG33:AG35)</f>
        <v>1646504000</v>
      </c>
      <c r="AH32" s="69">
        <f t="shared" ref="AH32:AO32" si="47">SUM(AH33:AH35)</f>
        <v>0</v>
      </c>
      <c r="AI32" s="69">
        <f t="shared" si="47"/>
        <v>767411159.51999998</v>
      </c>
      <c r="AJ32" s="69">
        <f t="shared" si="47"/>
        <v>121037295.51999998</v>
      </c>
      <c r="AK32" s="69">
        <f t="shared" si="47"/>
        <v>703841604.51999998</v>
      </c>
      <c r="AL32" s="69">
        <f t="shared" si="47"/>
        <v>83481668</v>
      </c>
      <c r="AM32" s="69">
        <f t="shared" si="47"/>
        <v>154429562</v>
      </c>
      <c r="AN32" s="69">
        <f t="shared" si="47"/>
        <v>83481668</v>
      </c>
      <c r="AO32" s="69">
        <f t="shared" si="47"/>
        <v>154429562</v>
      </c>
      <c r="AP32" s="75">
        <f t="shared" si="12"/>
        <v>0.42747640122344066</v>
      </c>
      <c r="AQ32" s="71">
        <f t="shared" si="13"/>
        <v>9.3792400139932855E-2</v>
      </c>
    </row>
    <row r="33" spans="1:43" s="33" customFormat="1" ht="30" customHeight="1" x14ac:dyDescent="0.2">
      <c r="A33" s="28">
        <v>1</v>
      </c>
      <c r="B33" s="29">
        <v>0</v>
      </c>
      <c r="C33" s="29">
        <v>2</v>
      </c>
      <c r="D33" s="1">
        <v>12</v>
      </c>
      <c r="E33" s="30"/>
      <c r="F33" s="1">
        <v>20</v>
      </c>
      <c r="G33" s="1" t="s">
        <v>170</v>
      </c>
      <c r="H33" s="31" t="s">
        <v>19</v>
      </c>
      <c r="I33" s="72">
        <v>1555902406</v>
      </c>
      <c r="J33" s="72">
        <v>7969473.3600000143</v>
      </c>
      <c r="K33" s="72">
        <v>747351254.88</v>
      </c>
      <c r="L33" s="72">
        <v>7969473.3600000143</v>
      </c>
      <c r="M33" s="72">
        <v>711426899.88</v>
      </c>
      <c r="N33" s="72">
        <v>93416548</v>
      </c>
      <c r="O33" s="72">
        <v>247818910</v>
      </c>
      <c r="P33" s="72">
        <v>93416548</v>
      </c>
      <c r="Q33" s="72">
        <v>247818910</v>
      </c>
      <c r="R33" s="73">
        <f t="shared" si="9"/>
        <v>0.45724391011707194</v>
      </c>
      <c r="S33" s="74">
        <f t="shared" si="10"/>
        <v>0.15927664167388658</v>
      </c>
      <c r="T33" s="32"/>
      <c r="Y33" s="28">
        <v>1</v>
      </c>
      <c r="Z33" s="29">
        <v>0</v>
      </c>
      <c r="AA33" s="29">
        <v>2</v>
      </c>
      <c r="AB33" s="1">
        <v>12</v>
      </c>
      <c r="AC33" s="30"/>
      <c r="AD33" s="1">
        <v>20</v>
      </c>
      <c r="AE33" s="1" t="s">
        <v>170</v>
      </c>
      <c r="AF33" s="31" t="s">
        <v>19</v>
      </c>
      <c r="AG33" s="72">
        <v>1555902406</v>
      </c>
      <c r="AH33" s="72">
        <v>0</v>
      </c>
      <c r="AI33" s="72">
        <v>739381781.51999998</v>
      </c>
      <c r="AJ33" s="72">
        <v>121023695.51999998</v>
      </c>
      <c r="AK33" s="72">
        <v>703457426.51999998</v>
      </c>
      <c r="AL33" s="72">
        <v>83468068</v>
      </c>
      <c r="AM33" s="72">
        <v>154402362</v>
      </c>
      <c r="AN33" s="72">
        <v>83468068</v>
      </c>
      <c r="AO33" s="72">
        <v>154402362</v>
      </c>
      <c r="AP33" s="73">
        <f t="shared" si="12"/>
        <v>0.45212181934244017</v>
      </c>
      <c r="AQ33" s="74">
        <f t="shared" si="13"/>
        <v>9.9236533991194309E-2</v>
      </c>
    </row>
    <row r="34" spans="1:43" s="33" customFormat="1" ht="30" customHeight="1" x14ac:dyDescent="0.2">
      <c r="A34" s="28">
        <v>1</v>
      </c>
      <c r="B34" s="29">
        <v>0</v>
      </c>
      <c r="C34" s="29">
        <v>2</v>
      </c>
      <c r="D34" s="1">
        <v>14</v>
      </c>
      <c r="E34" s="30"/>
      <c r="F34" s="1">
        <v>20</v>
      </c>
      <c r="G34" s="1" t="s">
        <v>171</v>
      </c>
      <c r="H34" s="31" t="s">
        <v>68</v>
      </c>
      <c r="I34" s="72">
        <v>89601594</v>
      </c>
      <c r="J34" s="72">
        <v>0</v>
      </c>
      <c r="K34" s="72">
        <v>27029378</v>
      </c>
      <c r="L34" s="72">
        <v>0</v>
      </c>
      <c r="M34" s="72">
        <v>356978</v>
      </c>
      <c r="N34" s="72">
        <v>0</v>
      </c>
      <c r="O34" s="72">
        <v>0</v>
      </c>
      <c r="P34" s="72">
        <v>0</v>
      </c>
      <c r="Q34" s="72">
        <v>0</v>
      </c>
      <c r="R34" s="73">
        <f t="shared" si="9"/>
        <v>3.9840585871720093E-3</v>
      </c>
      <c r="S34" s="74">
        <f t="shared" si="10"/>
        <v>0</v>
      </c>
      <c r="T34" s="32"/>
      <c r="Y34" s="28">
        <v>1</v>
      </c>
      <c r="Z34" s="29">
        <v>0</v>
      </c>
      <c r="AA34" s="29">
        <v>2</v>
      </c>
      <c r="AB34" s="1">
        <v>14</v>
      </c>
      <c r="AC34" s="30"/>
      <c r="AD34" s="1">
        <v>20</v>
      </c>
      <c r="AE34" s="1" t="s">
        <v>171</v>
      </c>
      <c r="AF34" s="31" t="s">
        <v>68</v>
      </c>
      <c r="AG34" s="72">
        <v>89601594</v>
      </c>
      <c r="AH34" s="72">
        <v>0</v>
      </c>
      <c r="AI34" s="72">
        <v>27029378</v>
      </c>
      <c r="AJ34" s="72">
        <v>0</v>
      </c>
      <c r="AK34" s="72">
        <v>356978</v>
      </c>
      <c r="AL34" s="72">
        <v>0</v>
      </c>
      <c r="AM34" s="72">
        <v>0</v>
      </c>
      <c r="AN34" s="72">
        <v>0</v>
      </c>
      <c r="AO34" s="72">
        <v>0</v>
      </c>
      <c r="AP34" s="73">
        <f t="shared" si="12"/>
        <v>3.9840585871720093E-3</v>
      </c>
      <c r="AQ34" s="74">
        <f t="shared" si="13"/>
        <v>0</v>
      </c>
    </row>
    <row r="35" spans="1:43" s="33" customFormat="1" ht="30" customHeight="1" x14ac:dyDescent="0.2">
      <c r="A35" s="28">
        <v>1</v>
      </c>
      <c r="B35" s="29">
        <v>0</v>
      </c>
      <c r="C35" s="29">
        <v>2</v>
      </c>
      <c r="D35" s="1">
        <v>100</v>
      </c>
      <c r="E35" s="30"/>
      <c r="F35" s="1">
        <v>20</v>
      </c>
      <c r="G35" s="1" t="s">
        <v>246</v>
      </c>
      <c r="H35" s="31" t="s">
        <v>247</v>
      </c>
      <c r="I35" s="72">
        <v>1000000</v>
      </c>
      <c r="J35" s="72">
        <v>0</v>
      </c>
      <c r="K35" s="72">
        <v>1000000</v>
      </c>
      <c r="L35" s="72">
        <v>13600</v>
      </c>
      <c r="M35" s="72">
        <v>40800</v>
      </c>
      <c r="N35" s="72">
        <v>13600</v>
      </c>
      <c r="O35" s="72">
        <v>40800</v>
      </c>
      <c r="P35" s="72">
        <v>13600</v>
      </c>
      <c r="Q35" s="72">
        <v>40800</v>
      </c>
      <c r="R35" s="73">
        <f t="shared" si="9"/>
        <v>4.0800000000000003E-2</v>
      </c>
      <c r="S35" s="74">
        <f t="shared" si="10"/>
        <v>4.0800000000000003E-2</v>
      </c>
      <c r="T35" s="32"/>
      <c r="Y35" s="28">
        <v>1</v>
      </c>
      <c r="Z35" s="29">
        <v>0</v>
      </c>
      <c r="AA35" s="29">
        <v>2</v>
      </c>
      <c r="AB35" s="1">
        <v>100</v>
      </c>
      <c r="AC35" s="30"/>
      <c r="AD35" s="1">
        <v>20</v>
      </c>
      <c r="AE35" s="1" t="s">
        <v>246</v>
      </c>
      <c r="AF35" s="31" t="s">
        <v>247</v>
      </c>
      <c r="AG35" s="72">
        <v>1000000</v>
      </c>
      <c r="AH35" s="72">
        <v>0</v>
      </c>
      <c r="AI35" s="72">
        <v>1000000</v>
      </c>
      <c r="AJ35" s="72">
        <v>13600</v>
      </c>
      <c r="AK35" s="72">
        <v>27200</v>
      </c>
      <c r="AL35" s="72">
        <v>13600</v>
      </c>
      <c r="AM35" s="72">
        <v>27200</v>
      </c>
      <c r="AN35" s="72">
        <v>13600</v>
      </c>
      <c r="AO35" s="72">
        <v>27200</v>
      </c>
      <c r="AP35" s="73">
        <f t="shared" si="12"/>
        <v>2.7199999999999998E-2</v>
      </c>
      <c r="AQ35" s="74">
        <f t="shared" si="13"/>
        <v>2.7199999999999998E-2</v>
      </c>
    </row>
    <row r="36" spans="1:43" s="37" customFormat="1" ht="30" customHeight="1" x14ac:dyDescent="0.25">
      <c r="A36" s="23">
        <v>1</v>
      </c>
      <c r="B36" s="24">
        <v>0</v>
      </c>
      <c r="C36" s="24">
        <v>5</v>
      </c>
      <c r="D36" s="25"/>
      <c r="E36" s="25"/>
      <c r="F36" s="25"/>
      <c r="G36" s="25"/>
      <c r="H36" s="27" t="s">
        <v>69</v>
      </c>
      <c r="I36" s="69">
        <f t="shared" ref="I36:Q36" si="48">I37+I42+I45+I46</f>
        <v>6001906000</v>
      </c>
      <c r="J36" s="69">
        <f t="shared" si="48"/>
        <v>0</v>
      </c>
      <c r="K36" s="69">
        <f t="shared" si="48"/>
        <v>4806307196</v>
      </c>
      <c r="L36" s="69">
        <f t="shared" ref="L36" si="49">L37+L42+L45+L46</f>
        <v>340455755</v>
      </c>
      <c r="M36" s="69">
        <f t="shared" si="48"/>
        <v>1934368994</v>
      </c>
      <c r="N36" s="69">
        <f t="shared" ref="N36" si="50">N37+N42+N45+N46</f>
        <v>341535571</v>
      </c>
      <c r="O36" s="69">
        <f t="shared" si="48"/>
        <v>1916434722</v>
      </c>
      <c r="P36" s="69">
        <f t="shared" ref="P36" si="51">P37+P42+P45+P46</f>
        <v>341535571</v>
      </c>
      <c r="Q36" s="69">
        <f t="shared" si="48"/>
        <v>1916434722</v>
      </c>
      <c r="R36" s="75">
        <f t="shared" si="9"/>
        <v>0.32229245076480706</v>
      </c>
      <c r="S36" s="71">
        <f t="shared" si="10"/>
        <v>0.31930435465000617</v>
      </c>
      <c r="T36" s="38"/>
      <c r="Y36" s="23">
        <v>1</v>
      </c>
      <c r="Z36" s="24">
        <v>0</v>
      </c>
      <c r="AA36" s="24">
        <v>5</v>
      </c>
      <c r="AB36" s="25"/>
      <c r="AC36" s="25"/>
      <c r="AD36" s="25"/>
      <c r="AE36" s="25"/>
      <c r="AF36" s="27" t="s">
        <v>69</v>
      </c>
      <c r="AG36" s="69">
        <f t="shared" ref="AG36:AO36" si="52">AG37+AG42+AG45+AG46</f>
        <v>6001906000</v>
      </c>
      <c r="AH36" s="69">
        <f t="shared" si="52"/>
        <v>0</v>
      </c>
      <c r="AI36" s="69">
        <f t="shared" si="52"/>
        <v>4806307196</v>
      </c>
      <c r="AJ36" s="69">
        <f t="shared" si="52"/>
        <v>346495065</v>
      </c>
      <c r="AK36" s="69">
        <f t="shared" si="52"/>
        <v>1593913239</v>
      </c>
      <c r="AL36" s="69">
        <f t="shared" si="52"/>
        <v>347947041</v>
      </c>
      <c r="AM36" s="69">
        <f t="shared" si="52"/>
        <v>1574899151</v>
      </c>
      <c r="AN36" s="69">
        <f t="shared" si="52"/>
        <v>347947041</v>
      </c>
      <c r="AO36" s="69">
        <f t="shared" si="52"/>
        <v>1574899151</v>
      </c>
      <c r="AP36" s="75">
        <f t="shared" si="12"/>
        <v>0.26556784444808035</v>
      </c>
      <c r="AQ36" s="71">
        <f t="shared" si="13"/>
        <v>0.26239983615204904</v>
      </c>
    </row>
    <row r="37" spans="1:43" s="26" customFormat="1" ht="30" customHeight="1" x14ac:dyDescent="0.2">
      <c r="A37" s="23">
        <v>1</v>
      </c>
      <c r="B37" s="24">
        <v>0</v>
      </c>
      <c r="C37" s="24">
        <v>5</v>
      </c>
      <c r="D37" s="34">
        <v>1</v>
      </c>
      <c r="E37" s="25"/>
      <c r="F37" s="25"/>
      <c r="G37" s="25"/>
      <c r="H37" s="27" t="s">
        <v>70</v>
      </c>
      <c r="I37" s="69">
        <f t="shared" ref="I37:J37" si="53">SUM(I38:I41)</f>
        <v>3284843154</v>
      </c>
      <c r="J37" s="69">
        <f t="shared" si="53"/>
        <v>0</v>
      </c>
      <c r="K37" s="69">
        <f t="shared" ref="K37:Q37" si="54">SUM(K38:K41)</f>
        <v>2630491929</v>
      </c>
      <c r="L37" s="69">
        <f t="shared" ref="L37" si="55">SUM(L38:L41)</f>
        <v>180641021</v>
      </c>
      <c r="M37" s="69">
        <f t="shared" si="54"/>
        <v>989085921</v>
      </c>
      <c r="N37" s="69">
        <f t="shared" ref="N37" si="56">SUM(N38:N41)</f>
        <v>181363585</v>
      </c>
      <c r="O37" s="69">
        <f t="shared" si="54"/>
        <v>980274623</v>
      </c>
      <c r="P37" s="69">
        <f t="shared" ref="P37" si="57">SUM(P38:P41)</f>
        <v>181363585</v>
      </c>
      <c r="Q37" s="69">
        <f t="shared" si="54"/>
        <v>980274623</v>
      </c>
      <c r="R37" s="75">
        <f t="shared" si="9"/>
        <v>0.30110598120813653</v>
      </c>
      <c r="S37" s="71">
        <f t="shared" si="10"/>
        <v>0.29842357063724817</v>
      </c>
      <c r="T37" s="35"/>
      <c r="Y37" s="23">
        <v>1</v>
      </c>
      <c r="Z37" s="24">
        <v>0</v>
      </c>
      <c r="AA37" s="24">
        <v>5</v>
      </c>
      <c r="AB37" s="34">
        <v>1</v>
      </c>
      <c r="AC37" s="25"/>
      <c r="AD37" s="25"/>
      <c r="AE37" s="25"/>
      <c r="AF37" s="27" t="s">
        <v>70</v>
      </c>
      <c r="AG37" s="69">
        <f t="shared" ref="AG37:AH37" si="58">SUM(AG38:AG41)</f>
        <v>3284843154</v>
      </c>
      <c r="AH37" s="69">
        <f t="shared" si="58"/>
        <v>0</v>
      </c>
      <c r="AI37" s="69">
        <f t="shared" ref="AI37:AO37" si="59">SUM(AI38:AI41)</f>
        <v>2630491929</v>
      </c>
      <c r="AJ37" s="69">
        <f t="shared" si="59"/>
        <v>185645014</v>
      </c>
      <c r="AK37" s="69">
        <f t="shared" si="59"/>
        <v>808444900</v>
      </c>
      <c r="AL37" s="69">
        <f t="shared" si="59"/>
        <v>186759325</v>
      </c>
      <c r="AM37" s="69">
        <f t="shared" si="59"/>
        <v>798911038</v>
      </c>
      <c r="AN37" s="69">
        <f t="shared" si="59"/>
        <v>186759325</v>
      </c>
      <c r="AO37" s="69">
        <f t="shared" si="59"/>
        <v>798911038</v>
      </c>
      <c r="AP37" s="75">
        <f t="shared" si="12"/>
        <v>0.24611369922352158</v>
      </c>
      <c r="AQ37" s="71">
        <f t="shared" si="13"/>
        <v>0.24321131955026673</v>
      </c>
    </row>
    <row r="38" spans="1:43" s="33" customFormat="1" ht="30" customHeight="1" x14ac:dyDescent="0.2">
      <c r="A38" s="28">
        <v>1</v>
      </c>
      <c r="B38" s="29">
        <v>0</v>
      </c>
      <c r="C38" s="29">
        <v>5</v>
      </c>
      <c r="D38" s="1">
        <v>1</v>
      </c>
      <c r="E38" s="1">
        <v>1</v>
      </c>
      <c r="F38" s="1">
        <v>20</v>
      </c>
      <c r="G38" s="1" t="s">
        <v>172</v>
      </c>
      <c r="H38" s="31" t="s">
        <v>71</v>
      </c>
      <c r="I38" s="72">
        <v>626598986</v>
      </c>
      <c r="J38" s="72">
        <v>0</v>
      </c>
      <c r="K38" s="72">
        <v>501778472</v>
      </c>
      <c r="L38" s="72">
        <v>41353700</v>
      </c>
      <c r="M38" s="72">
        <v>196315711</v>
      </c>
      <c r="N38" s="72">
        <v>41519115</v>
      </c>
      <c r="O38" s="72">
        <v>194677578</v>
      </c>
      <c r="P38" s="72">
        <v>41519115</v>
      </c>
      <c r="Q38" s="72">
        <v>194677578</v>
      </c>
      <c r="R38" s="73">
        <f t="shared" si="9"/>
        <v>0.31330358871662778</v>
      </c>
      <c r="S38" s="74">
        <f t="shared" si="10"/>
        <v>0.3106892643455379</v>
      </c>
      <c r="T38" s="32"/>
      <c r="Y38" s="28">
        <v>1</v>
      </c>
      <c r="Z38" s="29">
        <v>0</v>
      </c>
      <c r="AA38" s="29">
        <v>5</v>
      </c>
      <c r="AB38" s="1">
        <v>1</v>
      </c>
      <c r="AC38" s="1">
        <v>1</v>
      </c>
      <c r="AD38" s="1">
        <v>20</v>
      </c>
      <c r="AE38" s="1" t="s">
        <v>172</v>
      </c>
      <c r="AF38" s="31" t="s">
        <v>71</v>
      </c>
      <c r="AG38" s="72">
        <v>626598986</v>
      </c>
      <c r="AH38" s="72">
        <v>0</v>
      </c>
      <c r="AI38" s="72">
        <v>501778472</v>
      </c>
      <c r="AJ38" s="72">
        <v>37925800</v>
      </c>
      <c r="AK38" s="72">
        <v>154962011</v>
      </c>
      <c r="AL38" s="72">
        <v>38160503</v>
      </c>
      <c r="AM38" s="72">
        <v>153158463</v>
      </c>
      <c r="AN38" s="72">
        <v>38160503</v>
      </c>
      <c r="AO38" s="72">
        <v>153158463</v>
      </c>
      <c r="AP38" s="73">
        <f t="shared" si="12"/>
        <v>0.24730651415385468</v>
      </c>
      <c r="AQ38" s="74">
        <f t="shared" si="13"/>
        <v>0.24442820116533032</v>
      </c>
    </row>
    <row r="39" spans="1:43" s="33" customFormat="1" ht="30" customHeight="1" x14ac:dyDescent="0.2">
      <c r="A39" s="28">
        <v>1</v>
      </c>
      <c r="B39" s="29">
        <v>0</v>
      </c>
      <c r="C39" s="29">
        <v>5</v>
      </c>
      <c r="D39" s="1">
        <v>1</v>
      </c>
      <c r="E39" s="1">
        <v>3</v>
      </c>
      <c r="F39" s="1">
        <v>20</v>
      </c>
      <c r="G39" s="1" t="s">
        <v>173</v>
      </c>
      <c r="H39" s="31" t="s">
        <v>72</v>
      </c>
      <c r="I39" s="72">
        <v>1213585393</v>
      </c>
      <c r="J39" s="72">
        <v>0</v>
      </c>
      <c r="K39" s="72">
        <v>971835315</v>
      </c>
      <c r="L39" s="72">
        <v>55453280</v>
      </c>
      <c r="M39" s="72">
        <v>324931347</v>
      </c>
      <c r="N39" s="72">
        <v>55675093</v>
      </c>
      <c r="O39" s="72">
        <v>321445730</v>
      </c>
      <c r="P39" s="72">
        <v>55675093</v>
      </c>
      <c r="Q39" s="72">
        <v>321445730</v>
      </c>
      <c r="R39" s="73">
        <f t="shared" si="9"/>
        <v>0.26774493898345725</v>
      </c>
      <c r="S39" s="74">
        <f t="shared" si="10"/>
        <v>0.2648727743874551</v>
      </c>
      <c r="T39" s="32"/>
      <c r="Y39" s="28">
        <v>1</v>
      </c>
      <c r="Z39" s="29">
        <v>0</v>
      </c>
      <c r="AA39" s="29">
        <v>5</v>
      </c>
      <c r="AB39" s="1">
        <v>1</v>
      </c>
      <c r="AC39" s="1">
        <v>3</v>
      </c>
      <c r="AD39" s="1">
        <v>20</v>
      </c>
      <c r="AE39" s="1" t="s">
        <v>173</v>
      </c>
      <c r="AF39" s="31" t="s">
        <v>72</v>
      </c>
      <c r="AG39" s="72">
        <v>1213585393</v>
      </c>
      <c r="AH39" s="72">
        <v>0</v>
      </c>
      <c r="AI39" s="72">
        <v>971835315</v>
      </c>
      <c r="AJ39" s="72">
        <v>59634085</v>
      </c>
      <c r="AK39" s="72">
        <v>269478067</v>
      </c>
      <c r="AL39" s="72">
        <v>59941621</v>
      </c>
      <c r="AM39" s="72">
        <v>265770637</v>
      </c>
      <c r="AN39" s="72">
        <v>59941621</v>
      </c>
      <c r="AO39" s="72">
        <v>265770637</v>
      </c>
      <c r="AP39" s="73">
        <f t="shared" si="12"/>
        <v>0.22205117872574789</v>
      </c>
      <c r="AQ39" s="74">
        <f t="shared" si="13"/>
        <v>0.21899623918759542</v>
      </c>
    </row>
    <row r="40" spans="1:43" s="33" customFormat="1" ht="30" customHeight="1" x14ac:dyDescent="0.2">
      <c r="A40" s="28">
        <v>1</v>
      </c>
      <c r="B40" s="29">
        <v>0</v>
      </c>
      <c r="C40" s="29">
        <v>5</v>
      </c>
      <c r="D40" s="1">
        <v>1</v>
      </c>
      <c r="E40" s="1">
        <v>4</v>
      </c>
      <c r="F40" s="1">
        <v>20</v>
      </c>
      <c r="G40" s="1" t="s">
        <v>174</v>
      </c>
      <c r="H40" s="31" t="s">
        <v>73</v>
      </c>
      <c r="I40" s="72">
        <v>1227989968</v>
      </c>
      <c r="J40" s="72">
        <v>0</v>
      </c>
      <c r="K40" s="72">
        <v>983370452</v>
      </c>
      <c r="L40" s="72">
        <v>66367811</v>
      </c>
      <c r="M40" s="72">
        <v>370701420</v>
      </c>
      <c r="N40" s="72">
        <v>66633282</v>
      </c>
      <c r="O40" s="72">
        <v>367322066</v>
      </c>
      <c r="P40" s="72">
        <v>66633282</v>
      </c>
      <c r="Q40" s="72">
        <v>367322066</v>
      </c>
      <c r="R40" s="73">
        <f t="shared" si="9"/>
        <v>0.30187658666605655</v>
      </c>
      <c r="S40" s="74">
        <f t="shared" si="10"/>
        <v>0.29912464724630389</v>
      </c>
      <c r="T40" s="32"/>
      <c r="Y40" s="28">
        <v>1</v>
      </c>
      <c r="Z40" s="29">
        <v>0</v>
      </c>
      <c r="AA40" s="29">
        <v>5</v>
      </c>
      <c r="AB40" s="1">
        <v>1</v>
      </c>
      <c r="AC40" s="1">
        <v>4</v>
      </c>
      <c r="AD40" s="1">
        <v>20</v>
      </c>
      <c r="AE40" s="1" t="s">
        <v>174</v>
      </c>
      <c r="AF40" s="31" t="s">
        <v>73</v>
      </c>
      <c r="AG40" s="72">
        <v>1227989968</v>
      </c>
      <c r="AH40" s="72">
        <v>0</v>
      </c>
      <c r="AI40" s="72">
        <v>983370452</v>
      </c>
      <c r="AJ40" s="72">
        <v>69970190</v>
      </c>
      <c r="AK40" s="72">
        <v>304333609</v>
      </c>
      <c r="AL40" s="72">
        <v>70299871</v>
      </c>
      <c r="AM40" s="72">
        <v>300688784</v>
      </c>
      <c r="AN40" s="72">
        <v>70299871</v>
      </c>
      <c r="AO40" s="72">
        <v>300688784</v>
      </c>
      <c r="AP40" s="73">
        <f t="shared" si="12"/>
        <v>0.24783069644751365</v>
      </c>
      <c r="AQ40" s="74">
        <f t="shared" si="13"/>
        <v>0.2448625736655855</v>
      </c>
    </row>
    <row r="41" spans="1:43" s="33" customFormat="1" ht="30" customHeight="1" x14ac:dyDescent="0.2">
      <c r="A41" s="28">
        <v>1</v>
      </c>
      <c r="B41" s="29">
        <v>0</v>
      </c>
      <c r="C41" s="29">
        <v>5</v>
      </c>
      <c r="D41" s="1">
        <v>1</v>
      </c>
      <c r="E41" s="1">
        <v>5</v>
      </c>
      <c r="F41" s="1">
        <v>20</v>
      </c>
      <c r="G41" s="1" t="s">
        <v>175</v>
      </c>
      <c r="H41" s="31" t="s">
        <v>74</v>
      </c>
      <c r="I41" s="72">
        <v>216668807</v>
      </c>
      <c r="J41" s="72">
        <v>0</v>
      </c>
      <c r="K41" s="72">
        <v>173507690</v>
      </c>
      <c r="L41" s="72">
        <v>17466230</v>
      </c>
      <c r="M41" s="72">
        <v>97137443</v>
      </c>
      <c r="N41" s="72">
        <v>17536095</v>
      </c>
      <c r="O41" s="72">
        <v>96829249</v>
      </c>
      <c r="P41" s="72">
        <v>17536095</v>
      </c>
      <c r="Q41" s="72">
        <v>96829249</v>
      </c>
      <c r="R41" s="73">
        <f t="shared" si="9"/>
        <v>0.44832223126608162</v>
      </c>
      <c r="S41" s="74">
        <f t="shared" si="10"/>
        <v>0.44689981147124697</v>
      </c>
      <c r="T41" s="32"/>
      <c r="Y41" s="28">
        <v>1</v>
      </c>
      <c r="Z41" s="29">
        <v>0</v>
      </c>
      <c r="AA41" s="29">
        <v>5</v>
      </c>
      <c r="AB41" s="1">
        <v>1</v>
      </c>
      <c r="AC41" s="1">
        <v>5</v>
      </c>
      <c r="AD41" s="1">
        <v>20</v>
      </c>
      <c r="AE41" s="1" t="s">
        <v>175</v>
      </c>
      <c r="AF41" s="31" t="s">
        <v>74</v>
      </c>
      <c r="AG41" s="72">
        <v>216668807</v>
      </c>
      <c r="AH41" s="72">
        <v>0</v>
      </c>
      <c r="AI41" s="72">
        <v>173507690</v>
      </c>
      <c r="AJ41" s="72">
        <v>18114939</v>
      </c>
      <c r="AK41" s="72">
        <v>79671213</v>
      </c>
      <c r="AL41" s="72">
        <v>18357330</v>
      </c>
      <c r="AM41" s="72">
        <v>79293154</v>
      </c>
      <c r="AN41" s="72">
        <v>18357330</v>
      </c>
      <c r="AO41" s="72">
        <v>79293154</v>
      </c>
      <c r="AP41" s="73">
        <f t="shared" si="12"/>
        <v>0.36770965836351333</v>
      </c>
      <c r="AQ41" s="74">
        <f t="shared" si="13"/>
        <v>0.36596478790784132</v>
      </c>
    </row>
    <row r="42" spans="1:43" s="26" customFormat="1" ht="30" customHeight="1" x14ac:dyDescent="0.2">
      <c r="A42" s="23">
        <v>1</v>
      </c>
      <c r="B42" s="24">
        <v>0</v>
      </c>
      <c r="C42" s="24">
        <v>5</v>
      </c>
      <c r="D42" s="34">
        <v>2</v>
      </c>
      <c r="E42" s="25"/>
      <c r="F42" s="25"/>
      <c r="G42" s="25"/>
      <c r="H42" s="27" t="s">
        <v>75</v>
      </c>
      <c r="I42" s="69">
        <f>+I43+I44</f>
        <v>1933814114</v>
      </c>
      <c r="J42" s="69">
        <f t="shared" ref="J42:Q42" si="60">+J43+J44</f>
        <v>0</v>
      </c>
      <c r="K42" s="69">
        <f t="shared" si="60"/>
        <v>1548592179</v>
      </c>
      <c r="L42" s="69">
        <f t="shared" ref="L42" si="61">+L43+L44</f>
        <v>108123734</v>
      </c>
      <c r="M42" s="69">
        <f t="shared" si="60"/>
        <v>699893400</v>
      </c>
      <c r="N42" s="69">
        <f t="shared" ref="N42" si="62">+N43+N44</f>
        <v>108274222</v>
      </c>
      <c r="O42" s="69">
        <f t="shared" si="60"/>
        <v>692921863</v>
      </c>
      <c r="P42" s="69">
        <f t="shared" ref="P42" si="63">+P43+P44</f>
        <v>108274222</v>
      </c>
      <c r="Q42" s="69">
        <f t="shared" si="60"/>
        <v>692921863</v>
      </c>
      <c r="R42" s="75">
        <f t="shared" si="9"/>
        <v>0.36192382449433297</v>
      </c>
      <c r="S42" s="71">
        <f t="shared" si="10"/>
        <v>0.35831875358832965</v>
      </c>
      <c r="T42" s="35"/>
      <c r="Y42" s="23">
        <v>1</v>
      </c>
      <c r="Z42" s="24">
        <v>0</v>
      </c>
      <c r="AA42" s="24">
        <v>5</v>
      </c>
      <c r="AB42" s="34">
        <v>2</v>
      </c>
      <c r="AC42" s="25"/>
      <c r="AD42" s="25"/>
      <c r="AE42" s="25"/>
      <c r="AF42" s="27" t="s">
        <v>75</v>
      </c>
      <c r="AG42" s="69">
        <f>+AG43+AG44</f>
        <v>1933814114</v>
      </c>
      <c r="AH42" s="69">
        <f t="shared" ref="AH42:AO42" si="64">+AH43+AH44</f>
        <v>0</v>
      </c>
      <c r="AI42" s="69">
        <f t="shared" si="64"/>
        <v>1548592179</v>
      </c>
      <c r="AJ42" s="69">
        <f t="shared" si="64"/>
        <v>113443431</v>
      </c>
      <c r="AK42" s="69">
        <f t="shared" si="64"/>
        <v>591769666</v>
      </c>
      <c r="AL42" s="69">
        <f t="shared" si="64"/>
        <v>113591470</v>
      </c>
      <c r="AM42" s="69">
        <f t="shared" si="64"/>
        <v>584647641</v>
      </c>
      <c r="AN42" s="69">
        <f t="shared" si="64"/>
        <v>113591470</v>
      </c>
      <c r="AO42" s="69">
        <f t="shared" si="64"/>
        <v>584647641</v>
      </c>
      <c r="AP42" s="75">
        <f t="shared" si="12"/>
        <v>0.30601165940192326</v>
      </c>
      <c r="AQ42" s="71">
        <f t="shared" si="13"/>
        <v>0.30232876922729918</v>
      </c>
    </row>
    <row r="43" spans="1:43" s="33" customFormat="1" ht="30" customHeight="1" x14ac:dyDescent="0.2">
      <c r="A43" s="28">
        <v>1</v>
      </c>
      <c r="B43" s="29">
        <v>0</v>
      </c>
      <c r="C43" s="29">
        <v>5</v>
      </c>
      <c r="D43" s="1">
        <v>2</v>
      </c>
      <c r="E43" s="1">
        <v>2</v>
      </c>
      <c r="F43" s="1">
        <v>20</v>
      </c>
      <c r="G43" s="1" t="s">
        <v>176</v>
      </c>
      <c r="H43" s="31" t="s">
        <v>76</v>
      </c>
      <c r="I43" s="72">
        <v>1414049054</v>
      </c>
      <c r="J43" s="72">
        <v>0</v>
      </c>
      <c r="K43" s="72">
        <v>1132365976</v>
      </c>
      <c r="L43" s="72">
        <v>70501690</v>
      </c>
      <c r="M43" s="72">
        <v>514597009</v>
      </c>
      <c r="N43" s="72">
        <v>70501690</v>
      </c>
      <c r="O43" s="72">
        <v>508963347</v>
      </c>
      <c r="P43" s="72">
        <v>70501690</v>
      </c>
      <c r="Q43" s="72">
        <v>508963347</v>
      </c>
      <c r="R43" s="73">
        <f t="shared" si="9"/>
        <v>0.36391736732493862</v>
      </c>
      <c r="S43" s="74">
        <f t="shared" si="10"/>
        <v>0.35993330327563022</v>
      </c>
      <c r="T43" s="32"/>
      <c r="Y43" s="28">
        <v>1</v>
      </c>
      <c r="Z43" s="29">
        <v>0</v>
      </c>
      <c r="AA43" s="29">
        <v>5</v>
      </c>
      <c r="AB43" s="1">
        <v>2</v>
      </c>
      <c r="AC43" s="1">
        <v>2</v>
      </c>
      <c r="AD43" s="1">
        <v>20</v>
      </c>
      <c r="AE43" s="1" t="s">
        <v>176</v>
      </c>
      <c r="AF43" s="31" t="s">
        <v>76</v>
      </c>
      <c r="AG43" s="72">
        <v>1414049054</v>
      </c>
      <c r="AH43" s="72">
        <v>0</v>
      </c>
      <c r="AI43" s="72">
        <v>1132365976</v>
      </c>
      <c r="AJ43" s="72">
        <v>76433561</v>
      </c>
      <c r="AK43" s="72">
        <v>444095319</v>
      </c>
      <c r="AL43" s="72">
        <v>76433561</v>
      </c>
      <c r="AM43" s="72">
        <v>438461657</v>
      </c>
      <c r="AN43" s="72">
        <v>76433561</v>
      </c>
      <c r="AO43" s="72">
        <v>438461657</v>
      </c>
      <c r="AP43" s="73">
        <f t="shared" si="12"/>
        <v>0.31405934450701173</v>
      </c>
      <c r="AQ43" s="74">
        <f t="shared" si="13"/>
        <v>0.31007528045770327</v>
      </c>
    </row>
    <row r="44" spans="1:43" s="33" customFormat="1" ht="30" customHeight="1" x14ac:dyDescent="0.2">
      <c r="A44" s="28">
        <v>1</v>
      </c>
      <c r="B44" s="29">
        <v>0</v>
      </c>
      <c r="C44" s="29">
        <v>5</v>
      </c>
      <c r="D44" s="1">
        <v>2</v>
      </c>
      <c r="E44" s="1">
        <v>3</v>
      </c>
      <c r="F44" s="1">
        <v>20</v>
      </c>
      <c r="G44" s="1" t="s">
        <v>177</v>
      </c>
      <c r="H44" s="31" t="s">
        <v>77</v>
      </c>
      <c r="I44" s="72">
        <v>519765060</v>
      </c>
      <c r="J44" s="72">
        <v>0</v>
      </c>
      <c r="K44" s="72">
        <v>416226203</v>
      </c>
      <c r="L44" s="72">
        <v>37622044</v>
      </c>
      <c r="M44" s="72">
        <v>185296391</v>
      </c>
      <c r="N44" s="72">
        <v>37772532</v>
      </c>
      <c r="O44" s="72">
        <v>183958516</v>
      </c>
      <c r="P44" s="72">
        <v>37772532</v>
      </c>
      <c r="Q44" s="72">
        <v>183958516</v>
      </c>
      <c r="R44" s="73">
        <f t="shared" si="9"/>
        <v>0.35650028303172204</v>
      </c>
      <c r="S44" s="74">
        <f t="shared" si="10"/>
        <v>0.35392628354049038</v>
      </c>
      <c r="T44" s="32"/>
      <c r="Y44" s="28">
        <v>1</v>
      </c>
      <c r="Z44" s="29">
        <v>0</v>
      </c>
      <c r="AA44" s="29">
        <v>5</v>
      </c>
      <c r="AB44" s="1">
        <v>2</v>
      </c>
      <c r="AC44" s="1">
        <v>3</v>
      </c>
      <c r="AD44" s="1">
        <v>20</v>
      </c>
      <c r="AE44" s="1" t="s">
        <v>177</v>
      </c>
      <c r="AF44" s="31" t="s">
        <v>77</v>
      </c>
      <c r="AG44" s="72">
        <v>519765060</v>
      </c>
      <c r="AH44" s="72">
        <v>0</v>
      </c>
      <c r="AI44" s="72">
        <v>416226203</v>
      </c>
      <c r="AJ44" s="72">
        <v>37009870</v>
      </c>
      <c r="AK44" s="72">
        <v>147674347</v>
      </c>
      <c r="AL44" s="72">
        <v>37157909</v>
      </c>
      <c r="AM44" s="72">
        <v>146185984</v>
      </c>
      <c r="AN44" s="72">
        <v>37157909</v>
      </c>
      <c r="AO44" s="72">
        <v>146185984</v>
      </c>
      <c r="AP44" s="73">
        <f t="shared" si="12"/>
        <v>0.28411749531605685</v>
      </c>
      <c r="AQ44" s="74">
        <f t="shared" si="13"/>
        <v>0.28125396501257705</v>
      </c>
    </row>
    <row r="45" spans="1:43" s="26" customFormat="1" ht="30" customHeight="1" x14ac:dyDescent="0.2">
      <c r="A45" s="23">
        <v>1</v>
      </c>
      <c r="B45" s="24">
        <v>0</v>
      </c>
      <c r="C45" s="24">
        <v>5</v>
      </c>
      <c r="D45" s="34">
        <v>6</v>
      </c>
      <c r="E45" s="25"/>
      <c r="F45" s="34">
        <v>20</v>
      </c>
      <c r="G45" s="34" t="s">
        <v>178</v>
      </c>
      <c r="H45" s="27" t="s">
        <v>78</v>
      </c>
      <c r="I45" s="69">
        <f>VLOOKUP(G45,[1]Hoja1!H$24:J$187,3,0)</f>
        <v>469949240</v>
      </c>
      <c r="J45" s="69">
        <f t="shared" ref="J45:P46" si="65">+K45-AI45</f>
        <v>0</v>
      </c>
      <c r="K45" s="69">
        <f>VLOOKUP(G45,[1]Hoja1!H$24:K$187,4,0)</f>
        <v>376333854</v>
      </c>
      <c r="L45" s="69">
        <f t="shared" si="65"/>
        <v>31014300</v>
      </c>
      <c r="M45" s="69">
        <f>VLOOKUP(G45,[1]Hoja1!H$24:N$187,7,0)</f>
        <v>147232628</v>
      </c>
      <c r="N45" s="69">
        <f t="shared" si="65"/>
        <v>31138357</v>
      </c>
      <c r="O45" s="69">
        <f>VLOOKUP(G45,[1]Hoja1!H$24:P$187,9,0)</f>
        <v>145941759</v>
      </c>
      <c r="P45" s="69">
        <f t="shared" si="65"/>
        <v>31138357</v>
      </c>
      <c r="Q45" s="69">
        <f>VLOOKUP(G45,[1]Hoja1!H$24:T$187,13,0)</f>
        <v>145941759</v>
      </c>
      <c r="R45" s="75">
        <f t="shared" si="9"/>
        <v>0.31329474647091671</v>
      </c>
      <c r="S45" s="71">
        <f t="shared" si="10"/>
        <v>0.31054792002642667</v>
      </c>
      <c r="T45" s="21"/>
      <c r="Y45" s="23">
        <v>1</v>
      </c>
      <c r="Z45" s="24">
        <v>0</v>
      </c>
      <c r="AA45" s="24">
        <v>5</v>
      </c>
      <c r="AB45" s="34">
        <v>6</v>
      </c>
      <c r="AC45" s="25"/>
      <c r="AD45" s="34">
        <v>20</v>
      </c>
      <c r="AE45" s="34" t="s">
        <v>178</v>
      </c>
      <c r="AF45" s="27" t="s">
        <v>78</v>
      </c>
      <c r="AG45" s="69">
        <v>469949240</v>
      </c>
      <c r="AH45" s="69">
        <v>0</v>
      </c>
      <c r="AI45" s="69">
        <v>376333854</v>
      </c>
      <c r="AJ45" s="69">
        <v>28443620</v>
      </c>
      <c r="AK45" s="69">
        <v>116218328</v>
      </c>
      <c r="AL45" s="69">
        <v>28557394</v>
      </c>
      <c r="AM45" s="69">
        <v>114803402</v>
      </c>
      <c r="AN45" s="69">
        <v>28557394</v>
      </c>
      <c r="AO45" s="69">
        <v>114803402</v>
      </c>
      <c r="AP45" s="75">
        <f t="shared" si="12"/>
        <v>0.24729974667051274</v>
      </c>
      <c r="AQ45" s="71">
        <f t="shared" si="13"/>
        <v>0.24428894065239898</v>
      </c>
    </row>
    <row r="46" spans="1:43" s="26" customFormat="1" ht="30" customHeight="1" x14ac:dyDescent="0.2">
      <c r="A46" s="23">
        <v>1</v>
      </c>
      <c r="B46" s="24">
        <v>0</v>
      </c>
      <c r="C46" s="24">
        <v>5</v>
      </c>
      <c r="D46" s="34">
        <v>7</v>
      </c>
      <c r="E46" s="25"/>
      <c r="F46" s="34">
        <v>20</v>
      </c>
      <c r="G46" s="34" t="s">
        <v>179</v>
      </c>
      <c r="H46" s="27" t="s">
        <v>79</v>
      </c>
      <c r="I46" s="69">
        <f>VLOOKUP(G46,[1]Hoja1!H$24:J$187,3,0)</f>
        <v>313299492</v>
      </c>
      <c r="J46" s="69">
        <f t="shared" si="65"/>
        <v>0</v>
      </c>
      <c r="K46" s="69">
        <f>VLOOKUP(G46,[1]Hoja1!H$24:K$187,4,0)</f>
        <v>250889234</v>
      </c>
      <c r="L46" s="69">
        <f t="shared" si="65"/>
        <v>20676700</v>
      </c>
      <c r="M46" s="69">
        <f>VLOOKUP(G46,[1]Hoja1!H$24:N$187,7,0)</f>
        <v>98157045</v>
      </c>
      <c r="N46" s="69">
        <f t="shared" si="65"/>
        <v>20759407</v>
      </c>
      <c r="O46" s="69">
        <f>VLOOKUP(G46,[1]Hoja1!H$24:P$187,9,0)</f>
        <v>97296477</v>
      </c>
      <c r="P46" s="69">
        <f t="shared" si="65"/>
        <v>20759407</v>
      </c>
      <c r="Q46" s="69">
        <f>VLOOKUP(G46,[1]Hoja1!H$24:T$187,13,0)</f>
        <v>97296477</v>
      </c>
      <c r="R46" s="75">
        <f t="shared" si="9"/>
        <v>0.31330100273510819</v>
      </c>
      <c r="S46" s="71">
        <f t="shared" si="10"/>
        <v>0.31055421245304798</v>
      </c>
      <c r="T46" s="21"/>
      <c r="Y46" s="23">
        <v>1</v>
      </c>
      <c r="Z46" s="24">
        <v>0</v>
      </c>
      <c r="AA46" s="24">
        <v>5</v>
      </c>
      <c r="AB46" s="34">
        <v>7</v>
      </c>
      <c r="AC46" s="25"/>
      <c r="AD46" s="34">
        <v>20</v>
      </c>
      <c r="AE46" s="34" t="s">
        <v>179</v>
      </c>
      <c r="AF46" s="27" t="s">
        <v>79</v>
      </c>
      <c r="AG46" s="69">
        <v>313299492</v>
      </c>
      <c r="AH46" s="69">
        <v>0</v>
      </c>
      <c r="AI46" s="69">
        <v>250889234</v>
      </c>
      <c r="AJ46" s="69">
        <v>18963000</v>
      </c>
      <c r="AK46" s="69">
        <v>77480345</v>
      </c>
      <c r="AL46" s="69">
        <v>19038852</v>
      </c>
      <c r="AM46" s="69">
        <v>76537070</v>
      </c>
      <c r="AN46" s="69">
        <v>19038852</v>
      </c>
      <c r="AO46" s="69">
        <v>76537070</v>
      </c>
      <c r="AP46" s="75">
        <f t="shared" si="12"/>
        <v>0.24730440673679738</v>
      </c>
      <c r="AQ46" s="71">
        <f t="shared" si="13"/>
        <v>0.24429362943237712</v>
      </c>
    </row>
    <row r="47" spans="1:43" s="26" customFormat="1" ht="30" customHeight="1" x14ac:dyDescent="0.2">
      <c r="A47" s="23">
        <v>2</v>
      </c>
      <c r="B47" s="24"/>
      <c r="C47" s="24"/>
      <c r="D47" s="25"/>
      <c r="E47" s="25"/>
      <c r="F47" s="25"/>
      <c r="G47" s="25"/>
      <c r="H47" s="27" t="s">
        <v>20</v>
      </c>
      <c r="I47" s="69">
        <f>I48+I56</f>
        <v>10072990000</v>
      </c>
      <c r="J47" s="69">
        <f t="shared" ref="J47:Q47" si="66">J48+J56</f>
        <v>182596461</v>
      </c>
      <c r="K47" s="69">
        <f t="shared" si="66"/>
        <v>7449815421.7399998</v>
      </c>
      <c r="L47" s="69">
        <f t="shared" ref="L47" si="67">L48+L56</f>
        <v>34595429</v>
      </c>
      <c r="M47" s="69">
        <f t="shared" si="66"/>
        <v>6104479116.7399998</v>
      </c>
      <c r="N47" s="69">
        <f t="shared" ref="N47" si="68">N48+N56</f>
        <v>319250359.39999998</v>
      </c>
      <c r="O47" s="69">
        <f t="shared" si="66"/>
        <v>2165987332.7399998</v>
      </c>
      <c r="P47" s="69">
        <f t="shared" ref="P47" si="69">P48+P56</f>
        <v>335160373.39999998</v>
      </c>
      <c r="Q47" s="69">
        <f t="shared" si="66"/>
        <v>2147049531.74</v>
      </c>
      <c r="R47" s="70">
        <f t="shared" si="9"/>
        <v>0.60602453856699945</v>
      </c>
      <c r="S47" s="71">
        <f t="shared" si="10"/>
        <v>0.21502923488854847</v>
      </c>
      <c r="T47" s="35"/>
      <c r="Y47" s="23">
        <v>2</v>
      </c>
      <c r="Z47" s="24"/>
      <c r="AA47" s="24"/>
      <c r="AB47" s="25"/>
      <c r="AC47" s="25"/>
      <c r="AD47" s="25"/>
      <c r="AE47" s="25"/>
      <c r="AF47" s="27" t="s">
        <v>20</v>
      </c>
      <c r="AG47" s="69">
        <f>AG48+AG56</f>
        <v>10072990000</v>
      </c>
      <c r="AH47" s="69">
        <f t="shared" ref="AH47:AO47" si="70">AH48+AH56</f>
        <v>53022586</v>
      </c>
      <c r="AI47" s="69">
        <f t="shared" si="70"/>
        <v>7267218960.7399998</v>
      </c>
      <c r="AJ47" s="69">
        <f t="shared" si="70"/>
        <v>115896036</v>
      </c>
      <c r="AK47" s="69">
        <f t="shared" si="70"/>
        <v>6069883687.7399998</v>
      </c>
      <c r="AL47" s="69">
        <f t="shared" si="70"/>
        <v>797948722.54999995</v>
      </c>
      <c r="AM47" s="69">
        <f t="shared" si="70"/>
        <v>1846736973.3400002</v>
      </c>
      <c r="AN47" s="69">
        <f t="shared" si="70"/>
        <v>764054393.54999995</v>
      </c>
      <c r="AO47" s="69">
        <f t="shared" si="70"/>
        <v>1811889158.3400002</v>
      </c>
      <c r="AP47" s="70">
        <f t="shared" si="12"/>
        <v>0.60259006389761127</v>
      </c>
      <c r="AQ47" s="71">
        <f t="shared" si="13"/>
        <v>0.18333553129110622</v>
      </c>
    </row>
    <row r="48" spans="1:43" s="26" customFormat="1" ht="30" customHeight="1" x14ac:dyDescent="0.2">
      <c r="A48" s="23">
        <v>2</v>
      </c>
      <c r="B48" s="24">
        <v>0</v>
      </c>
      <c r="C48" s="24">
        <v>3</v>
      </c>
      <c r="D48" s="25"/>
      <c r="E48" s="25"/>
      <c r="F48" s="25"/>
      <c r="G48" s="25"/>
      <c r="H48" s="27" t="s">
        <v>80</v>
      </c>
      <c r="I48" s="69">
        <f>+I49+I54</f>
        <v>879440000</v>
      </c>
      <c r="J48" s="69">
        <f t="shared" ref="J48:Q48" si="71">+J49+J54</f>
        <v>6718000</v>
      </c>
      <c r="K48" s="69">
        <f t="shared" si="71"/>
        <v>272261950</v>
      </c>
      <c r="L48" s="69">
        <f t="shared" ref="L48" si="72">+L49+L54</f>
        <v>6718000</v>
      </c>
      <c r="M48" s="69">
        <f t="shared" si="71"/>
        <v>272261950</v>
      </c>
      <c r="N48" s="69">
        <f t="shared" ref="N48" si="73">+N49+N54</f>
        <v>6744950</v>
      </c>
      <c r="O48" s="69">
        <f t="shared" si="71"/>
        <v>269821408</v>
      </c>
      <c r="P48" s="69">
        <f t="shared" ref="P48" si="74">+P49+P54</f>
        <v>6744950</v>
      </c>
      <c r="Q48" s="69">
        <f t="shared" si="71"/>
        <v>269821408</v>
      </c>
      <c r="R48" s="70">
        <f t="shared" si="9"/>
        <v>0.30958558855635404</v>
      </c>
      <c r="S48" s="71">
        <f t="shared" si="10"/>
        <v>0.30681047939597927</v>
      </c>
      <c r="T48" s="35"/>
      <c r="Y48" s="23">
        <v>2</v>
      </c>
      <c r="Z48" s="24">
        <v>0</v>
      </c>
      <c r="AA48" s="24">
        <v>3</v>
      </c>
      <c r="AB48" s="25"/>
      <c r="AC48" s="25"/>
      <c r="AD48" s="25"/>
      <c r="AE48" s="25"/>
      <c r="AF48" s="27" t="s">
        <v>80</v>
      </c>
      <c r="AG48" s="69">
        <f>+AG49+AG54</f>
        <v>879440000</v>
      </c>
      <c r="AH48" s="69">
        <f t="shared" ref="AH48:AO48" si="75">+AH49+AH54</f>
        <v>1740</v>
      </c>
      <c r="AI48" s="69">
        <f t="shared" si="75"/>
        <v>265543950</v>
      </c>
      <c r="AJ48" s="69">
        <f t="shared" si="75"/>
        <v>1740</v>
      </c>
      <c r="AK48" s="69">
        <f t="shared" si="75"/>
        <v>265543950</v>
      </c>
      <c r="AL48" s="69">
        <f t="shared" si="75"/>
        <v>2283</v>
      </c>
      <c r="AM48" s="69">
        <f t="shared" si="75"/>
        <v>263076458</v>
      </c>
      <c r="AN48" s="69">
        <f t="shared" si="75"/>
        <v>2283</v>
      </c>
      <c r="AO48" s="69">
        <f t="shared" si="75"/>
        <v>263076458</v>
      </c>
      <c r="AP48" s="70">
        <f t="shared" si="12"/>
        <v>0.30194663649595199</v>
      </c>
      <c r="AQ48" s="71">
        <f t="shared" si="13"/>
        <v>0.29914088283453105</v>
      </c>
    </row>
    <row r="49" spans="1:43" s="26" customFormat="1" ht="30" customHeight="1" x14ac:dyDescent="0.2">
      <c r="A49" s="23">
        <v>2</v>
      </c>
      <c r="B49" s="24">
        <v>0</v>
      </c>
      <c r="C49" s="24">
        <v>3</v>
      </c>
      <c r="D49" s="34">
        <v>50</v>
      </c>
      <c r="E49" s="25"/>
      <c r="F49" s="25"/>
      <c r="G49" s="25"/>
      <c r="H49" s="27" t="s">
        <v>81</v>
      </c>
      <c r="I49" s="69">
        <f t="shared" ref="I49:Q49" si="76">SUM(I50:I53)</f>
        <v>869440000</v>
      </c>
      <c r="J49" s="69">
        <f t="shared" si="76"/>
        <v>6718000</v>
      </c>
      <c r="K49" s="69">
        <f t="shared" si="76"/>
        <v>272222109</v>
      </c>
      <c r="L49" s="69">
        <f t="shared" ref="L49" si="77">SUM(L50:L53)</f>
        <v>6718000</v>
      </c>
      <c r="M49" s="69">
        <f t="shared" si="76"/>
        <v>272222109</v>
      </c>
      <c r="N49" s="69">
        <f t="shared" ref="N49" si="78">SUM(N50:N53)</f>
        <v>6744950</v>
      </c>
      <c r="O49" s="69">
        <f t="shared" si="76"/>
        <v>269821408</v>
      </c>
      <c r="P49" s="69">
        <f t="shared" ref="P49" si="79">SUM(P50:P53)</f>
        <v>6744950</v>
      </c>
      <c r="Q49" s="69">
        <f t="shared" si="76"/>
        <v>269821408</v>
      </c>
      <c r="R49" s="70">
        <f t="shared" si="9"/>
        <v>0.31310051182370263</v>
      </c>
      <c r="S49" s="71">
        <f t="shared" si="10"/>
        <v>0.3103393080603607</v>
      </c>
      <c r="T49" s="35"/>
      <c r="Y49" s="23">
        <v>2</v>
      </c>
      <c r="Z49" s="24">
        <v>0</v>
      </c>
      <c r="AA49" s="24">
        <v>3</v>
      </c>
      <c r="AB49" s="34">
        <v>50</v>
      </c>
      <c r="AC49" s="25"/>
      <c r="AD49" s="25"/>
      <c r="AE49" s="25"/>
      <c r="AF49" s="27" t="s">
        <v>81</v>
      </c>
      <c r="AG49" s="69">
        <f t="shared" ref="AG49:AO49" si="80">SUM(AG50:AG53)</f>
        <v>869440000</v>
      </c>
      <c r="AH49" s="69">
        <f t="shared" si="80"/>
        <v>1740</v>
      </c>
      <c r="AI49" s="69">
        <f t="shared" si="80"/>
        <v>265504109</v>
      </c>
      <c r="AJ49" s="69">
        <f t="shared" si="80"/>
        <v>1740</v>
      </c>
      <c r="AK49" s="69">
        <f t="shared" si="80"/>
        <v>265504109</v>
      </c>
      <c r="AL49" s="69">
        <f t="shared" si="80"/>
        <v>2283</v>
      </c>
      <c r="AM49" s="69">
        <f t="shared" si="80"/>
        <v>263076458</v>
      </c>
      <c r="AN49" s="69">
        <f t="shared" si="80"/>
        <v>2283</v>
      </c>
      <c r="AO49" s="69">
        <f t="shared" si="80"/>
        <v>263076458</v>
      </c>
      <c r="AP49" s="70">
        <f t="shared" si="12"/>
        <v>0.30537369916267942</v>
      </c>
      <c r="AQ49" s="71">
        <f t="shared" si="13"/>
        <v>0.30258149843577475</v>
      </c>
    </row>
    <row r="50" spans="1:43" s="33" customFormat="1" ht="30" customHeight="1" x14ac:dyDescent="0.2">
      <c r="A50" s="28">
        <v>2</v>
      </c>
      <c r="B50" s="29">
        <v>0</v>
      </c>
      <c r="C50" s="29">
        <v>3</v>
      </c>
      <c r="D50" s="1">
        <v>50</v>
      </c>
      <c r="E50" s="1">
        <v>2</v>
      </c>
      <c r="F50" s="1">
        <v>20</v>
      </c>
      <c r="G50" s="1" t="s">
        <v>180</v>
      </c>
      <c r="H50" s="31" t="s">
        <v>82</v>
      </c>
      <c r="I50" s="72">
        <v>1000000</v>
      </c>
      <c r="J50" s="72">
        <v>0</v>
      </c>
      <c r="K50" s="72">
        <v>304984</v>
      </c>
      <c r="L50" s="72">
        <v>0</v>
      </c>
      <c r="M50" s="72">
        <v>304984</v>
      </c>
      <c r="N50" s="72">
        <v>0</v>
      </c>
      <c r="O50" s="72">
        <v>302204</v>
      </c>
      <c r="P50" s="72">
        <v>0</v>
      </c>
      <c r="Q50" s="72">
        <v>302204</v>
      </c>
      <c r="R50" s="73">
        <f t="shared" si="9"/>
        <v>0.30498399999999998</v>
      </c>
      <c r="S50" s="74">
        <f t="shared" si="10"/>
        <v>0.30220399999999997</v>
      </c>
      <c r="T50" s="32"/>
      <c r="Y50" s="28">
        <v>2</v>
      </c>
      <c r="Z50" s="29">
        <v>0</v>
      </c>
      <c r="AA50" s="29">
        <v>3</v>
      </c>
      <c r="AB50" s="1">
        <v>50</v>
      </c>
      <c r="AC50" s="1">
        <v>2</v>
      </c>
      <c r="AD50" s="1">
        <v>20</v>
      </c>
      <c r="AE50" s="1" t="s">
        <v>180</v>
      </c>
      <c r="AF50" s="31" t="s">
        <v>82</v>
      </c>
      <c r="AG50" s="72">
        <v>1000000</v>
      </c>
      <c r="AH50" s="72">
        <v>0</v>
      </c>
      <c r="AI50" s="72">
        <v>304984</v>
      </c>
      <c r="AJ50" s="72">
        <v>0</v>
      </c>
      <c r="AK50" s="72">
        <v>304984</v>
      </c>
      <c r="AL50" s="72">
        <v>0</v>
      </c>
      <c r="AM50" s="72">
        <v>302204</v>
      </c>
      <c r="AN50" s="72">
        <v>0</v>
      </c>
      <c r="AO50" s="72">
        <v>302204</v>
      </c>
      <c r="AP50" s="73">
        <f t="shared" si="12"/>
        <v>0.30498399999999998</v>
      </c>
      <c r="AQ50" s="74">
        <f t="shared" si="13"/>
        <v>0.30220399999999997</v>
      </c>
    </row>
    <row r="51" spans="1:43" s="33" customFormat="1" ht="30" customHeight="1" x14ac:dyDescent="0.2">
      <c r="A51" s="28">
        <v>2</v>
      </c>
      <c r="B51" s="29">
        <v>0</v>
      </c>
      <c r="C51" s="29">
        <v>3</v>
      </c>
      <c r="D51" s="1">
        <v>50</v>
      </c>
      <c r="E51" s="1">
        <v>3</v>
      </c>
      <c r="F51" s="1">
        <v>20</v>
      </c>
      <c r="G51" s="1" t="s">
        <v>181</v>
      </c>
      <c r="H51" s="31" t="s">
        <v>83</v>
      </c>
      <c r="I51" s="72">
        <v>387400000</v>
      </c>
      <c r="J51" s="72">
        <v>0</v>
      </c>
      <c r="K51" s="72">
        <v>230027537</v>
      </c>
      <c r="L51" s="72">
        <v>0</v>
      </c>
      <c r="M51" s="72">
        <v>230027537</v>
      </c>
      <c r="N51" s="72">
        <v>0</v>
      </c>
      <c r="O51" s="72">
        <v>229395607</v>
      </c>
      <c r="P51" s="72">
        <v>0</v>
      </c>
      <c r="Q51" s="72">
        <v>229395607</v>
      </c>
      <c r="R51" s="73">
        <f t="shared" si="9"/>
        <v>0.59377268198244704</v>
      </c>
      <c r="S51" s="74">
        <f t="shared" si="10"/>
        <v>0.59214147392875582</v>
      </c>
      <c r="T51" s="32"/>
      <c r="Y51" s="28">
        <v>2</v>
      </c>
      <c r="Z51" s="29">
        <v>0</v>
      </c>
      <c r="AA51" s="29">
        <v>3</v>
      </c>
      <c r="AB51" s="1">
        <v>50</v>
      </c>
      <c r="AC51" s="1">
        <v>3</v>
      </c>
      <c r="AD51" s="1">
        <v>20</v>
      </c>
      <c r="AE51" s="1" t="s">
        <v>181</v>
      </c>
      <c r="AF51" s="31" t="s">
        <v>83</v>
      </c>
      <c r="AG51" s="72">
        <v>387400000</v>
      </c>
      <c r="AH51" s="72">
        <v>0</v>
      </c>
      <c r="AI51" s="72">
        <v>230027537</v>
      </c>
      <c r="AJ51" s="72">
        <v>0</v>
      </c>
      <c r="AK51" s="72">
        <v>230027537</v>
      </c>
      <c r="AL51" s="72">
        <v>0</v>
      </c>
      <c r="AM51" s="72">
        <v>229395607</v>
      </c>
      <c r="AN51" s="72">
        <v>0</v>
      </c>
      <c r="AO51" s="72">
        <v>229395607</v>
      </c>
      <c r="AP51" s="73">
        <f t="shared" si="12"/>
        <v>0.59377268198244704</v>
      </c>
      <c r="AQ51" s="74">
        <f t="shared" si="13"/>
        <v>0.59214147392875582</v>
      </c>
    </row>
    <row r="52" spans="1:43" s="33" customFormat="1" ht="30" customHeight="1" x14ac:dyDescent="0.2">
      <c r="A52" s="28">
        <v>2</v>
      </c>
      <c r="B52" s="29">
        <v>0</v>
      </c>
      <c r="C52" s="29">
        <v>3</v>
      </c>
      <c r="D52" s="1">
        <v>50</v>
      </c>
      <c r="E52" s="1">
        <v>8</v>
      </c>
      <c r="F52" s="1">
        <v>20</v>
      </c>
      <c r="G52" s="1" t="s">
        <v>182</v>
      </c>
      <c r="H52" s="31" t="s">
        <v>84</v>
      </c>
      <c r="I52" s="72">
        <v>10000000</v>
      </c>
      <c r="J52" s="72">
        <v>0</v>
      </c>
      <c r="K52" s="72">
        <v>251325</v>
      </c>
      <c r="L52" s="72">
        <v>0</v>
      </c>
      <c r="M52" s="72">
        <v>251325</v>
      </c>
      <c r="N52" s="72">
        <v>73</v>
      </c>
      <c r="O52" s="72">
        <v>211806</v>
      </c>
      <c r="P52" s="72">
        <v>73</v>
      </c>
      <c r="Q52" s="72">
        <v>211806</v>
      </c>
      <c r="R52" s="73">
        <f t="shared" si="9"/>
        <v>2.5132499999999999E-2</v>
      </c>
      <c r="S52" s="74">
        <f t="shared" si="10"/>
        <v>2.1180600000000001E-2</v>
      </c>
      <c r="T52" s="32"/>
      <c r="Y52" s="28">
        <v>2</v>
      </c>
      <c r="Z52" s="29">
        <v>0</v>
      </c>
      <c r="AA52" s="29">
        <v>3</v>
      </c>
      <c r="AB52" s="1">
        <v>50</v>
      </c>
      <c r="AC52" s="1">
        <v>8</v>
      </c>
      <c r="AD52" s="1">
        <v>20</v>
      </c>
      <c r="AE52" s="1" t="s">
        <v>182</v>
      </c>
      <c r="AF52" s="31" t="s">
        <v>84</v>
      </c>
      <c r="AG52" s="72">
        <v>10000000</v>
      </c>
      <c r="AH52" s="72">
        <v>1740</v>
      </c>
      <c r="AI52" s="72">
        <v>251325</v>
      </c>
      <c r="AJ52" s="72">
        <v>1740</v>
      </c>
      <c r="AK52" s="72">
        <v>251325</v>
      </c>
      <c r="AL52" s="72">
        <v>1989</v>
      </c>
      <c r="AM52" s="72">
        <v>211733</v>
      </c>
      <c r="AN52" s="72">
        <v>1989</v>
      </c>
      <c r="AO52" s="72">
        <v>211733</v>
      </c>
      <c r="AP52" s="73">
        <f t="shared" si="12"/>
        <v>2.5132499999999999E-2</v>
      </c>
      <c r="AQ52" s="74">
        <f t="shared" si="13"/>
        <v>2.1173299999999999E-2</v>
      </c>
    </row>
    <row r="53" spans="1:43" s="33" customFormat="1" ht="30" customHeight="1" x14ac:dyDescent="0.2">
      <c r="A53" s="28">
        <v>2</v>
      </c>
      <c r="B53" s="29">
        <v>0</v>
      </c>
      <c r="C53" s="29">
        <v>3</v>
      </c>
      <c r="D53" s="1">
        <v>50</v>
      </c>
      <c r="E53" s="1">
        <v>90</v>
      </c>
      <c r="F53" s="1">
        <v>20</v>
      </c>
      <c r="G53" s="1" t="s">
        <v>183</v>
      </c>
      <c r="H53" s="31" t="s">
        <v>85</v>
      </c>
      <c r="I53" s="72">
        <v>471040000</v>
      </c>
      <c r="J53" s="72">
        <v>6718000</v>
      </c>
      <c r="K53" s="72">
        <v>41638263</v>
      </c>
      <c r="L53" s="72">
        <v>6718000</v>
      </c>
      <c r="M53" s="72">
        <v>41638263</v>
      </c>
      <c r="N53" s="72">
        <v>6744877</v>
      </c>
      <c r="O53" s="72">
        <v>39911791</v>
      </c>
      <c r="P53" s="72">
        <v>6744877</v>
      </c>
      <c r="Q53" s="72">
        <v>39911791</v>
      </c>
      <c r="R53" s="73">
        <f t="shared" si="9"/>
        <v>8.8396448284646739E-2</v>
      </c>
      <c r="S53" s="74">
        <f t="shared" si="10"/>
        <v>8.4731213909646733E-2</v>
      </c>
      <c r="T53" s="32"/>
      <c r="Y53" s="28">
        <v>2</v>
      </c>
      <c r="Z53" s="29">
        <v>0</v>
      </c>
      <c r="AA53" s="29">
        <v>3</v>
      </c>
      <c r="AB53" s="1">
        <v>50</v>
      </c>
      <c r="AC53" s="1">
        <v>90</v>
      </c>
      <c r="AD53" s="1">
        <v>20</v>
      </c>
      <c r="AE53" s="1" t="s">
        <v>183</v>
      </c>
      <c r="AF53" s="31" t="s">
        <v>85</v>
      </c>
      <c r="AG53" s="72">
        <v>471040000</v>
      </c>
      <c r="AH53" s="72">
        <v>0</v>
      </c>
      <c r="AI53" s="72">
        <v>34920263</v>
      </c>
      <c r="AJ53" s="72">
        <v>0</v>
      </c>
      <c r="AK53" s="72">
        <v>34920263</v>
      </c>
      <c r="AL53" s="72">
        <v>294</v>
      </c>
      <c r="AM53" s="72">
        <v>33166914</v>
      </c>
      <c r="AN53" s="72">
        <v>294</v>
      </c>
      <c r="AO53" s="72">
        <v>33166914</v>
      </c>
      <c r="AP53" s="73">
        <f t="shared" si="12"/>
        <v>7.4134389860733702E-2</v>
      </c>
      <c r="AQ53" s="74">
        <f t="shared" si="13"/>
        <v>7.0412096637228264E-2</v>
      </c>
    </row>
    <row r="54" spans="1:43" s="26" customFormat="1" ht="30" customHeight="1" x14ac:dyDescent="0.2">
      <c r="A54" s="23">
        <v>2</v>
      </c>
      <c r="B54" s="24">
        <v>0</v>
      </c>
      <c r="C54" s="24">
        <v>3</v>
      </c>
      <c r="D54" s="34">
        <v>51</v>
      </c>
      <c r="E54" s="25"/>
      <c r="F54" s="25"/>
      <c r="G54" s="25"/>
      <c r="H54" s="27" t="s">
        <v>86</v>
      </c>
      <c r="I54" s="69">
        <f>+I55</f>
        <v>10000000</v>
      </c>
      <c r="J54" s="69">
        <f t="shared" ref="J54:Q54" si="81">+J55</f>
        <v>0</v>
      </c>
      <c r="K54" s="69">
        <f t="shared" si="81"/>
        <v>39841</v>
      </c>
      <c r="L54" s="69">
        <f t="shared" si="81"/>
        <v>0</v>
      </c>
      <c r="M54" s="69">
        <f t="shared" si="81"/>
        <v>39841</v>
      </c>
      <c r="N54" s="69">
        <f t="shared" si="81"/>
        <v>0</v>
      </c>
      <c r="O54" s="69">
        <f t="shared" si="81"/>
        <v>0</v>
      </c>
      <c r="P54" s="69">
        <f t="shared" si="81"/>
        <v>0</v>
      </c>
      <c r="Q54" s="69">
        <f t="shared" si="81"/>
        <v>0</v>
      </c>
      <c r="R54" s="70">
        <f t="shared" si="9"/>
        <v>3.9841E-3</v>
      </c>
      <c r="S54" s="71">
        <f t="shared" si="10"/>
        <v>0</v>
      </c>
      <c r="T54" s="35"/>
      <c r="Y54" s="23">
        <v>2</v>
      </c>
      <c r="Z54" s="24">
        <v>0</v>
      </c>
      <c r="AA54" s="24">
        <v>3</v>
      </c>
      <c r="AB54" s="34">
        <v>51</v>
      </c>
      <c r="AC54" s="25"/>
      <c r="AD54" s="25"/>
      <c r="AE54" s="25"/>
      <c r="AF54" s="27" t="s">
        <v>86</v>
      </c>
      <c r="AG54" s="69">
        <f>+AG55</f>
        <v>10000000</v>
      </c>
      <c r="AH54" s="69">
        <f t="shared" ref="AH54:AO54" si="82">+AH55</f>
        <v>0</v>
      </c>
      <c r="AI54" s="69">
        <f t="shared" si="82"/>
        <v>39841</v>
      </c>
      <c r="AJ54" s="69">
        <f t="shared" si="82"/>
        <v>0</v>
      </c>
      <c r="AK54" s="69">
        <f t="shared" si="82"/>
        <v>39841</v>
      </c>
      <c r="AL54" s="69">
        <f t="shared" si="82"/>
        <v>0</v>
      </c>
      <c r="AM54" s="69">
        <f t="shared" si="82"/>
        <v>0</v>
      </c>
      <c r="AN54" s="69">
        <f t="shared" si="82"/>
        <v>0</v>
      </c>
      <c r="AO54" s="69">
        <f t="shared" si="82"/>
        <v>0</v>
      </c>
      <c r="AP54" s="70">
        <f t="shared" si="12"/>
        <v>3.9841E-3</v>
      </c>
      <c r="AQ54" s="71">
        <f t="shared" si="13"/>
        <v>0</v>
      </c>
    </row>
    <row r="55" spans="1:43" s="33" customFormat="1" ht="30" customHeight="1" x14ac:dyDescent="0.2">
      <c r="A55" s="28">
        <v>2</v>
      </c>
      <c r="B55" s="29">
        <v>0</v>
      </c>
      <c r="C55" s="29">
        <v>3</v>
      </c>
      <c r="D55" s="1">
        <v>51</v>
      </c>
      <c r="E55" s="1">
        <v>1</v>
      </c>
      <c r="F55" s="1">
        <v>20</v>
      </c>
      <c r="G55" s="1" t="s">
        <v>184</v>
      </c>
      <c r="H55" s="31" t="s">
        <v>87</v>
      </c>
      <c r="I55" s="72">
        <v>10000000</v>
      </c>
      <c r="J55" s="72">
        <v>0</v>
      </c>
      <c r="K55" s="72">
        <v>39841</v>
      </c>
      <c r="L55" s="72">
        <v>0</v>
      </c>
      <c r="M55" s="72">
        <v>39841</v>
      </c>
      <c r="N55" s="72">
        <v>0</v>
      </c>
      <c r="O55" s="72">
        <v>0</v>
      </c>
      <c r="P55" s="72">
        <v>0</v>
      </c>
      <c r="Q55" s="72">
        <v>0</v>
      </c>
      <c r="R55" s="73">
        <f t="shared" si="9"/>
        <v>3.9841E-3</v>
      </c>
      <c r="S55" s="74">
        <f t="shared" si="10"/>
        <v>0</v>
      </c>
      <c r="T55" s="32"/>
      <c r="Y55" s="28">
        <v>2</v>
      </c>
      <c r="Z55" s="29">
        <v>0</v>
      </c>
      <c r="AA55" s="29">
        <v>3</v>
      </c>
      <c r="AB55" s="1">
        <v>51</v>
      </c>
      <c r="AC55" s="1">
        <v>1</v>
      </c>
      <c r="AD55" s="1">
        <v>20</v>
      </c>
      <c r="AE55" s="1" t="s">
        <v>184</v>
      </c>
      <c r="AF55" s="31" t="s">
        <v>87</v>
      </c>
      <c r="AG55" s="72">
        <v>10000000</v>
      </c>
      <c r="AH55" s="72">
        <v>0</v>
      </c>
      <c r="AI55" s="72">
        <v>39841</v>
      </c>
      <c r="AJ55" s="72">
        <v>0</v>
      </c>
      <c r="AK55" s="72">
        <v>39841</v>
      </c>
      <c r="AL55" s="72">
        <v>0</v>
      </c>
      <c r="AM55" s="72">
        <v>0</v>
      </c>
      <c r="AN55" s="72">
        <v>0</v>
      </c>
      <c r="AO55" s="72">
        <v>0</v>
      </c>
      <c r="AP55" s="73">
        <f t="shared" si="12"/>
        <v>3.9841E-3</v>
      </c>
      <c r="AQ55" s="74">
        <f t="shared" si="13"/>
        <v>0</v>
      </c>
    </row>
    <row r="56" spans="1:43" s="26" customFormat="1" ht="30" customHeight="1" x14ac:dyDescent="0.2">
      <c r="A56" s="23">
        <v>2</v>
      </c>
      <c r="B56" s="24">
        <v>0</v>
      </c>
      <c r="C56" s="24">
        <v>4</v>
      </c>
      <c r="D56" s="25"/>
      <c r="E56" s="25"/>
      <c r="F56" s="25"/>
      <c r="G56" s="25"/>
      <c r="H56" s="27" t="s">
        <v>88</v>
      </c>
      <c r="I56" s="69">
        <f t="shared" ref="I56:Q56" si="83">I57+I59+I61+I67+I76+I82+I85+I91+I94+I97+I104+I109+I111+I101+I100</f>
        <v>9193550000</v>
      </c>
      <c r="J56" s="69">
        <f t="shared" si="83"/>
        <v>175878461</v>
      </c>
      <c r="K56" s="69">
        <f t="shared" si="83"/>
        <v>7177553471.7399998</v>
      </c>
      <c r="L56" s="69">
        <f t="shared" ref="L56" si="84">L57+L59+L61+L67+L76+L82+L85+L91+L94+L97+L104+L109+L111+L101+L100</f>
        <v>27877429</v>
      </c>
      <c r="M56" s="69">
        <f t="shared" si="83"/>
        <v>5832217166.7399998</v>
      </c>
      <c r="N56" s="69">
        <f t="shared" ref="N56" si="85">N57+N59+N61+N67+N76+N82+N85+N91+N94+N97+N104+N109+N111+N101+N100</f>
        <v>312505409.39999998</v>
      </c>
      <c r="O56" s="69">
        <f t="shared" si="83"/>
        <v>1896165924.74</v>
      </c>
      <c r="P56" s="69">
        <f t="shared" ref="P56" si="86">P57+P59+P61+P67+P76+P82+P85+P91+P94+P97+P104+P109+P111+P101+P100</f>
        <v>328415423.39999998</v>
      </c>
      <c r="Q56" s="69">
        <f t="shared" si="83"/>
        <v>1877228123.74</v>
      </c>
      <c r="R56" s="70">
        <f t="shared" si="9"/>
        <v>0.63438140508726226</v>
      </c>
      <c r="S56" s="71">
        <f t="shared" si="10"/>
        <v>0.20624959071740515</v>
      </c>
      <c r="T56" s="35"/>
      <c r="Y56" s="23">
        <v>2</v>
      </c>
      <c r="Z56" s="24">
        <v>0</v>
      </c>
      <c r="AA56" s="24">
        <v>4</v>
      </c>
      <c r="AB56" s="25"/>
      <c r="AC56" s="25"/>
      <c r="AD56" s="25"/>
      <c r="AE56" s="25"/>
      <c r="AF56" s="27" t="s">
        <v>88</v>
      </c>
      <c r="AG56" s="69">
        <f t="shared" ref="AG56:AO56" si="87">AG57+AG59+AG61+AG67+AG76+AG82+AG85+AG91+AG94+AG97+AG104+AG109+AG111+AG101+AG100</f>
        <v>9193550000</v>
      </c>
      <c r="AH56" s="69">
        <f t="shared" si="87"/>
        <v>53020846</v>
      </c>
      <c r="AI56" s="69">
        <f t="shared" si="87"/>
        <v>7001675010.7399998</v>
      </c>
      <c r="AJ56" s="69">
        <f t="shared" si="87"/>
        <v>115894296</v>
      </c>
      <c r="AK56" s="69">
        <f t="shared" si="87"/>
        <v>5804339737.7399998</v>
      </c>
      <c r="AL56" s="69">
        <f t="shared" si="87"/>
        <v>797946439.54999995</v>
      </c>
      <c r="AM56" s="69">
        <f t="shared" si="87"/>
        <v>1583660515.3400002</v>
      </c>
      <c r="AN56" s="69">
        <f t="shared" si="87"/>
        <v>764052110.54999995</v>
      </c>
      <c r="AO56" s="69">
        <f t="shared" si="87"/>
        <v>1548812700.3400002</v>
      </c>
      <c r="AP56" s="70">
        <f t="shared" si="12"/>
        <v>0.63134912386836417</v>
      </c>
      <c r="AQ56" s="71">
        <f t="shared" si="13"/>
        <v>0.17225778021982804</v>
      </c>
    </row>
    <row r="57" spans="1:43" s="26" customFormat="1" ht="30" customHeight="1" x14ac:dyDescent="0.2">
      <c r="A57" s="23">
        <v>2</v>
      </c>
      <c r="B57" s="24">
        <v>0</v>
      </c>
      <c r="C57" s="24">
        <v>4</v>
      </c>
      <c r="D57" s="34">
        <v>1</v>
      </c>
      <c r="E57" s="25"/>
      <c r="F57" s="25"/>
      <c r="G57" s="25"/>
      <c r="H57" s="27" t="s">
        <v>89</v>
      </c>
      <c r="I57" s="69">
        <f t="shared" ref="I57:Q57" si="88">SUM(I58:I58)</f>
        <v>23575027</v>
      </c>
      <c r="J57" s="69">
        <f t="shared" si="88"/>
        <v>11538020</v>
      </c>
      <c r="K57" s="69">
        <f t="shared" si="88"/>
        <v>19873240</v>
      </c>
      <c r="L57" s="69">
        <f t="shared" si="88"/>
        <v>11538020</v>
      </c>
      <c r="M57" s="69">
        <f t="shared" si="88"/>
        <v>15269438</v>
      </c>
      <c r="N57" s="69">
        <f t="shared" si="88"/>
        <v>2527029</v>
      </c>
      <c r="O57" s="69">
        <f t="shared" si="88"/>
        <v>3575029</v>
      </c>
      <c r="P57" s="69">
        <f t="shared" si="88"/>
        <v>2527029</v>
      </c>
      <c r="Q57" s="69">
        <f t="shared" si="88"/>
        <v>3575029</v>
      </c>
      <c r="R57" s="70">
        <f t="shared" si="9"/>
        <v>0.64769546181219639</v>
      </c>
      <c r="S57" s="71">
        <f t="shared" si="10"/>
        <v>0.15164474679074599</v>
      </c>
      <c r="T57" s="35"/>
      <c r="Y57" s="23">
        <v>2</v>
      </c>
      <c r="Z57" s="24">
        <v>0</v>
      </c>
      <c r="AA57" s="24">
        <v>4</v>
      </c>
      <c r="AB57" s="34">
        <v>1</v>
      </c>
      <c r="AC57" s="25"/>
      <c r="AD57" s="25"/>
      <c r="AE57" s="25"/>
      <c r="AF57" s="27" t="s">
        <v>89</v>
      </c>
      <c r="AG57" s="69">
        <f t="shared" ref="AG57:AO57" si="89">SUM(AG58:AG58)</f>
        <v>16038023</v>
      </c>
      <c r="AH57" s="69">
        <f t="shared" si="89"/>
        <v>48000</v>
      </c>
      <c r="AI57" s="69">
        <f t="shared" si="89"/>
        <v>8335220</v>
      </c>
      <c r="AJ57" s="69">
        <f t="shared" si="89"/>
        <v>2548000</v>
      </c>
      <c r="AK57" s="69">
        <f t="shared" si="89"/>
        <v>3731418</v>
      </c>
      <c r="AL57" s="69">
        <f t="shared" si="89"/>
        <v>48000</v>
      </c>
      <c r="AM57" s="69">
        <f t="shared" si="89"/>
        <v>1048000</v>
      </c>
      <c r="AN57" s="69">
        <f t="shared" si="89"/>
        <v>48000</v>
      </c>
      <c r="AO57" s="69">
        <f t="shared" si="89"/>
        <v>1048000</v>
      </c>
      <c r="AP57" s="70">
        <f t="shared" si="12"/>
        <v>0.23266072133703761</v>
      </c>
      <c r="AQ57" s="71">
        <f t="shared" si="13"/>
        <v>6.5344712375085129E-2</v>
      </c>
    </row>
    <row r="58" spans="1:43" s="33" customFormat="1" ht="30" customHeight="1" x14ac:dyDescent="0.2">
      <c r="A58" s="28">
        <v>2</v>
      </c>
      <c r="B58" s="29">
        <v>0</v>
      </c>
      <c r="C58" s="29">
        <v>4</v>
      </c>
      <c r="D58" s="1">
        <v>1</v>
      </c>
      <c r="E58" s="1">
        <v>25</v>
      </c>
      <c r="F58" s="1">
        <v>20</v>
      </c>
      <c r="G58" s="1" t="s">
        <v>185</v>
      </c>
      <c r="H58" s="31" t="s">
        <v>90</v>
      </c>
      <c r="I58" s="72">
        <v>23575027</v>
      </c>
      <c r="J58" s="72">
        <v>11538020</v>
      </c>
      <c r="K58" s="72">
        <v>19873240</v>
      </c>
      <c r="L58" s="72">
        <v>11538020</v>
      </c>
      <c r="M58" s="72">
        <v>15269438</v>
      </c>
      <c r="N58" s="72">
        <v>2527029</v>
      </c>
      <c r="O58" s="72">
        <v>3575029</v>
      </c>
      <c r="P58" s="72">
        <v>2527029</v>
      </c>
      <c r="Q58" s="72">
        <v>3575029</v>
      </c>
      <c r="R58" s="73">
        <f t="shared" si="9"/>
        <v>0.64769546181219639</v>
      </c>
      <c r="S58" s="77">
        <f t="shared" si="10"/>
        <v>0.15164474679074599</v>
      </c>
      <c r="T58" s="32"/>
      <c r="Y58" s="28">
        <v>2</v>
      </c>
      <c r="Z58" s="29">
        <v>0</v>
      </c>
      <c r="AA58" s="29">
        <v>4</v>
      </c>
      <c r="AB58" s="1">
        <v>1</v>
      </c>
      <c r="AC58" s="1">
        <v>25</v>
      </c>
      <c r="AD58" s="1">
        <v>20</v>
      </c>
      <c r="AE58" s="1" t="s">
        <v>185</v>
      </c>
      <c r="AF58" s="31" t="s">
        <v>90</v>
      </c>
      <c r="AG58" s="72">
        <v>16038023</v>
      </c>
      <c r="AH58" s="72">
        <v>48000</v>
      </c>
      <c r="AI58" s="72">
        <v>8335220</v>
      </c>
      <c r="AJ58" s="72">
        <v>2548000</v>
      </c>
      <c r="AK58" s="72">
        <v>3731418</v>
      </c>
      <c r="AL58" s="72">
        <v>48000</v>
      </c>
      <c r="AM58" s="72">
        <v>1048000</v>
      </c>
      <c r="AN58" s="72">
        <v>48000</v>
      </c>
      <c r="AO58" s="72">
        <v>1048000</v>
      </c>
      <c r="AP58" s="73">
        <f t="shared" si="12"/>
        <v>0.23266072133703761</v>
      </c>
      <c r="AQ58" s="77">
        <f t="shared" si="13"/>
        <v>6.5344712375085129E-2</v>
      </c>
    </row>
    <row r="59" spans="1:43" s="26" customFormat="1" ht="30" customHeight="1" x14ac:dyDescent="0.2">
      <c r="A59" s="23">
        <v>2</v>
      </c>
      <c r="B59" s="24">
        <v>0</v>
      </c>
      <c r="C59" s="24">
        <v>4</v>
      </c>
      <c r="D59" s="34">
        <v>2</v>
      </c>
      <c r="E59" s="25"/>
      <c r="F59" s="25"/>
      <c r="G59" s="25"/>
      <c r="H59" s="27" t="s">
        <v>91</v>
      </c>
      <c r="I59" s="69">
        <f>SUM(I60:I60)</f>
        <v>121584465</v>
      </c>
      <c r="J59" s="69">
        <f t="shared" ref="J59:Q59" si="90">SUM(J60:J60)</f>
        <v>0</v>
      </c>
      <c r="K59" s="69">
        <f t="shared" si="90"/>
        <v>41377205</v>
      </c>
      <c r="L59" s="69">
        <f t="shared" si="90"/>
        <v>0</v>
      </c>
      <c r="M59" s="69">
        <f t="shared" si="90"/>
        <v>30982030</v>
      </c>
      <c r="N59" s="69">
        <f t="shared" si="90"/>
        <v>0</v>
      </c>
      <c r="O59" s="69">
        <f t="shared" si="90"/>
        <v>30567880</v>
      </c>
      <c r="P59" s="69">
        <f t="shared" si="90"/>
        <v>30567880</v>
      </c>
      <c r="Q59" s="69">
        <f t="shared" si="90"/>
        <v>30567880</v>
      </c>
      <c r="R59" s="70">
        <f t="shared" si="9"/>
        <v>0.25481898530375569</v>
      </c>
      <c r="S59" s="71">
        <f t="shared" si="10"/>
        <v>0.25141271131965748</v>
      </c>
      <c r="T59" s="35"/>
      <c r="Y59" s="23">
        <v>2</v>
      </c>
      <c r="Z59" s="24">
        <v>0</v>
      </c>
      <c r="AA59" s="24">
        <v>4</v>
      </c>
      <c r="AB59" s="34">
        <v>2</v>
      </c>
      <c r="AC59" s="25"/>
      <c r="AD59" s="25"/>
      <c r="AE59" s="25"/>
      <c r="AF59" s="27" t="s">
        <v>91</v>
      </c>
      <c r="AG59" s="69">
        <f>SUM(AG60:AG60)</f>
        <v>154951752</v>
      </c>
      <c r="AH59" s="69">
        <f t="shared" ref="AH59:AO59" si="91">SUM(AH60:AH60)</f>
        <v>1011080</v>
      </c>
      <c r="AI59" s="69">
        <f t="shared" si="91"/>
        <v>41377205</v>
      </c>
      <c r="AJ59" s="69">
        <f t="shared" si="91"/>
        <v>1011080</v>
      </c>
      <c r="AK59" s="69">
        <f t="shared" si="91"/>
        <v>30982030</v>
      </c>
      <c r="AL59" s="69">
        <f t="shared" si="91"/>
        <v>30567880</v>
      </c>
      <c r="AM59" s="69">
        <f t="shared" si="91"/>
        <v>30567880</v>
      </c>
      <c r="AN59" s="69">
        <f t="shared" si="91"/>
        <v>0</v>
      </c>
      <c r="AO59" s="69">
        <f t="shared" si="91"/>
        <v>0</v>
      </c>
      <c r="AP59" s="70">
        <f t="shared" si="12"/>
        <v>0.19994630328542526</v>
      </c>
      <c r="AQ59" s="71">
        <f t="shared" si="13"/>
        <v>0.19727353582939805</v>
      </c>
    </row>
    <row r="60" spans="1:43" s="33" customFormat="1" ht="30" customHeight="1" x14ac:dyDescent="0.2">
      <c r="A60" s="28">
        <v>2</v>
      </c>
      <c r="B60" s="29">
        <v>0</v>
      </c>
      <c r="C60" s="29">
        <v>4</v>
      </c>
      <c r="D60" s="1">
        <v>2</v>
      </c>
      <c r="E60" s="1">
        <v>2</v>
      </c>
      <c r="F60" s="1">
        <v>20</v>
      </c>
      <c r="G60" s="1" t="s">
        <v>191</v>
      </c>
      <c r="H60" s="31" t="s">
        <v>92</v>
      </c>
      <c r="I60" s="72">
        <v>121584465</v>
      </c>
      <c r="J60" s="72">
        <v>0</v>
      </c>
      <c r="K60" s="72">
        <v>41377205</v>
      </c>
      <c r="L60" s="72">
        <v>0</v>
      </c>
      <c r="M60" s="72">
        <v>30982030</v>
      </c>
      <c r="N60" s="72">
        <v>0</v>
      </c>
      <c r="O60" s="72">
        <v>30567880</v>
      </c>
      <c r="P60" s="72">
        <v>30567880</v>
      </c>
      <c r="Q60" s="72">
        <v>30567880</v>
      </c>
      <c r="R60" s="73">
        <f t="shared" si="9"/>
        <v>0.25481898530375569</v>
      </c>
      <c r="S60" s="74">
        <f t="shared" si="10"/>
        <v>0.25141271131965748</v>
      </c>
      <c r="T60" s="32"/>
      <c r="Y60" s="28">
        <v>2</v>
      </c>
      <c r="Z60" s="29">
        <v>0</v>
      </c>
      <c r="AA60" s="29">
        <v>4</v>
      </c>
      <c r="AB60" s="1">
        <v>2</v>
      </c>
      <c r="AC60" s="1">
        <v>2</v>
      </c>
      <c r="AD60" s="1">
        <v>20</v>
      </c>
      <c r="AE60" s="1" t="s">
        <v>191</v>
      </c>
      <c r="AF60" s="31" t="s">
        <v>92</v>
      </c>
      <c r="AG60" s="72">
        <v>154951752</v>
      </c>
      <c r="AH60" s="72">
        <v>1011080</v>
      </c>
      <c r="AI60" s="72">
        <v>41377205</v>
      </c>
      <c r="AJ60" s="72">
        <v>1011080</v>
      </c>
      <c r="AK60" s="72">
        <v>30982030</v>
      </c>
      <c r="AL60" s="72">
        <v>30567880</v>
      </c>
      <c r="AM60" s="72">
        <v>30567880</v>
      </c>
      <c r="AN60" s="72">
        <v>0</v>
      </c>
      <c r="AO60" s="72">
        <v>0</v>
      </c>
      <c r="AP60" s="73">
        <f t="shared" si="12"/>
        <v>0.19994630328542526</v>
      </c>
      <c r="AQ60" s="74">
        <f t="shared" si="13"/>
        <v>0.19727353582939805</v>
      </c>
    </row>
    <row r="61" spans="1:43" s="26" customFormat="1" ht="30" customHeight="1" x14ac:dyDescent="0.2">
      <c r="A61" s="23">
        <v>2</v>
      </c>
      <c r="B61" s="24">
        <v>0</v>
      </c>
      <c r="C61" s="24">
        <v>4</v>
      </c>
      <c r="D61" s="34">
        <v>4</v>
      </c>
      <c r="E61" s="25"/>
      <c r="F61" s="25"/>
      <c r="G61" s="25"/>
      <c r="H61" s="27" t="s">
        <v>93</v>
      </c>
      <c r="I61" s="69">
        <f>SUM(I62:I66)</f>
        <v>394918121</v>
      </c>
      <c r="J61" s="69">
        <f t="shared" ref="J61:Q61" si="92">SUM(J62:J66)</f>
        <v>175315071</v>
      </c>
      <c r="K61" s="69">
        <f t="shared" si="92"/>
        <v>376612483</v>
      </c>
      <c r="L61" s="69">
        <f t="shared" ref="L61" si="93">SUM(L62:L66)</f>
        <v>1315071</v>
      </c>
      <c r="M61" s="69">
        <f t="shared" si="92"/>
        <v>128870670</v>
      </c>
      <c r="N61" s="69">
        <f t="shared" ref="N61" si="94">SUM(N62:N66)</f>
        <v>4632190</v>
      </c>
      <c r="O61" s="69">
        <f t="shared" si="92"/>
        <v>19982176</v>
      </c>
      <c r="P61" s="69">
        <f t="shared" ref="P61" si="95">SUM(P62:P66)</f>
        <v>3412030</v>
      </c>
      <c r="Q61" s="69">
        <f t="shared" si="92"/>
        <v>18762016</v>
      </c>
      <c r="R61" s="70">
        <f t="shared" si="9"/>
        <v>0.3263225036969119</v>
      </c>
      <c r="S61" s="71">
        <f t="shared" si="10"/>
        <v>5.0598275787906932E-2</v>
      </c>
      <c r="T61" s="35"/>
      <c r="Y61" s="23">
        <v>2</v>
      </c>
      <c r="Z61" s="24">
        <v>0</v>
      </c>
      <c r="AA61" s="24">
        <v>4</v>
      </c>
      <c r="AB61" s="34">
        <v>4</v>
      </c>
      <c r="AC61" s="25"/>
      <c r="AD61" s="25"/>
      <c r="AE61" s="25"/>
      <c r="AF61" s="27" t="s">
        <v>93</v>
      </c>
      <c r="AG61" s="69">
        <f>SUM(AG62:AG66)</f>
        <v>420918121</v>
      </c>
      <c r="AH61" s="69">
        <f t="shared" ref="AH61:AO61" si="96">SUM(AH62:AH66)</f>
        <v>1975500</v>
      </c>
      <c r="AI61" s="69">
        <f t="shared" si="96"/>
        <v>201297412</v>
      </c>
      <c r="AJ61" s="69">
        <f t="shared" si="96"/>
        <v>1975500</v>
      </c>
      <c r="AK61" s="69">
        <f t="shared" si="96"/>
        <v>127555599</v>
      </c>
      <c r="AL61" s="69">
        <f t="shared" si="96"/>
        <v>4236734</v>
      </c>
      <c r="AM61" s="69">
        <f t="shared" si="96"/>
        <v>15349986</v>
      </c>
      <c r="AN61" s="69">
        <f t="shared" si="96"/>
        <v>4236734</v>
      </c>
      <c r="AO61" s="69">
        <f t="shared" si="96"/>
        <v>15349986</v>
      </c>
      <c r="AP61" s="70">
        <f t="shared" si="12"/>
        <v>0.30304135801271431</v>
      </c>
      <c r="AQ61" s="71">
        <f t="shared" si="13"/>
        <v>3.6467866870478594E-2</v>
      </c>
    </row>
    <row r="62" spans="1:43" s="33" customFormat="1" ht="30" customHeight="1" x14ac:dyDescent="0.2">
      <c r="A62" s="28">
        <v>2</v>
      </c>
      <c r="B62" s="29">
        <v>0</v>
      </c>
      <c r="C62" s="29">
        <v>4</v>
      </c>
      <c r="D62" s="1">
        <v>4</v>
      </c>
      <c r="E62" s="1">
        <v>1</v>
      </c>
      <c r="F62" s="1">
        <v>20</v>
      </c>
      <c r="G62" s="1" t="s">
        <v>195</v>
      </c>
      <c r="H62" s="31" t="s">
        <v>94</v>
      </c>
      <c r="I62" s="72">
        <v>46353034</v>
      </c>
      <c r="J62" s="72">
        <v>0</v>
      </c>
      <c r="K62" s="72">
        <v>40513881</v>
      </c>
      <c r="L62" s="72">
        <v>0</v>
      </c>
      <c r="M62" s="72">
        <v>26008578</v>
      </c>
      <c r="N62" s="72">
        <v>3317119</v>
      </c>
      <c r="O62" s="72">
        <v>11599992</v>
      </c>
      <c r="P62" s="72">
        <v>2096959</v>
      </c>
      <c r="Q62" s="72">
        <v>10379832</v>
      </c>
      <c r="R62" s="73">
        <f t="shared" si="9"/>
        <v>0.56109764034000453</v>
      </c>
      <c r="S62" s="74">
        <f t="shared" si="10"/>
        <v>0.25025313337633953</v>
      </c>
      <c r="T62" s="32"/>
      <c r="Y62" s="28">
        <v>2</v>
      </c>
      <c r="Z62" s="29">
        <v>0</v>
      </c>
      <c r="AA62" s="29">
        <v>4</v>
      </c>
      <c r="AB62" s="1">
        <v>4</v>
      </c>
      <c r="AC62" s="1">
        <v>1</v>
      </c>
      <c r="AD62" s="1">
        <v>20</v>
      </c>
      <c r="AE62" s="1" t="s">
        <v>195</v>
      </c>
      <c r="AF62" s="31" t="s">
        <v>94</v>
      </c>
      <c r="AG62" s="72">
        <v>46353034</v>
      </c>
      <c r="AH62" s="72">
        <v>300000</v>
      </c>
      <c r="AI62" s="72">
        <v>40513881</v>
      </c>
      <c r="AJ62" s="72">
        <v>300000</v>
      </c>
      <c r="AK62" s="72">
        <v>26008578</v>
      </c>
      <c r="AL62" s="72">
        <v>2548851</v>
      </c>
      <c r="AM62" s="72">
        <v>8282873</v>
      </c>
      <c r="AN62" s="72">
        <v>2548851</v>
      </c>
      <c r="AO62" s="72">
        <v>8282873</v>
      </c>
      <c r="AP62" s="73">
        <f t="shared" si="12"/>
        <v>0.56109764034000453</v>
      </c>
      <c r="AQ62" s="74">
        <f t="shared" si="13"/>
        <v>0.17869106475317237</v>
      </c>
    </row>
    <row r="63" spans="1:43" s="33" customFormat="1" ht="30" customHeight="1" x14ac:dyDescent="0.2">
      <c r="A63" s="28">
        <v>2</v>
      </c>
      <c r="B63" s="29">
        <v>0</v>
      </c>
      <c r="C63" s="29">
        <v>4</v>
      </c>
      <c r="D63" s="1">
        <v>4</v>
      </c>
      <c r="E63" s="1">
        <v>15</v>
      </c>
      <c r="F63" s="1">
        <v>20</v>
      </c>
      <c r="G63" s="1" t="s">
        <v>196</v>
      </c>
      <c r="H63" s="31" t="s">
        <v>95</v>
      </c>
      <c r="I63" s="72">
        <v>121993695</v>
      </c>
      <c r="J63" s="72">
        <v>49217230</v>
      </c>
      <c r="K63" s="72">
        <v>121490718</v>
      </c>
      <c r="L63" s="72">
        <v>217230</v>
      </c>
      <c r="M63" s="72">
        <v>26511348</v>
      </c>
      <c r="N63" s="72">
        <v>217230</v>
      </c>
      <c r="O63" s="72">
        <v>559613</v>
      </c>
      <c r="P63" s="72">
        <v>217230</v>
      </c>
      <c r="Q63" s="72">
        <v>559613</v>
      </c>
      <c r="R63" s="73">
        <f t="shared" si="9"/>
        <v>0.21731736218007006</v>
      </c>
      <c r="S63" s="74">
        <f t="shared" si="10"/>
        <v>4.5872288727708431E-3</v>
      </c>
      <c r="T63" s="32"/>
      <c r="Y63" s="28">
        <v>2</v>
      </c>
      <c r="Z63" s="29">
        <v>0</v>
      </c>
      <c r="AA63" s="29">
        <v>4</v>
      </c>
      <c r="AB63" s="1">
        <v>4</v>
      </c>
      <c r="AC63" s="1">
        <v>15</v>
      </c>
      <c r="AD63" s="1">
        <v>20</v>
      </c>
      <c r="AE63" s="1" t="s">
        <v>196</v>
      </c>
      <c r="AF63" s="31" t="s">
        <v>95</v>
      </c>
      <c r="AG63" s="72">
        <v>121993695</v>
      </c>
      <c r="AH63" s="72">
        <v>0</v>
      </c>
      <c r="AI63" s="72">
        <v>72273488</v>
      </c>
      <c r="AJ63" s="72">
        <v>0</v>
      </c>
      <c r="AK63" s="72">
        <v>26294118</v>
      </c>
      <c r="AL63" s="72">
        <v>12383</v>
      </c>
      <c r="AM63" s="72">
        <v>342383</v>
      </c>
      <c r="AN63" s="72">
        <v>12383</v>
      </c>
      <c r="AO63" s="72">
        <v>342383</v>
      </c>
      <c r="AP63" s="73">
        <f t="shared" si="12"/>
        <v>0.21553669638418607</v>
      </c>
      <c r="AQ63" s="74">
        <f t="shared" si="13"/>
        <v>2.8065630768868833E-3</v>
      </c>
    </row>
    <row r="64" spans="1:43" s="33" customFormat="1" ht="30" customHeight="1" x14ac:dyDescent="0.2">
      <c r="A64" s="28">
        <v>2</v>
      </c>
      <c r="B64" s="29">
        <v>0</v>
      </c>
      <c r="C64" s="29">
        <v>4</v>
      </c>
      <c r="D64" s="1">
        <v>4</v>
      </c>
      <c r="E64" s="1">
        <v>17</v>
      </c>
      <c r="F64" s="1">
        <v>20</v>
      </c>
      <c r="G64" s="1" t="s">
        <v>197</v>
      </c>
      <c r="H64" s="31" t="s">
        <v>96</v>
      </c>
      <c r="I64" s="72">
        <v>98131015</v>
      </c>
      <c r="J64" s="72">
        <v>60000000</v>
      </c>
      <c r="K64" s="72">
        <v>97554859</v>
      </c>
      <c r="L64" s="72">
        <v>0</v>
      </c>
      <c r="M64" s="72">
        <v>32741757</v>
      </c>
      <c r="N64" s="72">
        <v>0</v>
      </c>
      <c r="O64" s="72">
        <v>200000</v>
      </c>
      <c r="P64" s="72">
        <v>0</v>
      </c>
      <c r="Q64" s="72">
        <v>200000</v>
      </c>
      <c r="R64" s="73">
        <f t="shared" si="9"/>
        <v>0.33365350394062471</v>
      </c>
      <c r="S64" s="74">
        <f t="shared" si="10"/>
        <v>2.0380916267909795E-3</v>
      </c>
      <c r="T64" s="32"/>
      <c r="Y64" s="28">
        <v>2</v>
      </c>
      <c r="Z64" s="29">
        <v>0</v>
      </c>
      <c r="AA64" s="29">
        <v>4</v>
      </c>
      <c r="AB64" s="1">
        <v>4</v>
      </c>
      <c r="AC64" s="1">
        <v>17</v>
      </c>
      <c r="AD64" s="1">
        <v>20</v>
      </c>
      <c r="AE64" s="1" t="s">
        <v>197</v>
      </c>
      <c r="AF64" s="31" t="s">
        <v>96</v>
      </c>
      <c r="AG64" s="72">
        <v>108131015</v>
      </c>
      <c r="AH64" s="72">
        <v>0</v>
      </c>
      <c r="AI64" s="72">
        <v>37554859</v>
      </c>
      <c r="AJ64" s="72">
        <v>0</v>
      </c>
      <c r="AK64" s="72">
        <v>32741757</v>
      </c>
      <c r="AL64" s="72">
        <v>0</v>
      </c>
      <c r="AM64" s="72">
        <v>200000</v>
      </c>
      <c r="AN64" s="72">
        <v>0</v>
      </c>
      <c r="AO64" s="72">
        <v>200000</v>
      </c>
      <c r="AP64" s="73">
        <f t="shared" si="12"/>
        <v>0.30279709295247065</v>
      </c>
      <c r="AQ64" s="74">
        <f t="shared" si="13"/>
        <v>1.8496080888540628E-3</v>
      </c>
    </row>
    <row r="65" spans="1:43" s="33" customFormat="1" ht="30" customHeight="1" x14ac:dyDescent="0.2">
      <c r="A65" s="28">
        <v>2</v>
      </c>
      <c r="B65" s="29">
        <v>0</v>
      </c>
      <c r="C65" s="29">
        <v>4</v>
      </c>
      <c r="D65" s="1">
        <v>4</v>
      </c>
      <c r="E65" s="1">
        <v>18</v>
      </c>
      <c r="F65" s="1">
        <v>20</v>
      </c>
      <c r="G65" s="1" t="s">
        <v>198</v>
      </c>
      <c r="H65" s="31" t="s">
        <v>97</v>
      </c>
      <c r="I65" s="72">
        <v>96286611</v>
      </c>
      <c r="J65" s="72">
        <v>60000000</v>
      </c>
      <c r="K65" s="72">
        <v>95767054</v>
      </c>
      <c r="L65" s="72">
        <v>0</v>
      </c>
      <c r="M65" s="72">
        <v>31038393</v>
      </c>
      <c r="N65" s="72">
        <v>0</v>
      </c>
      <c r="O65" s="72">
        <v>200000</v>
      </c>
      <c r="P65" s="72">
        <v>0</v>
      </c>
      <c r="Q65" s="72">
        <v>200000</v>
      </c>
      <c r="R65" s="73">
        <f t="shared" si="9"/>
        <v>0.32235419522658243</v>
      </c>
      <c r="S65" s="74">
        <f t="shared" si="10"/>
        <v>2.0771319908642334E-3</v>
      </c>
      <c r="T65" s="32"/>
      <c r="Y65" s="28">
        <v>2</v>
      </c>
      <c r="Z65" s="29">
        <v>0</v>
      </c>
      <c r="AA65" s="29">
        <v>4</v>
      </c>
      <c r="AB65" s="1">
        <v>4</v>
      </c>
      <c r="AC65" s="1">
        <v>18</v>
      </c>
      <c r="AD65" s="1">
        <v>20</v>
      </c>
      <c r="AE65" s="1" t="s">
        <v>198</v>
      </c>
      <c r="AF65" s="31" t="s">
        <v>97</v>
      </c>
      <c r="AG65" s="72">
        <v>107286611</v>
      </c>
      <c r="AH65" s="72">
        <v>0</v>
      </c>
      <c r="AI65" s="72">
        <v>35767054</v>
      </c>
      <c r="AJ65" s="72">
        <v>0</v>
      </c>
      <c r="AK65" s="72">
        <v>31038393</v>
      </c>
      <c r="AL65" s="72">
        <v>0</v>
      </c>
      <c r="AM65" s="72">
        <v>200000</v>
      </c>
      <c r="AN65" s="72">
        <v>0</v>
      </c>
      <c r="AO65" s="72">
        <v>200000</v>
      </c>
      <c r="AP65" s="73">
        <f t="shared" si="12"/>
        <v>0.28930350871088656</v>
      </c>
      <c r="AQ65" s="74">
        <f t="shared" si="13"/>
        <v>1.8641655108296786E-3</v>
      </c>
    </row>
    <row r="66" spans="1:43" s="33" customFormat="1" ht="30" customHeight="1" x14ac:dyDescent="0.2">
      <c r="A66" s="28">
        <v>2</v>
      </c>
      <c r="B66" s="29">
        <v>0</v>
      </c>
      <c r="C66" s="29">
        <v>4</v>
      </c>
      <c r="D66" s="1">
        <v>4</v>
      </c>
      <c r="E66" s="1">
        <v>23</v>
      </c>
      <c r="F66" s="1">
        <v>20</v>
      </c>
      <c r="G66" s="1" t="s">
        <v>199</v>
      </c>
      <c r="H66" s="31" t="s">
        <v>98</v>
      </c>
      <c r="I66" s="72">
        <v>32153766</v>
      </c>
      <c r="J66" s="72">
        <v>6097841</v>
      </c>
      <c r="K66" s="72">
        <v>21285971</v>
      </c>
      <c r="L66" s="72">
        <v>1097841</v>
      </c>
      <c r="M66" s="72">
        <v>12570594</v>
      </c>
      <c r="N66" s="72">
        <v>1097841</v>
      </c>
      <c r="O66" s="72">
        <v>7422571</v>
      </c>
      <c r="P66" s="72">
        <v>1097841</v>
      </c>
      <c r="Q66" s="72">
        <v>7422571</v>
      </c>
      <c r="R66" s="73">
        <f t="shared" si="9"/>
        <v>0.39095246261355515</v>
      </c>
      <c r="S66" s="74">
        <f t="shared" si="10"/>
        <v>0.23084608502780046</v>
      </c>
      <c r="T66" s="32"/>
      <c r="Y66" s="28">
        <v>2</v>
      </c>
      <c r="Z66" s="29">
        <v>0</v>
      </c>
      <c r="AA66" s="29">
        <v>4</v>
      </c>
      <c r="AB66" s="1">
        <v>4</v>
      </c>
      <c r="AC66" s="1">
        <v>23</v>
      </c>
      <c r="AD66" s="1">
        <v>20</v>
      </c>
      <c r="AE66" s="1" t="s">
        <v>199</v>
      </c>
      <c r="AF66" s="31" t="s">
        <v>98</v>
      </c>
      <c r="AG66" s="72">
        <v>37153766</v>
      </c>
      <c r="AH66" s="72">
        <v>1675500</v>
      </c>
      <c r="AI66" s="72">
        <v>15188130</v>
      </c>
      <c r="AJ66" s="72">
        <v>1675500</v>
      </c>
      <c r="AK66" s="72">
        <v>11472753</v>
      </c>
      <c r="AL66" s="72">
        <v>1675500</v>
      </c>
      <c r="AM66" s="72">
        <v>6324730</v>
      </c>
      <c r="AN66" s="72">
        <v>1675500</v>
      </c>
      <c r="AO66" s="72">
        <v>6324730</v>
      </c>
      <c r="AP66" s="73">
        <f t="shared" si="12"/>
        <v>0.30879111958663896</v>
      </c>
      <c r="AQ66" s="74">
        <f t="shared" si="13"/>
        <v>0.17023119540560169</v>
      </c>
    </row>
    <row r="67" spans="1:43" s="26" customFormat="1" ht="30" customHeight="1" x14ac:dyDescent="0.2">
      <c r="A67" s="23">
        <v>2</v>
      </c>
      <c r="B67" s="24">
        <v>0</v>
      </c>
      <c r="C67" s="24">
        <v>4</v>
      </c>
      <c r="D67" s="34">
        <v>5</v>
      </c>
      <c r="E67" s="25"/>
      <c r="F67" s="25"/>
      <c r="G67" s="25"/>
      <c r="H67" s="27" t="s">
        <v>99</v>
      </c>
      <c r="I67" s="69">
        <f t="shared" ref="I67:Q67" si="97">SUM(I68:I75)</f>
        <v>1501693204</v>
      </c>
      <c r="J67" s="69">
        <f t="shared" si="97"/>
        <v>-37793446</v>
      </c>
      <c r="K67" s="69">
        <f t="shared" si="97"/>
        <v>1321244343.74</v>
      </c>
      <c r="L67" s="69">
        <f t="shared" ref="L67" si="98">SUM(L68:L75)</f>
        <v>-7438720</v>
      </c>
      <c r="M67" s="69">
        <f t="shared" si="97"/>
        <v>1080075022.74</v>
      </c>
      <c r="N67" s="69">
        <f t="shared" ref="N67" si="99">SUM(N68:N75)</f>
        <v>56097645</v>
      </c>
      <c r="O67" s="69">
        <f t="shared" si="97"/>
        <v>598306297</v>
      </c>
      <c r="P67" s="69">
        <f t="shared" ref="P67" si="100">SUM(P68:P75)</f>
        <v>53080474</v>
      </c>
      <c r="Q67" s="69">
        <f t="shared" si="97"/>
        <v>591417327</v>
      </c>
      <c r="R67" s="70">
        <f t="shared" si="9"/>
        <v>0.71923813723272334</v>
      </c>
      <c r="S67" s="71">
        <f t="shared" si="10"/>
        <v>0.39842112583736511</v>
      </c>
      <c r="T67" s="35"/>
      <c r="Y67" s="23">
        <v>2</v>
      </c>
      <c r="Z67" s="24">
        <v>0</v>
      </c>
      <c r="AA67" s="24">
        <v>4</v>
      </c>
      <c r="AB67" s="34">
        <v>5</v>
      </c>
      <c r="AC67" s="25"/>
      <c r="AD67" s="25"/>
      <c r="AE67" s="25"/>
      <c r="AF67" s="27" t="s">
        <v>99</v>
      </c>
      <c r="AG67" s="69">
        <f t="shared" ref="AG67:AO67" si="101">SUM(AG68:AG75)</f>
        <v>2008693204</v>
      </c>
      <c r="AH67" s="69">
        <f t="shared" si="101"/>
        <v>30294999</v>
      </c>
      <c r="AI67" s="69">
        <f t="shared" si="101"/>
        <v>1359037789.74</v>
      </c>
      <c r="AJ67" s="69">
        <f t="shared" si="101"/>
        <v>72571147</v>
      </c>
      <c r="AK67" s="69">
        <f t="shared" si="101"/>
        <v>1087513742.74</v>
      </c>
      <c r="AL67" s="69">
        <f t="shared" si="101"/>
        <v>378297162</v>
      </c>
      <c r="AM67" s="69">
        <f t="shared" si="101"/>
        <v>542208652</v>
      </c>
      <c r="AN67" s="69">
        <f t="shared" si="101"/>
        <v>374425363</v>
      </c>
      <c r="AO67" s="69">
        <f t="shared" si="101"/>
        <v>538336853</v>
      </c>
      <c r="AP67" s="70">
        <f t="shared" si="12"/>
        <v>0.54140360537606524</v>
      </c>
      <c r="AQ67" s="71">
        <f t="shared" si="13"/>
        <v>0.26993104318781774</v>
      </c>
    </row>
    <row r="68" spans="1:43" s="33" customFormat="1" ht="30" customHeight="1" x14ac:dyDescent="0.2">
      <c r="A68" s="28">
        <v>2</v>
      </c>
      <c r="B68" s="29">
        <v>0</v>
      </c>
      <c r="C68" s="29">
        <v>4</v>
      </c>
      <c r="D68" s="1">
        <v>5</v>
      </c>
      <c r="E68" s="1">
        <v>1</v>
      </c>
      <c r="F68" s="1">
        <v>20</v>
      </c>
      <c r="G68" s="1" t="s">
        <v>202</v>
      </c>
      <c r="H68" s="31" t="s">
        <v>100</v>
      </c>
      <c r="I68" s="72">
        <v>724539356</v>
      </c>
      <c r="J68" s="72">
        <v>-23534268</v>
      </c>
      <c r="K68" s="72">
        <v>643125712</v>
      </c>
      <c r="L68" s="72">
        <v>-22452752</v>
      </c>
      <c r="M68" s="72">
        <v>508504770</v>
      </c>
      <c r="N68" s="72">
        <v>10264939</v>
      </c>
      <c r="O68" s="72">
        <v>430449625</v>
      </c>
      <c r="P68" s="72">
        <v>10264939</v>
      </c>
      <c r="Q68" s="72">
        <v>430449625</v>
      </c>
      <c r="R68" s="73">
        <f t="shared" si="9"/>
        <v>0.70183181326039656</v>
      </c>
      <c r="S68" s="74">
        <f t="shared" si="10"/>
        <v>0.59410109531717414</v>
      </c>
      <c r="T68" s="32"/>
      <c r="Y68" s="28">
        <v>2</v>
      </c>
      <c r="Z68" s="29">
        <v>0</v>
      </c>
      <c r="AA68" s="29">
        <v>4</v>
      </c>
      <c r="AB68" s="1">
        <v>5</v>
      </c>
      <c r="AC68" s="1">
        <v>1</v>
      </c>
      <c r="AD68" s="1">
        <v>20</v>
      </c>
      <c r="AE68" s="1" t="s">
        <v>202</v>
      </c>
      <c r="AF68" s="31" t="s">
        <v>100</v>
      </c>
      <c r="AG68" s="72">
        <v>946539356</v>
      </c>
      <c r="AH68" s="72">
        <v>25000000</v>
      </c>
      <c r="AI68" s="72">
        <v>666659980</v>
      </c>
      <c r="AJ68" s="72">
        <v>19234285</v>
      </c>
      <c r="AK68" s="72">
        <v>530957522</v>
      </c>
      <c r="AL68" s="72">
        <v>337413524</v>
      </c>
      <c r="AM68" s="72">
        <v>420184686</v>
      </c>
      <c r="AN68" s="72">
        <v>337413524</v>
      </c>
      <c r="AO68" s="72">
        <v>420184686</v>
      </c>
      <c r="AP68" s="73">
        <f t="shared" si="12"/>
        <v>0.56094605959522303</v>
      </c>
      <c r="AQ68" s="74">
        <f t="shared" si="13"/>
        <v>0.44391676197772384</v>
      </c>
    </row>
    <row r="69" spans="1:43" s="33" customFormat="1" ht="30" customHeight="1" x14ac:dyDescent="0.2">
      <c r="A69" s="28">
        <v>2</v>
      </c>
      <c r="B69" s="29">
        <v>0</v>
      </c>
      <c r="C69" s="29">
        <v>4</v>
      </c>
      <c r="D69" s="1">
        <v>5</v>
      </c>
      <c r="E69" s="1">
        <v>2</v>
      </c>
      <c r="F69" s="1">
        <v>20</v>
      </c>
      <c r="G69" s="1" t="s">
        <v>203</v>
      </c>
      <c r="H69" s="31" t="s">
        <v>101</v>
      </c>
      <c r="I69" s="72">
        <v>135977346</v>
      </c>
      <c r="J69" s="72">
        <v>-15531230</v>
      </c>
      <c r="K69" s="72">
        <v>117004005</v>
      </c>
      <c r="L69" s="72">
        <v>3741980</v>
      </c>
      <c r="M69" s="72">
        <v>84606270</v>
      </c>
      <c r="N69" s="72">
        <v>6051307</v>
      </c>
      <c r="O69" s="72">
        <v>11436561</v>
      </c>
      <c r="P69" s="72">
        <v>4352786</v>
      </c>
      <c r="Q69" s="72">
        <v>5866241</v>
      </c>
      <c r="R69" s="73">
        <f t="shared" si="9"/>
        <v>0.62220856994811469</v>
      </c>
      <c r="S69" s="74">
        <f t="shared" si="10"/>
        <v>8.4106370189046042E-2</v>
      </c>
      <c r="T69" s="32"/>
      <c r="Y69" s="28">
        <v>2</v>
      </c>
      <c r="Z69" s="29">
        <v>0</v>
      </c>
      <c r="AA69" s="29">
        <v>4</v>
      </c>
      <c r="AB69" s="1">
        <v>5</v>
      </c>
      <c r="AC69" s="1">
        <v>2</v>
      </c>
      <c r="AD69" s="1">
        <v>20</v>
      </c>
      <c r="AE69" s="1" t="s">
        <v>203</v>
      </c>
      <c r="AF69" s="31" t="s">
        <v>101</v>
      </c>
      <c r="AG69" s="72">
        <v>320977346</v>
      </c>
      <c r="AH69" s="72">
        <v>5000000</v>
      </c>
      <c r="AI69" s="72">
        <v>132535235</v>
      </c>
      <c r="AJ69" s="72">
        <v>20726790</v>
      </c>
      <c r="AK69" s="72">
        <v>80864290</v>
      </c>
      <c r="AL69" s="72">
        <v>4352774</v>
      </c>
      <c r="AM69" s="72">
        <v>5385254</v>
      </c>
      <c r="AN69" s="72">
        <v>480975</v>
      </c>
      <c r="AO69" s="72">
        <v>1513455</v>
      </c>
      <c r="AP69" s="73">
        <f t="shared" si="12"/>
        <v>0.25193145562366259</v>
      </c>
      <c r="AQ69" s="74">
        <f t="shared" si="13"/>
        <v>1.6777676266287029E-2</v>
      </c>
    </row>
    <row r="70" spans="1:43" s="33" customFormat="1" ht="30" customHeight="1" x14ac:dyDescent="0.2">
      <c r="A70" s="28">
        <v>2</v>
      </c>
      <c r="B70" s="29">
        <v>0</v>
      </c>
      <c r="C70" s="29">
        <v>4</v>
      </c>
      <c r="D70" s="1">
        <v>5</v>
      </c>
      <c r="E70" s="1">
        <v>5</v>
      </c>
      <c r="F70" s="1">
        <v>20</v>
      </c>
      <c r="G70" s="1" t="s">
        <v>204</v>
      </c>
      <c r="H70" s="31" t="s">
        <v>102</v>
      </c>
      <c r="I70" s="72">
        <v>39533211</v>
      </c>
      <c r="J70" s="72">
        <v>0</v>
      </c>
      <c r="K70" s="72">
        <v>4110824</v>
      </c>
      <c r="L70" s="72">
        <v>0</v>
      </c>
      <c r="M70" s="72">
        <v>157503</v>
      </c>
      <c r="N70" s="72">
        <v>0</v>
      </c>
      <c r="O70" s="72">
        <v>0</v>
      </c>
      <c r="P70" s="72">
        <v>0</v>
      </c>
      <c r="Q70" s="72">
        <v>0</v>
      </c>
      <c r="R70" s="73">
        <f t="shared" si="9"/>
        <v>3.9840679776808417E-3</v>
      </c>
      <c r="S70" s="74">
        <f t="shared" si="10"/>
        <v>0</v>
      </c>
      <c r="T70" s="32"/>
      <c r="Y70" s="28">
        <v>2</v>
      </c>
      <c r="Z70" s="29">
        <v>0</v>
      </c>
      <c r="AA70" s="29">
        <v>4</v>
      </c>
      <c r="AB70" s="1">
        <v>5</v>
      </c>
      <c r="AC70" s="1">
        <v>5</v>
      </c>
      <c r="AD70" s="1">
        <v>20</v>
      </c>
      <c r="AE70" s="1" t="s">
        <v>204</v>
      </c>
      <c r="AF70" s="31" t="s">
        <v>102</v>
      </c>
      <c r="AG70" s="72">
        <v>39533211</v>
      </c>
      <c r="AH70" s="72">
        <v>0</v>
      </c>
      <c r="AI70" s="72">
        <v>4110824</v>
      </c>
      <c r="AJ70" s="72">
        <v>0</v>
      </c>
      <c r="AK70" s="72">
        <v>157503</v>
      </c>
      <c r="AL70" s="72">
        <v>0</v>
      </c>
      <c r="AM70" s="72">
        <v>0</v>
      </c>
      <c r="AN70" s="72">
        <v>0</v>
      </c>
      <c r="AO70" s="72">
        <v>0</v>
      </c>
      <c r="AP70" s="73">
        <f t="shared" si="12"/>
        <v>3.9840679776808417E-3</v>
      </c>
      <c r="AQ70" s="74">
        <f t="shared" si="13"/>
        <v>0</v>
      </c>
    </row>
    <row r="71" spans="1:43" s="33" customFormat="1" ht="30" customHeight="1" x14ac:dyDescent="0.2">
      <c r="A71" s="28">
        <v>2</v>
      </c>
      <c r="B71" s="29">
        <v>0</v>
      </c>
      <c r="C71" s="29">
        <v>4</v>
      </c>
      <c r="D71" s="1">
        <v>5</v>
      </c>
      <c r="E71" s="1">
        <v>6</v>
      </c>
      <c r="F71" s="1">
        <v>20</v>
      </c>
      <c r="G71" s="1" t="s">
        <v>205</v>
      </c>
      <c r="H71" s="31" t="s">
        <v>103</v>
      </c>
      <c r="I71" s="72">
        <v>50664226</v>
      </c>
      <c r="J71" s="72">
        <v>-955036</v>
      </c>
      <c r="K71" s="72">
        <v>45509236</v>
      </c>
      <c r="L71" s="72">
        <v>9044964</v>
      </c>
      <c r="M71" s="72">
        <v>40442813</v>
      </c>
      <c r="N71" s="72">
        <v>1318650</v>
      </c>
      <c r="O71" s="72">
        <v>2514649</v>
      </c>
      <c r="P71" s="72">
        <v>0</v>
      </c>
      <c r="Q71" s="72">
        <v>1195999</v>
      </c>
      <c r="R71" s="73">
        <f t="shared" si="9"/>
        <v>0.79825186710638785</v>
      </c>
      <c r="S71" s="74">
        <f t="shared" si="10"/>
        <v>4.963362116693542E-2</v>
      </c>
      <c r="T71" s="32"/>
      <c r="Y71" s="28">
        <v>2</v>
      </c>
      <c r="Z71" s="29">
        <v>0</v>
      </c>
      <c r="AA71" s="29">
        <v>4</v>
      </c>
      <c r="AB71" s="1">
        <v>5</v>
      </c>
      <c r="AC71" s="1">
        <v>6</v>
      </c>
      <c r="AD71" s="1">
        <v>20</v>
      </c>
      <c r="AE71" s="1" t="s">
        <v>205</v>
      </c>
      <c r="AF71" s="31" t="s">
        <v>103</v>
      </c>
      <c r="AG71" s="72">
        <v>50664226</v>
      </c>
      <c r="AH71" s="72">
        <v>195999</v>
      </c>
      <c r="AI71" s="72">
        <v>46464272</v>
      </c>
      <c r="AJ71" s="72">
        <v>30195999</v>
      </c>
      <c r="AK71" s="72">
        <v>31397849</v>
      </c>
      <c r="AL71" s="72">
        <v>195999</v>
      </c>
      <c r="AM71" s="72">
        <v>1195999</v>
      </c>
      <c r="AN71" s="72">
        <v>195999</v>
      </c>
      <c r="AO71" s="72">
        <v>1195999</v>
      </c>
      <c r="AP71" s="73">
        <f t="shared" si="12"/>
        <v>0.61972424092692147</v>
      </c>
      <c r="AQ71" s="74">
        <f t="shared" si="13"/>
        <v>2.3606380565253281E-2</v>
      </c>
    </row>
    <row r="72" spans="1:43" s="33" customFormat="1" ht="30" customHeight="1" x14ac:dyDescent="0.2">
      <c r="A72" s="28">
        <v>2</v>
      </c>
      <c r="B72" s="29">
        <v>0</v>
      </c>
      <c r="C72" s="29">
        <v>4</v>
      </c>
      <c r="D72" s="1">
        <v>5</v>
      </c>
      <c r="E72" s="1">
        <v>8</v>
      </c>
      <c r="F72" s="1">
        <v>20</v>
      </c>
      <c r="G72" s="1" t="s">
        <v>206</v>
      </c>
      <c r="H72" s="31" t="s">
        <v>104</v>
      </c>
      <c r="I72" s="72">
        <v>129148748</v>
      </c>
      <c r="J72" s="72">
        <v>0</v>
      </c>
      <c r="K72" s="72">
        <v>129092970</v>
      </c>
      <c r="L72" s="72">
        <v>0</v>
      </c>
      <c r="M72" s="72">
        <v>116230663</v>
      </c>
      <c r="N72" s="72">
        <v>9748496</v>
      </c>
      <c r="O72" s="72">
        <v>38993983</v>
      </c>
      <c r="P72" s="72">
        <v>9748496</v>
      </c>
      <c r="Q72" s="72">
        <v>38993983</v>
      </c>
      <c r="R72" s="73">
        <f t="shared" si="9"/>
        <v>0.89997514339047247</v>
      </c>
      <c r="S72" s="74">
        <f t="shared" si="10"/>
        <v>0.30193078604215351</v>
      </c>
      <c r="T72" s="32"/>
      <c r="Y72" s="28">
        <v>2</v>
      </c>
      <c r="Z72" s="29">
        <v>0</v>
      </c>
      <c r="AA72" s="29">
        <v>4</v>
      </c>
      <c r="AB72" s="1">
        <v>5</v>
      </c>
      <c r="AC72" s="1">
        <v>8</v>
      </c>
      <c r="AD72" s="1">
        <v>20</v>
      </c>
      <c r="AE72" s="1" t="s">
        <v>206</v>
      </c>
      <c r="AF72" s="31" t="s">
        <v>104</v>
      </c>
      <c r="AG72" s="72">
        <v>129148748</v>
      </c>
      <c r="AH72" s="72">
        <v>0</v>
      </c>
      <c r="AI72" s="72">
        <v>129092970</v>
      </c>
      <c r="AJ72" s="72">
        <v>525674</v>
      </c>
      <c r="AK72" s="72">
        <v>116230663</v>
      </c>
      <c r="AL72" s="72">
        <v>9748495</v>
      </c>
      <c r="AM72" s="72">
        <v>29245487</v>
      </c>
      <c r="AN72" s="72">
        <v>9748495</v>
      </c>
      <c r="AO72" s="72">
        <v>29245487</v>
      </c>
      <c r="AP72" s="73">
        <f t="shared" si="12"/>
        <v>0.89997514339047247</v>
      </c>
      <c r="AQ72" s="74">
        <f t="shared" si="13"/>
        <v>0.22644808759586271</v>
      </c>
    </row>
    <row r="73" spans="1:43" s="33" customFormat="1" ht="30" customHeight="1" x14ac:dyDescent="0.2">
      <c r="A73" s="28">
        <v>2</v>
      </c>
      <c r="B73" s="29">
        <v>0</v>
      </c>
      <c r="C73" s="29">
        <v>4</v>
      </c>
      <c r="D73" s="1">
        <v>5</v>
      </c>
      <c r="E73" s="1">
        <v>9</v>
      </c>
      <c r="F73" s="1">
        <v>20</v>
      </c>
      <c r="G73" s="1" t="s">
        <v>207</v>
      </c>
      <c r="H73" s="31" t="s">
        <v>105</v>
      </c>
      <c r="I73" s="72">
        <v>77918583</v>
      </c>
      <c r="J73" s="72">
        <v>2227088</v>
      </c>
      <c r="K73" s="72">
        <v>52795575</v>
      </c>
      <c r="L73" s="72">
        <v>2227088</v>
      </c>
      <c r="M73" s="72">
        <v>44182657</v>
      </c>
      <c r="N73" s="72">
        <v>5090916</v>
      </c>
      <c r="O73" s="72">
        <v>19665168</v>
      </c>
      <c r="P73" s="72">
        <v>5090916</v>
      </c>
      <c r="Q73" s="72">
        <v>19665168</v>
      </c>
      <c r="R73" s="73">
        <f t="shared" ref="R73:R144" si="102">IFERROR((M73/I73),0)</f>
        <v>0.56703619725733467</v>
      </c>
      <c r="S73" s="74">
        <f t="shared" ref="S73:S144" si="103">IFERROR((O73/I73),0)</f>
        <v>0.25238097566533008</v>
      </c>
      <c r="T73" s="32"/>
      <c r="Y73" s="28">
        <v>2</v>
      </c>
      <c r="Z73" s="29">
        <v>0</v>
      </c>
      <c r="AA73" s="29">
        <v>4</v>
      </c>
      <c r="AB73" s="1">
        <v>5</v>
      </c>
      <c r="AC73" s="1">
        <v>9</v>
      </c>
      <c r="AD73" s="1">
        <v>20</v>
      </c>
      <c r="AE73" s="1" t="s">
        <v>207</v>
      </c>
      <c r="AF73" s="31" t="s">
        <v>105</v>
      </c>
      <c r="AG73" s="72">
        <v>87918583</v>
      </c>
      <c r="AH73" s="72">
        <v>0</v>
      </c>
      <c r="AI73" s="72">
        <v>50568487</v>
      </c>
      <c r="AJ73" s="72">
        <v>1789399</v>
      </c>
      <c r="AK73" s="72">
        <v>41955569</v>
      </c>
      <c r="AL73" s="72">
        <v>2863828</v>
      </c>
      <c r="AM73" s="72">
        <v>14574252</v>
      </c>
      <c r="AN73" s="72">
        <v>2863828</v>
      </c>
      <c r="AO73" s="72">
        <v>14574252</v>
      </c>
      <c r="AP73" s="73">
        <f t="shared" ref="AP73:AP100" si="104">IFERROR((AK73/AG73),0)</f>
        <v>0.47720934037346802</v>
      </c>
      <c r="AQ73" s="74">
        <f t="shared" ref="AQ73:AQ100" si="105">IFERROR((AM73/AG73),0)</f>
        <v>0.16576986915269096</v>
      </c>
    </row>
    <row r="74" spans="1:43" s="33" customFormat="1" ht="30" customHeight="1" x14ac:dyDescent="0.2">
      <c r="A74" s="28">
        <v>2</v>
      </c>
      <c r="B74" s="29">
        <v>0</v>
      </c>
      <c r="C74" s="29">
        <v>4</v>
      </c>
      <c r="D74" s="1">
        <v>5</v>
      </c>
      <c r="E74" s="1">
        <v>10</v>
      </c>
      <c r="F74" s="1">
        <v>20</v>
      </c>
      <c r="G74" s="1" t="s">
        <v>208</v>
      </c>
      <c r="H74" s="31" t="s">
        <v>106</v>
      </c>
      <c r="I74" s="72">
        <v>328579621</v>
      </c>
      <c r="J74" s="72">
        <v>0</v>
      </c>
      <c r="K74" s="72">
        <v>326217885.74000001</v>
      </c>
      <c r="L74" s="72">
        <v>0</v>
      </c>
      <c r="M74" s="72">
        <v>285095421.74000001</v>
      </c>
      <c r="N74" s="72">
        <v>23623337</v>
      </c>
      <c r="O74" s="72">
        <v>94492311</v>
      </c>
      <c r="P74" s="72">
        <v>23623337</v>
      </c>
      <c r="Q74" s="72">
        <v>94492311</v>
      </c>
      <c r="R74" s="73">
        <f t="shared" si="102"/>
        <v>0.86766008455527444</v>
      </c>
      <c r="S74" s="74">
        <f t="shared" si="103"/>
        <v>0.28757812402492239</v>
      </c>
      <c r="T74" s="32"/>
      <c r="Y74" s="28">
        <v>2</v>
      </c>
      <c r="Z74" s="29">
        <v>0</v>
      </c>
      <c r="AA74" s="29">
        <v>4</v>
      </c>
      <c r="AB74" s="1">
        <v>5</v>
      </c>
      <c r="AC74" s="1">
        <v>10</v>
      </c>
      <c r="AD74" s="1">
        <v>20</v>
      </c>
      <c r="AE74" s="1" t="s">
        <v>208</v>
      </c>
      <c r="AF74" s="31" t="s">
        <v>106</v>
      </c>
      <c r="AG74" s="72">
        <v>408579621</v>
      </c>
      <c r="AH74" s="72">
        <v>0</v>
      </c>
      <c r="AI74" s="72">
        <v>326217885.74000001</v>
      </c>
      <c r="AJ74" s="72">
        <v>0</v>
      </c>
      <c r="AK74" s="72">
        <v>285095421.74000001</v>
      </c>
      <c r="AL74" s="72">
        <v>23623542</v>
      </c>
      <c r="AM74" s="72">
        <v>70868974</v>
      </c>
      <c r="AN74" s="72">
        <v>23623542</v>
      </c>
      <c r="AO74" s="72">
        <v>70868974</v>
      </c>
      <c r="AP74" s="73">
        <f t="shared" si="104"/>
        <v>0.69777200596110989</v>
      </c>
      <c r="AQ74" s="74">
        <f t="shared" si="105"/>
        <v>0.17345205281298159</v>
      </c>
    </row>
    <row r="75" spans="1:43" s="33" customFormat="1" ht="30" customHeight="1" x14ac:dyDescent="0.2">
      <c r="A75" s="28">
        <v>2</v>
      </c>
      <c r="B75" s="29">
        <v>0</v>
      </c>
      <c r="C75" s="29">
        <v>4</v>
      </c>
      <c r="D75" s="1">
        <v>5</v>
      </c>
      <c r="E75" s="1">
        <v>12</v>
      </c>
      <c r="F75" s="1">
        <v>20</v>
      </c>
      <c r="G75" s="1" t="s">
        <v>209</v>
      </c>
      <c r="H75" s="31" t="s">
        <v>107</v>
      </c>
      <c r="I75" s="72">
        <v>15332113</v>
      </c>
      <c r="J75" s="72">
        <v>0</v>
      </c>
      <c r="K75" s="72">
        <v>3388136</v>
      </c>
      <c r="L75" s="72">
        <v>0</v>
      </c>
      <c r="M75" s="72">
        <v>854925</v>
      </c>
      <c r="N75" s="72">
        <v>0</v>
      </c>
      <c r="O75" s="72">
        <v>754000</v>
      </c>
      <c r="P75" s="72">
        <v>0</v>
      </c>
      <c r="Q75" s="72">
        <v>754000</v>
      </c>
      <c r="R75" s="73">
        <f t="shared" si="102"/>
        <v>5.5760416062678377E-2</v>
      </c>
      <c r="S75" s="74">
        <f t="shared" si="103"/>
        <v>4.9177826957054124E-2</v>
      </c>
      <c r="T75" s="32"/>
      <c r="Y75" s="28">
        <v>2</v>
      </c>
      <c r="Z75" s="29">
        <v>0</v>
      </c>
      <c r="AA75" s="29">
        <v>4</v>
      </c>
      <c r="AB75" s="1">
        <v>5</v>
      </c>
      <c r="AC75" s="1">
        <v>12</v>
      </c>
      <c r="AD75" s="1">
        <v>20</v>
      </c>
      <c r="AE75" s="1" t="s">
        <v>209</v>
      </c>
      <c r="AF75" s="31" t="s">
        <v>107</v>
      </c>
      <c r="AG75" s="72">
        <v>25332113</v>
      </c>
      <c r="AH75" s="72">
        <v>99000</v>
      </c>
      <c r="AI75" s="72">
        <v>3388136</v>
      </c>
      <c r="AJ75" s="72">
        <v>99000</v>
      </c>
      <c r="AK75" s="72">
        <v>854925</v>
      </c>
      <c r="AL75" s="72">
        <v>99000</v>
      </c>
      <c r="AM75" s="72">
        <v>754000</v>
      </c>
      <c r="AN75" s="72">
        <v>99000</v>
      </c>
      <c r="AO75" s="72">
        <v>754000</v>
      </c>
      <c r="AP75" s="73">
        <f t="shared" si="104"/>
        <v>3.3748665182410958E-2</v>
      </c>
      <c r="AQ75" s="74">
        <f t="shared" si="105"/>
        <v>2.9764591686449529E-2</v>
      </c>
    </row>
    <row r="76" spans="1:43" s="26" customFormat="1" ht="30" customHeight="1" x14ac:dyDescent="0.2">
      <c r="A76" s="23">
        <v>2</v>
      </c>
      <c r="B76" s="24">
        <v>0</v>
      </c>
      <c r="C76" s="24">
        <v>4</v>
      </c>
      <c r="D76" s="34">
        <v>6</v>
      </c>
      <c r="E76" s="25"/>
      <c r="F76" s="25"/>
      <c r="G76" s="25"/>
      <c r="H76" s="27" t="s">
        <v>108</v>
      </c>
      <c r="I76" s="69">
        <f t="shared" ref="I76:J76" si="106">SUM(I77:I81)</f>
        <v>340067209</v>
      </c>
      <c r="J76" s="69">
        <f t="shared" si="106"/>
        <v>358000</v>
      </c>
      <c r="K76" s="69">
        <f t="shared" ref="K76:Q76" si="107">SUM(K77:K81)</f>
        <v>307525268</v>
      </c>
      <c r="L76" s="69">
        <f t="shared" si="107"/>
        <v>358000</v>
      </c>
      <c r="M76" s="69">
        <f t="shared" si="107"/>
        <v>262518547</v>
      </c>
      <c r="N76" s="69">
        <f t="shared" si="107"/>
        <v>358000</v>
      </c>
      <c r="O76" s="69">
        <f t="shared" si="107"/>
        <v>42649975</v>
      </c>
      <c r="P76" s="69">
        <f t="shared" si="107"/>
        <v>358000</v>
      </c>
      <c r="Q76" s="69">
        <f t="shared" si="107"/>
        <v>42649975</v>
      </c>
      <c r="R76" s="70">
        <f t="shared" si="102"/>
        <v>0.77196077731799184</v>
      </c>
      <c r="S76" s="71">
        <f t="shared" si="103"/>
        <v>0.1254163114562451</v>
      </c>
      <c r="T76" s="35"/>
      <c r="Y76" s="23">
        <v>2</v>
      </c>
      <c r="Z76" s="24">
        <v>0</v>
      </c>
      <c r="AA76" s="24">
        <v>4</v>
      </c>
      <c r="AB76" s="34">
        <v>6</v>
      </c>
      <c r="AC76" s="25"/>
      <c r="AD76" s="25"/>
      <c r="AE76" s="25"/>
      <c r="AF76" s="27" t="s">
        <v>108</v>
      </c>
      <c r="AG76" s="69">
        <f t="shared" ref="AG76:AH76" si="108">SUM(AG77:AG81)</f>
        <v>435067209</v>
      </c>
      <c r="AH76" s="69">
        <f t="shared" si="108"/>
        <v>2459580</v>
      </c>
      <c r="AI76" s="69">
        <f t="shared" ref="AI76:AO76" si="109">SUM(AI77:AI81)</f>
        <v>307167268</v>
      </c>
      <c r="AJ76" s="69">
        <f t="shared" si="109"/>
        <v>2459580</v>
      </c>
      <c r="AK76" s="69">
        <f t="shared" si="109"/>
        <v>262160547</v>
      </c>
      <c r="AL76" s="69">
        <f t="shared" si="109"/>
        <v>19909260</v>
      </c>
      <c r="AM76" s="69">
        <f t="shared" si="109"/>
        <v>42291975</v>
      </c>
      <c r="AN76" s="69">
        <f t="shared" si="109"/>
        <v>19909260</v>
      </c>
      <c r="AO76" s="69">
        <f t="shared" si="109"/>
        <v>42291975</v>
      </c>
      <c r="AP76" s="70">
        <f t="shared" si="104"/>
        <v>0.60257482424974018</v>
      </c>
      <c r="AQ76" s="71">
        <f t="shared" si="105"/>
        <v>9.7207912076867187E-2</v>
      </c>
    </row>
    <row r="77" spans="1:43" s="33" customFormat="1" ht="30" customHeight="1" x14ac:dyDescent="0.2">
      <c r="A77" s="28">
        <v>2</v>
      </c>
      <c r="B77" s="29">
        <v>0</v>
      </c>
      <c r="C77" s="29">
        <v>4</v>
      </c>
      <c r="D77" s="1">
        <v>6</v>
      </c>
      <c r="E77" s="1">
        <v>2</v>
      </c>
      <c r="F77" s="1">
        <v>20</v>
      </c>
      <c r="G77" s="1" t="s">
        <v>210</v>
      </c>
      <c r="H77" s="31" t="s">
        <v>109</v>
      </c>
      <c r="I77" s="72">
        <v>303757847</v>
      </c>
      <c r="J77" s="72">
        <v>0</v>
      </c>
      <c r="K77" s="72">
        <v>298077793</v>
      </c>
      <c r="L77" s="72">
        <v>0</v>
      </c>
      <c r="M77" s="72">
        <v>256702008</v>
      </c>
      <c r="N77" s="72">
        <v>0</v>
      </c>
      <c r="O77" s="72">
        <v>38709575</v>
      </c>
      <c r="P77" s="72">
        <v>0</v>
      </c>
      <c r="Q77" s="72">
        <v>38709575</v>
      </c>
      <c r="R77" s="73">
        <f t="shared" si="102"/>
        <v>0.84508765957904619</v>
      </c>
      <c r="S77" s="74">
        <f t="shared" si="103"/>
        <v>0.12743563790139717</v>
      </c>
      <c r="T77" s="32"/>
      <c r="Y77" s="28">
        <v>2</v>
      </c>
      <c r="Z77" s="29">
        <v>0</v>
      </c>
      <c r="AA77" s="29">
        <v>4</v>
      </c>
      <c r="AB77" s="1">
        <v>6</v>
      </c>
      <c r="AC77" s="1">
        <v>2</v>
      </c>
      <c r="AD77" s="1">
        <v>20</v>
      </c>
      <c r="AE77" s="1" t="s">
        <v>210</v>
      </c>
      <c r="AF77" s="31" t="s">
        <v>109</v>
      </c>
      <c r="AG77" s="72">
        <v>398757847</v>
      </c>
      <c r="AH77" s="72">
        <v>0</v>
      </c>
      <c r="AI77" s="72">
        <v>298077793</v>
      </c>
      <c r="AJ77" s="72">
        <v>0</v>
      </c>
      <c r="AK77" s="72">
        <v>256702008</v>
      </c>
      <c r="AL77" s="72">
        <v>19181160</v>
      </c>
      <c r="AM77" s="72">
        <v>38709575</v>
      </c>
      <c r="AN77" s="72">
        <v>19181160</v>
      </c>
      <c r="AO77" s="72">
        <v>38709575</v>
      </c>
      <c r="AP77" s="73">
        <f t="shared" si="104"/>
        <v>0.64375412278720623</v>
      </c>
      <c r="AQ77" s="74">
        <f t="shared" si="105"/>
        <v>9.7075393728866227E-2</v>
      </c>
    </row>
    <row r="78" spans="1:43" s="33" customFormat="1" ht="30" customHeight="1" x14ac:dyDescent="0.2">
      <c r="A78" s="28">
        <v>2</v>
      </c>
      <c r="B78" s="29">
        <v>0</v>
      </c>
      <c r="C78" s="29">
        <v>4</v>
      </c>
      <c r="D78" s="1">
        <v>6</v>
      </c>
      <c r="E78" s="1">
        <v>3</v>
      </c>
      <c r="F78" s="1">
        <v>20</v>
      </c>
      <c r="G78" s="1" t="s">
        <v>211</v>
      </c>
      <c r="H78" s="31" t="s">
        <v>110</v>
      </c>
      <c r="I78" s="72">
        <v>4222019</v>
      </c>
      <c r="J78" s="72">
        <v>0</v>
      </c>
      <c r="K78" s="72">
        <v>2139023</v>
      </c>
      <c r="L78" s="72">
        <v>0</v>
      </c>
      <c r="M78" s="72">
        <v>1716821</v>
      </c>
      <c r="N78" s="72">
        <v>0</v>
      </c>
      <c r="O78" s="72">
        <v>1700000</v>
      </c>
      <c r="P78" s="72">
        <v>0</v>
      </c>
      <c r="Q78" s="72">
        <v>1700000</v>
      </c>
      <c r="R78" s="73">
        <f t="shared" si="102"/>
        <v>0.40663507198807014</v>
      </c>
      <c r="S78" s="74">
        <f t="shared" si="103"/>
        <v>0.40265095917379812</v>
      </c>
      <c r="T78" s="32"/>
      <c r="Y78" s="28">
        <v>2</v>
      </c>
      <c r="Z78" s="29">
        <v>0</v>
      </c>
      <c r="AA78" s="29">
        <v>4</v>
      </c>
      <c r="AB78" s="1">
        <v>6</v>
      </c>
      <c r="AC78" s="1">
        <v>3</v>
      </c>
      <c r="AD78" s="1">
        <v>20</v>
      </c>
      <c r="AE78" s="1" t="s">
        <v>211</v>
      </c>
      <c r="AF78" s="31" t="s">
        <v>110</v>
      </c>
      <c r="AG78" s="72">
        <v>4222019</v>
      </c>
      <c r="AH78" s="72">
        <v>500000</v>
      </c>
      <c r="AI78" s="72">
        <v>2139023</v>
      </c>
      <c r="AJ78" s="72">
        <v>500000</v>
      </c>
      <c r="AK78" s="72">
        <v>1716821</v>
      </c>
      <c r="AL78" s="72">
        <v>500000</v>
      </c>
      <c r="AM78" s="72">
        <v>1700000</v>
      </c>
      <c r="AN78" s="72">
        <v>500000</v>
      </c>
      <c r="AO78" s="72">
        <v>1700000</v>
      </c>
      <c r="AP78" s="73">
        <f t="shared" si="104"/>
        <v>0.40663507198807014</v>
      </c>
      <c r="AQ78" s="74">
        <f t="shared" si="105"/>
        <v>0.40265095917379812</v>
      </c>
    </row>
    <row r="79" spans="1:43" s="33" customFormat="1" ht="30" customHeight="1" x14ac:dyDescent="0.2">
      <c r="A79" s="28">
        <v>2</v>
      </c>
      <c r="B79" s="29">
        <v>0</v>
      </c>
      <c r="C79" s="29">
        <v>4</v>
      </c>
      <c r="D79" s="1">
        <v>6</v>
      </c>
      <c r="E79" s="1">
        <v>5</v>
      </c>
      <c r="F79" s="1">
        <v>20</v>
      </c>
      <c r="G79" s="1" t="s">
        <v>212</v>
      </c>
      <c r="H79" s="31" t="s">
        <v>111</v>
      </c>
      <c r="I79" s="72">
        <v>2533211</v>
      </c>
      <c r="J79" s="72">
        <v>0</v>
      </c>
      <c r="K79" s="72">
        <v>463413</v>
      </c>
      <c r="L79" s="72">
        <v>0</v>
      </c>
      <c r="M79" s="72">
        <v>210092</v>
      </c>
      <c r="N79" s="72">
        <v>0</v>
      </c>
      <c r="O79" s="72">
        <v>200000</v>
      </c>
      <c r="P79" s="72">
        <v>0</v>
      </c>
      <c r="Q79" s="72">
        <v>200000</v>
      </c>
      <c r="R79" s="73">
        <f t="shared" si="102"/>
        <v>8.2935057521856648E-2</v>
      </c>
      <c r="S79" s="74">
        <f t="shared" si="103"/>
        <v>7.8951180932026591E-2</v>
      </c>
      <c r="T79" s="32"/>
      <c r="Y79" s="28">
        <v>2</v>
      </c>
      <c r="Z79" s="29">
        <v>0</v>
      </c>
      <c r="AA79" s="29">
        <v>4</v>
      </c>
      <c r="AB79" s="1">
        <v>6</v>
      </c>
      <c r="AC79" s="1">
        <v>5</v>
      </c>
      <c r="AD79" s="1">
        <v>20</v>
      </c>
      <c r="AE79" s="1" t="s">
        <v>212</v>
      </c>
      <c r="AF79" s="31" t="s">
        <v>111</v>
      </c>
      <c r="AG79" s="72">
        <v>2533211</v>
      </c>
      <c r="AH79" s="72">
        <v>0</v>
      </c>
      <c r="AI79" s="72">
        <v>463413</v>
      </c>
      <c r="AJ79" s="72">
        <v>0</v>
      </c>
      <c r="AK79" s="72">
        <v>210092</v>
      </c>
      <c r="AL79" s="72">
        <v>0</v>
      </c>
      <c r="AM79" s="72">
        <v>200000</v>
      </c>
      <c r="AN79" s="72">
        <v>0</v>
      </c>
      <c r="AO79" s="72">
        <v>200000</v>
      </c>
      <c r="AP79" s="73">
        <f t="shared" si="104"/>
        <v>8.2935057521856648E-2</v>
      </c>
      <c r="AQ79" s="74">
        <f t="shared" si="105"/>
        <v>7.8951180932026591E-2</v>
      </c>
    </row>
    <row r="80" spans="1:43" s="33" customFormat="1" ht="30" customHeight="1" x14ac:dyDescent="0.2">
      <c r="A80" s="28">
        <v>2</v>
      </c>
      <c r="B80" s="29">
        <v>0</v>
      </c>
      <c r="C80" s="29">
        <v>4</v>
      </c>
      <c r="D80" s="1">
        <v>6</v>
      </c>
      <c r="E80" s="1">
        <v>7</v>
      </c>
      <c r="F80" s="1">
        <v>20</v>
      </c>
      <c r="G80" s="1" t="s">
        <v>213</v>
      </c>
      <c r="H80" s="31" t="s">
        <v>112</v>
      </c>
      <c r="I80" s="72">
        <v>25332113</v>
      </c>
      <c r="J80" s="72">
        <v>358000</v>
      </c>
      <c r="K80" s="72">
        <v>4674536</v>
      </c>
      <c r="L80" s="72">
        <v>358000</v>
      </c>
      <c r="M80" s="72">
        <v>2141325</v>
      </c>
      <c r="N80" s="72">
        <v>358000</v>
      </c>
      <c r="O80" s="72">
        <v>2040400</v>
      </c>
      <c r="P80" s="72">
        <v>358000</v>
      </c>
      <c r="Q80" s="72">
        <v>2040400</v>
      </c>
      <c r="R80" s="73">
        <f t="shared" si="102"/>
        <v>8.4530058744013967E-2</v>
      </c>
      <c r="S80" s="74">
        <f t="shared" si="103"/>
        <v>8.0545985248052537E-2</v>
      </c>
      <c r="T80" s="32"/>
      <c r="Y80" s="28">
        <v>2</v>
      </c>
      <c r="Z80" s="29">
        <v>0</v>
      </c>
      <c r="AA80" s="29">
        <v>4</v>
      </c>
      <c r="AB80" s="1">
        <v>6</v>
      </c>
      <c r="AC80" s="1">
        <v>7</v>
      </c>
      <c r="AD80" s="1">
        <v>20</v>
      </c>
      <c r="AE80" s="1" t="s">
        <v>213</v>
      </c>
      <c r="AF80" s="31" t="s">
        <v>112</v>
      </c>
      <c r="AG80" s="72">
        <v>25332113</v>
      </c>
      <c r="AH80" s="72">
        <v>228100</v>
      </c>
      <c r="AI80" s="72">
        <v>4316536</v>
      </c>
      <c r="AJ80" s="72">
        <v>228100</v>
      </c>
      <c r="AK80" s="72">
        <v>1783325</v>
      </c>
      <c r="AL80" s="72">
        <v>228100</v>
      </c>
      <c r="AM80" s="72">
        <v>1682400</v>
      </c>
      <c r="AN80" s="72">
        <v>228100</v>
      </c>
      <c r="AO80" s="72">
        <v>1682400</v>
      </c>
      <c r="AP80" s="73">
        <f t="shared" si="104"/>
        <v>7.0397799030819108E-2</v>
      </c>
      <c r="AQ80" s="74">
        <f t="shared" si="105"/>
        <v>6.6413725534857679E-2</v>
      </c>
    </row>
    <row r="81" spans="1:43" s="33" customFormat="1" ht="30" customHeight="1" x14ac:dyDescent="0.2">
      <c r="A81" s="28">
        <v>2</v>
      </c>
      <c r="B81" s="29">
        <v>0</v>
      </c>
      <c r="C81" s="29">
        <v>4</v>
      </c>
      <c r="D81" s="1">
        <v>6</v>
      </c>
      <c r="E81" s="1">
        <v>8</v>
      </c>
      <c r="F81" s="1">
        <v>20</v>
      </c>
      <c r="G81" s="1" t="s">
        <v>214</v>
      </c>
      <c r="H81" s="31" t="s">
        <v>113</v>
      </c>
      <c r="I81" s="72">
        <v>4222019</v>
      </c>
      <c r="J81" s="72">
        <v>0</v>
      </c>
      <c r="K81" s="72">
        <v>2170503</v>
      </c>
      <c r="L81" s="72">
        <v>0</v>
      </c>
      <c r="M81" s="72">
        <v>1748301</v>
      </c>
      <c r="N81" s="72">
        <v>0</v>
      </c>
      <c r="O81" s="72">
        <v>0</v>
      </c>
      <c r="P81" s="72">
        <v>0</v>
      </c>
      <c r="Q81" s="72">
        <v>0</v>
      </c>
      <c r="R81" s="73">
        <f t="shared" si="102"/>
        <v>0.41409122033794732</v>
      </c>
      <c r="S81" s="74">
        <f t="shared" si="103"/>
        <v>0</v>
      </c>
      <c r="T81" s="32"/>
      <c r="Y81" s="28">
        <v>2</v>
      </c>
      <c r="Z81" s="29">
        <v>0</v>
      </c>
      <c r="AA81" s="29">
        <v>4</v>
      </c>
      <c r="AB81" s="1">
        <v>6</v>
      </c>
      <c r="AC81" s="1">
        <v>8</v>
      </c>
      <c r="AD81" s="1">
        <v>20</v>
      </c>
      <c r="AE81" s="1" t="s">
        <v>214</v>
      </c>
      <c r="AF81" s="31" t="s">
        <v>113</v>
      </c>
      <c r="AG81" s="72">
        <v>4222019</v>
      </c>
      <c r="AH81" s="72">
        <v>1731480</v>
      </c>
      <c r="AI81" s="72">
        <v>2170503</v>
      </c>
      <c r="AJ81" s="72">
        <v>1731480</v>
      </c>
      <c r="AK81" s="72">
        <v>1748301</v>
      </c>
      <c r="AL81" s="72">
        <v>0</v>
      </c>
      <c r="AM81" s="72">
        <v>0</v>
      </c>
      <c r="AN81" s="72">
        <v>0</v>
      </c>
      <c r="AO81" s="72">
        <v>0</v>
      </c>
      <c r="AP81" s="73">
        <f t="shared" si="104"/>
        <v>0.41409122033794732</v>
      </c>
      <c r="AQ81" s="74">
        <f t="shared" si="105"/>
        <v>0</v>
      </c>
    </row>
    <row r="82" spans="1:43" s="26" customFormat="1" ht="30" customHeight="1" x14ac:dyDescent="0.2">
      <c r="A82" s="23">
        <v>2</v>
      </c>
      <c r="B82" s="24">
        <v>0</v>
      </c>
      <c r="C82" s="24">
        <v>4</v>
      </c>
      <c r="D82" s="34">
        <v>7</v>
      </c>
      <c r="E82" s="25"/>
      <c r="F82" s="25"/>
      <c r="G82" s="25"/>
      <c r="H82" s="27" t="s">
        <v>114</v>
      </c>
      <c r="I82" s="69">
        <f>SUM(I83:I84)</f>
        <v>59038023</v>
      </c>
      <c r="J82" s="69">
        <f t="shared" ref="J82:Q82" si="110">SUM(J83:J84)</f>
        <v>0</v>
      </c>
      <c r="K82" s="69">
        <f t="shared" si="110"/>
        <v>39369013</v>
      </c>
      <c r="L82" s="69">
        <f t="shared" ref="L82" si="111">SUM(L83:L84)</f>
        <v>0</v>
      </c>
      <c r="M82" s="69">
        <f t="shared" si="110"/>
        <v>16235211</v>
      </c>
      <c r="N82" s="69">
        <f t="shared" ref="N82" si="112">SUM(N83:N84)</f>
        <v>398</v>
      </c>
      <c r="O82" s="69">
        <f t="shared" si="110"/>
        <v>1000398</v>
      </c>
      <c r="P82" s="69">
        <f t="shared" ref="P82" si="113">SUM(P83:P84)</f>
        <v>398</v>
      </c>
      <c r="Q82" s="69">
        <f t="shared" si="110"/>
        <v>1000398</v>
      </c>
      <c r="R82" s="70">
        <f t="shared" si="102"/>
        <v>0.27499584462711429</v>
      </c>
      <c r="S82" s="71">
        <f t="shared" si="103"/>
        <v>1.6944977984781097E-2</v>
      </c>
      <c r="T82" s="35"/>
      <c r="Y82" s="23">
        <v>2</v>
      </c>
      <c r="Z82" s="24">
        <v>0</v>
      </c>
      <c r="AA82" s="24">
        <v>4</v>
      </c>
      <c r="AB82" s="34">
        <v>7</v>
      </c>
      <c r="AC82" s="25"/>
      <c r="AD82" s="25"/>
      <c r="AE82" s="25"/>
      <c r="AF82" s="27" t="s">
        <v>114</v>
      </c>
      <c r="AG82" s="69">
        <f>SUM(AG83:AG84)</f>
        <v>59038023</v>
      </c>
      <c r="AH82" s="69">
        <f t="shared" ref="AH82:AO82" si="114">SUM(AH83:AH84)</f>
        <v>0</v>
      </c>
      <c r="AI82" s="69">
        <f t="shared" si="114"/>
        <v>39369013</v>
      </c>
      <c r="AJ82" s="69">
        <f t="shared" si="114"/>
        <v>0</v>
      </c>
      <c r="AK82" s="69">
        <f t="shared" si="114"/>
        <v>16235211</v>
      </c>
      <c r="AL82" s="69">
        <f t="shared" si="114"/>
        <v>0</v>
      </c>
      <c r="AM82" s="69">
        <f t="shared" si="114"/>
        <v>1000000</v>
      </c>
      <c r="AN82" s="69">
        <f t="shared" si="114"/>
        <v>0</v>
      </c>
      <c r="AO82" s="69">
        <f t="shared" si="114"/>
        <v>1000000</v>
      </c>
      <c r="AP82" s="70">
        <f t="shared" si="104"/>
        <v>0.27499584462711429</v>
      </c>
      <c r="AQ82" s="71">
        <f t="shared" si="105"/>
        <v>1.6938236566627577E-2</v>
      </c>
    </row>
    <row r="83" spans="1:43" s="33" customFormat="1" ht="30" customHeight="1" x14ac:dyDescent="0.2">
      <c r="A83" s="28">
        <v>2</v>
      </c>
      <c r="B83" s="29">
        <v>0</v>
      </c>
      <c r="C83" s="29">
        <v>4</v>
      </c>
      <c r="D83" s="1">
        <v>7</v>
      </c>
      <c r="E83" s="1">
        <v>5</v>
      </c>
      <c r="F83" s="1">
        <v>20</v>
      </c>
      <c r="G83" s="1" t="s">
        <v>215</v>
      </c>
      <c r="H83" s="31" t="s">
        <v>115</v>
      </c>
      <c r="I83" s="72">
        <v>16261872</v>
      </c>
      <c r="J83" s="72">
        <v>0</v>
      </c>
      <c r="K83" s="72">
        <v>10450975</v>
      </c>
      <c r="L83" s="72">
        <v>0</v>
      </c>
      <c r="M83" s="72">
        <v>64788</v>
      </c>
      <c r="N83" s="72">
        <v>0</v>
      </c>
      <c r="O83" s="72">
        <v>0</v>
      </c>
      <c r="P83" s="72">
        <v>0</v>
      </c>
      <c r="Q83" s="72">
        <v>0</v>
      </c>
      <c r="R83" s="73">
        <f t="shared" si="102"/>
        <v>3.9840431655100966E-3</v>
      </c>
      <c r="S83" s="74">
        <f t="shared" si="103"/>
        <v>0</v>
      </c>
      <c r="T83" s="32"/>
      <c r="Y83" s="28">
        <v>2</v>
      </c>
      <c r="Z83" s="29">
        <v>0</v>
      </c>
      <c r="AA83" s="29">
        <v>4</v>
      </c>
      <c r="AB83" s="1">
        <v>7</v>
      </c>
      <c r="AC83" s="1">
        <v>5</v>
      </c>
      <c r="AD83" s="1">
        <v>20</v>
      </c>
      <c r="AE83" s="1" t="s">
        <v>215</v>
      </c>
      <c r="AF83" s="31" t="s">
        <v>115</v>
      </c>
      <c r="AG83" s="72">
        <v>16261872</v>
      </c>
      <c r="AH83" s="72">
        <v>0</v>
      </c>
      <c r="AI83" s="72">
        <v>10450975</v>
      </c>
      <c r="AJ83" s="72">
        <v>0</v>
      </c>
      <c r="AK83" s="72">
        <v>64788</v>
      </c>
      <c r="AL83" s="72">
        <v>0</v>
      </c>
      <c r="AM83" s="72">
        <v>0</v>
      </c>
      <c r="AN83" s="72">
        <v>0</v>
      </c>
      <c r="AO83" s="72">
        <v>0</v>
      </c>
      <c r="AP83" s="73">
        <f t="shared" si="104"/>
        <v>3.9840431655100966E-3</v>
      </c>
      <c r="AQ83" s="74">
        <f t="shared" si="105"/>
        <v>0</v>
      </c>
    </row>
    <row r="84" spans="1:43" s="33" customFormat="1" ht="30" customHeight="1" x14ac:dyDescent="0.2">
      <c r="A84" s="28">
        <v>2</v>
      </c>
      <c r="B84" s="29">
        <v>0</v>
      </c>
      <c r="C84" s="29">
        <v>4</v>
      </c>
      <c r="D84" s="1">
        <v>7</v>
      </c>
      <c r="E84" s="1">
        <v>6</v>
      </c>
      <c r="F84" s="1">
        <v>20</v>
      </c>
      <c r="G84" s="1" t="s">
        <v>216</v>
      </c>
      <c r="H84" s="31" t="s">
        <v>116</v>
      </c>
      <c r="I84" s="72">
        <v>42776151</v>
      </c>
      <c r="J84" s="72">
        <v>0</v>
      </c>
      <c r="K84" s="72">
        <v>28918038</v>
      </c>
      <c r="L84" s="72">
        <v>0</v>
      </c>
      <c r="M84" s="72">
        <v>16170423</v>
      </c>
      <c r="N84" s="72">
        <v>398</v>
      </c>
      <c r="O84" s="72">
        <v>1000398</v>
      </c>
      <c r="P84" s="72">
        <v>398</v>
      </c>
      <c r="Q84" s="72">
        <v>1000398</v>
      </c>
      <c r="R84" s="73">
        <f t="shared" si="102"/>
        <v>0.37802426403441486</v>
      </c>
      <c r="S84" s="74">
        <f t="shared" si="103"/>
        <v>2.3386816639954351E-2</v>
      </c>
      <c r="T84" s="32"/>
      <c r="Y84" s="28">
        <v>2</v>
      </c>
      <c r="Z84" s="29">
        <v>0</v>
      </c>
      <c r="AA84" s="29">
        <v>4</v>
      </c>
      <c r="AB84" s="1">
        <v>7</v>
      </c>
      <c r="AC84" s="1">
        <v>6</v>
      </c>
      <c r="AD84" s="1">
        <v>20</v>
      </c>
      <c r="AE84" s="1" t="s">
        <v>216</v>
      </c>
      <c r="AF84" s="31" t="s">
        <v>116</v>
      </c>
      <c r="AG84" s="72">
        <v>42776151</v>
      </c>
      <c r="AH84" s="72">
        <v>0</v>
      </c>
      <c r="AI84" s="72">
        <v>28918038</v>
      </c>
      <c r="AJ84" s="72">
        <v>0</v>
      </c>
      <c r="AK84" s="72">
        <v>16170423</v>
      </c>
      <c r="AL84" s="72">
        <v>0</v>
      </c>
      <c r="AM84" s="72">
        <v>1000000</v>
      </c>
      <c r="AN84" s="72">
        <v>0</v>
      </c>
      <c r="AO84" s="72">
        <v>1000000</v>
      </c>
      <c r="AP84" s="73">
        <f t="shared" si="104"/>
        <v>0.37802426403441486</v>
      </c>
      <c r="AQ84" s="74">
        <f t="shared" si="105"/>
        <v>2.3377512390023125E-2</v>
      </c>
    </row>
    <row r="85" spans="1:43" s="26" customFormat="1" ht="30" customHeight="1" x14ac:dyDescent="0.2">
      <c r="A85" s="23">
        <v>2</v>
      </c>
      <c r="B85" s="24">
        <v>0</v>
      </c>
      <c r="C85" s="24">
        <v>4</v>
      </c>
      <c r="D85" s="34">
        <v>8</v>
      </c>
      <c r="E85" s="25"/>
      <c r="F85" s="25"/>
      <c r="G85" s="25"/>
      <c r="H85" s="27" t="s">
        <v>117</v>
      </c>
      <c r="I85" s="69">
        <f t="shared" ref="I85:Q85" si="115">SUM(I86:I90)</f>
        <v>622587089</v>
      </c>
      <c r="J85" s="69">
        <f t="shared" si="115"/>
        <v>0</v>
      </c>
      <c r="K85" s="69">
        <f t="shared" si="115"/>
        <v>608892193</v>
      </c>
      <c r="L85" s="69">
        <f t="shared" ref="L85" si="116">SUM(L86:L90)</f>
        <v>0</v>
      </c>
      <c r="M85" s="69">
        <f t="shared" si="115"/>
        <v>518618484</v>
      </c>
      <c r="N85" s="69">
        <f t="shared" ref="N85" si="117">SUM(N86:N90)</f>
        <v>39385560.399999999</v>
      </c>
      <c r="O85" s="69">
        <f t="shared" si="115"/>
        <v>175845907.74000001</v>
      </c>
      <c r="P85" s="69">
        <f t="shared" ref="P85" si="118">SUM(P86:P90)</f>
        <v>32581125.399999999</v>
      </c>
      <c r="Q85" s="69">
        <f t="shared" si="115"/>
        <v>169041472.74000001</v>
      </c>
      <c r="R85" s="70">
        <f t="shared" si="102"/>
        <v>0.83300552350516222</v>
      </c>
      <c r="S85" s="71">
        <f t="shared" si="103"/>
        <v>0.28244387146293681</v>
      </c>
      <c r="T85" s="35"/>
      <c r="Y85" s="23">
        <v>2</v>
      </c>
      <c r="Z85" s="24">
        <v>0</v>
      </c>
      <c r="AA85" s="24">
        <v>4</v>
      </c>
      <c r="AB85" s="34">
        <v>8</v>
      </c>
      <c r="AC85" s="25"/>
      <c r="AD85" s="25"/>
      <c r="AE85" s="25"/>
      <c r="AF85" s="27" t="s">
        <v>117</v>
      </c>
      <c r="AG85" s="69">
        <f t="shared" ref="AG85:AO85" si="119">SUM(AG86:AG90)</f>
        <v>622587089</v>
      </c>
      <c r="AH85" s="69">
        <f t="shared" si="119"/>
        <v>0</v>
      </c>
      <c r="AI85" s="69">
        <f t="shared" si="119"/>
        <v>608892193</v>
      </c>
      <c r="AJ85" s="69">
        <f t="shared" si="119"/>
        <v>0</v>
      </c>
      <c r="AK85" s="69">
        <f t="shared" si="119"/>
        <v>518618484</v>
      </c>
      <c r="AL85" s="69">
        <f t="shared" si="119"/>
        <v>36490403.549999997</v>
      </c>
      <c r="AM85" s="69">
        <f t="shared" si="119"/>
        <v>136460347.34</v>
      </c>
      <c r="AN85" s="69">
        <f t="shared" si="119"/>
        <v>36490403.549999997</v>
      </c>
      <c r="AO85" s="69">
        <f t="shared" si="119"/>
        <v>136460347.34</v>
      </c>
      <c r="AP85" s="70">
        <f t="shared" si="104"/>
        <v>0.83300552350516222</v>
      </c>
      <c r="AQ85" s="71">
        <f t="shared" si="105"/>
        <v>0.2191827452753361</v>
      </c>
    </row>
    <row r="86" spans="1:43" s="33" customFormat="1" ht="30" customHeight="1" x14ac:dyDescent="0.2">
      <c r="A86" s="28">
        <v>2</v>
      </c>
      <c r="B86" s="29">
        <v>0</v>
      </c>
      <c r="C86" s="29">
        <v>4</v>
      </c>
      <c r="D86" s="1">
        <v>8</v>
      </c>
      <c r="E86" s="1">
        <v>1</v>
      </c>
      <c r="F86" s="1">
        <v>20</v>
      </c>
      <c r="G86" s="1" t="s">
        <v>217</v>
      </c>
      <c r="H86" s="31" t="s">
        <v>118</v>
      </c>
      <c r="I86" s="72">
        <v>55730649</v>
      </c>
      <c r="J86" s="72">
        <v>0</v>
      </c>
      <c r="K86" s="72">
        <v>48330099</v>
      </c>
      <c r="L86" s="72">
        <v>0</v>
      </c>
      <c r="M86" s="72">
        <v>40222034</v>
      </c>
      <c r="N86" s="72">
        <v>2341774</v>
      </c>
      <c r="O86" s="72">
        <v>8521133</v>
      </c>
      <c r="P86" s="72">
        <v>2341774</v>
      </c>
      <c r="Q86" s="72">
        <v>8521133</v>
      </c>
      <c r="R86" s="73">
        <f t="shared" si="102"/>
        <v>0.72172197384602499</v>
      </c>
      <c r="S86" s="74">
        <f t="shared" si="103"/>
        <v>0.15289850652914522</v>
      </c>
      <c r="T86" s="32"/>
      <c r="Y86" s="28">
        <v>2</v>
      </c>
      <c r="Z86" s="29">
        <v>0</v>
      </c>
      <c r="AA86" s="29">
        <v>4</v>
      </c>
      <c r="AB86" s="1">
        <v>8</v>
      </c>
      <c r="AC86" s="1">
        <v>1</v>
      </c>
      <c r="AD86" s="1">
        <v>20</v>
      </c>
      <c r="AE86" s="1" t="s">
        <v>217</v>
      </c>
      <c r="AF86" s="31" t="s">
        <v>118</v>
      </c>
      <c r="AG86" s="72">
        <v>55730649</v>
      </c>
      <c r="AH86" s="72">
        <v>0</v>
      </c>
      <c r="AI86" s="72">
        <v>48330099</v>
      </c>
      <c r="AJ86" s="72">
        <v>0</v>
      </c>
      <c r="AK86" s="72">
        <v>40222034</v>
      </c>
      <c r="AL86" s="72">
        <v>1544693</v>
      </c>
      <c r="AM86" s="72">
        <v>6179359</v>
      </c>
      <c r="AN86" s="72">
        <v>1544693</v>
      </c>
      <c r="AO86" s="72">
        <v>6179359</v>
      </c>
      <c r="AP86" s="73">
        <f t="shared" si="104"/>
        <v>0.72172197384602499</v>
      </c>
      <c r="AQ86" s="74">
        <f t="shared" si="105"/>
        <v>0.11087900663062437</v>
      </c>
    </row>
    <row r="87" spans="1:43" s="33" customFormat="1" ht="30" customHeight="1" x14ac:dyDescent="0.2">
      <c r="A87" s="28">
        <v>2</v>
      </c>
      <c r="B87" s="29">
        <v>0</v>
      </c>
      <c r="C87" s="29">
        <v>4</v>
      </c>
      <c r="D87" s="1">
        <v>8</v>
      </c>
      <c r="E87" s="1">
        <v>2</v>
      </c>
      <c r="F87" s="1">
        <v>20</v>
      </c>
      <c r="G87" s="1" t="s">
        <v>218</v>
      </c>
      <c r="H87" s="31" t="s">
        <v>119</v>
      </c>
      <c r="I87" s="72">
        <v>413751634</v>
      </c>
      <c r="J87" s="72">
        <v>0</v>
      </c>
      <c r="K87" s="72">
        <v>413751634</v>
      </c>
      <c r="L87" s="72">
        <v>0</v>
      </c>
      <c r="M87" s="72">
        <v>353786471</v>
      </c>
      <c r="N87" s="72">
        <v>21893580</v>
      </c>
      <c r="O87" s="72">
        <v>125335210</v>
      </c>
      <c r="P87" s="72">
        <v>21893580</v>
      </c>
      <c r="Q87" s="72">
        <v>125335210</v>
      </c>
      <c r="R87" s="73">
        <f t="shared" si="102"/>
        <v>0.85506966481248992</v>
      </c>
      <c r="S87" s="74">
        <f t="shared" si="103"/>
        <v>0.30292378253181712</v>
      </c>
      <c r="T87" s="32"/>
      <c r="Y87" s="28">
        <v>2</v>
      </c>
      <c r="Z87" s="29">
        <v>0</v>
      </c>
      <c r="AA87" s="29">
        <v>4</v>
      </c>
      <c r="AB87" s="1">
        <v>8</v>
      </c>
      <c r="AC87" s="1">
        <v>2</v>
      </c>
      <c r="AD87" s="1">
        <v>20</v>
      </c>
      <c r="AE87" s="1" t="s">
        <v>218</v>
      </c>
      <c r="AF87" s="31" t="s">
        <v>119</v>
      </c>
      <c r="AG87" s="72">
        <v>413751634</v>
      </c>
      <c r="AH87" s="72">
        <v>0</v>
      </c>
      <c r="AI87" s="72">
        <v>413751634</v>
      </c>
      <c r="AJ87" s="72">
        <v>0</v>
      </c>
      <c r="AK87" s="72">
        <v>353786471</v>
      </c>
      <c r="AL87" s="72">
        <v>26625250</v>
      </c>
      <c r="AM87" s="72">
        <v>103441630</v>
      </c>
      <c r="AN87" s="72">
        <v>26625250</v>
      </c>
      <c r="AO87" s="72">
        <v>103441630</v>
      </c>
      <c r="AP87" s="73">
        <f t="shared" si="104"/>
        <v>0.85506966481248992</v>
      </c>
      <c r="AQ87" s="74">
        <f t="shared" si="105"/>
        <v>0.25000899452641195</v>
      </c>
    </row>
    <row r="88" spans="1:43" s="33" customFormat="1" ht="30" customHeight="1" x14ac:dyDescent="0.2">
      <c r="A88" s="28" t="s">
        <v>252</v>
      </c>
      <c r="B88" s="29">
        <v>0</v>
      </c>
      <c r="C88" s="29">
        <v>4</v>
      </c>
      <c r="D88" s="1">
        <v>8</v>
      </c>
      <c r="E88" s="1">
        <v>3</v>
      </c>
      <c r="F88" s="1">
        <v>20</v>
      </c>
      <c r="G88" s="1"/>
      <c r="H88" s="31" t="s">
        <v>120</v>
      </c>
      <c r="I88" s="72">
        <v>0</v>
      </c>
      <c r="J88" s="72">
        <v>0</v>
      </c>
      <c r="K88" s="72">
        <v>0</v>
      </c>
      <c r="L88" s="72">
        <v>0</v>
      </c>
      <c r="M88" s="72">
        <v>0</v>
      </c>
      <c r="N88" s="72">
        <v>0</v>
      </c>
      <c r="O88" s="72">
        <v>0</v>
      </c>
      <c r="P88" s="72">
        <v>0</v>
      </c>
      <c r="Q88" s="72">
        <v>0</v>
      </c>
      <c r="R88" s="73">
        <f t="shared" si="102"/>
        <v>0</v>
      </c>
      <c r="S88" s="74">
        <f t="shared" si="103"/>
        <v>0</v>
      </c>
      <c r="T88" s="32"/>
      <c r="Y88" s="28" t="s">
        <v>252</v>
      </c>
      <c r="Z88" s="29">
        <v>0</v>
      </c>
      <c r="AA88" s="29">
        <v>4</v>
      </c>
      <c r="AB88" s="1">
        <v>8</v>
      </c>
      <c r="AC88" s="1">
        <v>3</v>
      </c>
      <c r="AD88" s="1">
        <v>20</v>
      </c>
      <c r="AE88" s="1"/>
      <c r="AF88" s="31" t="s">
        <v>120</v>
      </c>
      <c r="AG88" s="72">
        <v>0</v>
      </c>
      <c r="AH88" s="72">
        <v>0</v>
      </c>
      <c r="AI88" s="72">
        <v>0</v>
      </c>
      <c r="AJ88" s="72">
        <v>0</v>
      </c>
      <c r="AK88" s="72">
        <v>0</v>
      </c>
      <c r="AL88" s="72">
        <v>0</v>
      </c>
      <c r="AM88" s="72">
        <v>0</v>
      </c>
      <c r="AN88" s="72">
        <v>0</v>
      </c>
      <c r="AO88" s="72">
        <v>0</v>
      </c>
      <c r="AP88" s="73">
        <f t="shared" si="104"/>
        <v>0</v>
      </c>
      <c r="AQ88" s="74">
        <f t="shared" si="105"/>
        <v>0</v>
      </c>
    </row>
    <row r="89" spans="1:43" s="33" customFormat="1" ht="30" customHeight="1" x14ac:dyDescent="0.2">
      <c r="A89" s="28">
        <v>2</v>
      </c>
      <c r="B89" s="29">
        <v>0</v>
      </c>
      <c r="C89" s="29">
        <v>4</v>
      </c>
      <c r="D89" s="1">
        <v>8</v>
      </c>
      <c r="E89" s="1">
        <v>5</v>
      </c>
      <c r="F89" s="1">
        <v>20</v>
      </c>
      <c r="G89" s="1" t="s">
        <v>219</v>
      </c>
      <c r="H89" s="31" t="s">
        <v>121</v>
      </c>
      <c r="I89" s="72">
        <v>82885431</v>
      </c>
      <c r="J89" s="72">
        <v>0</v>
      </c>
      <c r="K89" s="72">
        <v>77508764</v>
      </c>
      <c r="L89" s="72">
        <v>0</v>
      </c>
      <c r="M89" s="72">
        <v>62330221</v>
      </c>
      <c r="N89" s="72">
        <v>4470915.3999999985</v>
      </c>
      <c r="O89" s="72">
        <v>19930986.739999998</v>
      </c>
      <c r="P89" s="72">
        <v>4470915.3999999985</v>
      </c>
      <c r="Q89" s="72">
        <v>19930986.739999998</v>
      </c>
      <c r="R89" s="73">
        <f t="shared" si="102"/>
        <v>0.75200454709585818</v>
      </c>
      <c r="S89" s="74">
        <f t="shared" si="103"/>
        <v>0.24046429510633779</v>
      </c>
      <c r="T89" s="32"/>
      <c r="Y89" s="28">
        <v>2</v>
      </c>
      <c r="Z89" s="29">
        <v>0</v>
      </c>
      <c r="AA89" s="29">
        <v>4</v>
      </c>
      <c r="AB89" s="1">
        <v>8</v>
      </c>
      <c r="AC89" s="1">
        <v>5</v>
      </c>
      <c r="AD89" s="1">
        <v>20</v>
      </c>
      <c r="AE89" s="1" t="s">
        <v>219</v>
      </c>
      <c r="AF89" s="31" t="s">
        <v>121</v>
      </c>
      <c r="AG89" s="72">
        <v>82885431</v>
      </c>
      <c r="AH89" s="72">
        <v>0</v>
      </c>
      <c r="AI89" s="72">
        <v>77508764</v>
      </c>
      <c r="AJ89" s="72">
        <v>0</v>
      </c>
      <c r="AK89" s="72">
        <v>62330221</v>
      </c>
      <c r="AL89" s="72">
        <v>4410511.5500000007</v>
      </c>
      <c r="AM89" s="72">
        <v>15460071.34</v>
      </c>
      <c r="AN89" s="72">
        <v>4410511.5500000007</v>
      </c>
      <c r="AO89" s="72">
        <v>15460071.34</v>
      </c>
      <c r="AP89" s="73">
        <f t="shared" si="104"/>
        <v>0.75200454709585818</v>
      </c>
      <c r="AQ89" s="74">
        <f t="shared" si="105"/>
        <v>0.18652338720419998</v>
      </c>
    </row>
    <row r="90" spans="1:43" s="33" customFormat="1" ht="30" customHeight="1" x14ac:dyDescent="0.2">
      <c r="A90" s="28">
        <v>2</v>
      </c>
      <c r="B90" s="29">
        <v>0</v>
      </c>
      <c r="C90" s="29">
        <v>4</v>
      </c>
      <c r="D90" s="1">
        <v>8</v>
      </c>
      <c r="E90" s="1">
        <v>6</v>
      </c>
      <c r="F90" s="1">
        <v>20</v>
      </c>
      <c r="G90" s="1" t="s">
        <v>220</v>
      </c>
      <c r="H90" s="31" t="s">
        <v>122</v>
      </c>
      <c r="I90" s="72">
        <v>70219375</v>
      </c>
      <c r="J90" s="72">
        <v>0</v>
      </c>
      <c r="K90" s="72">
        <v>69301696</v>
      </c>
      <c r="L90" s="72">
        <v>0</v>
      </c>
      <c r="M90" s="72">
        <v>62279758</v>
      </c>
      <c r="N90" s="72">
        <v>10679291</v>
      </c>
      <c r="O90" s="72">
        <v>22058578</v>
      </c>
      <c r="P90" s="72">
        <v>3874856</v>
      </c>
      <c r="Q90" s="72">
        <v>15254143</v>
      </c>
      <c r="R90" s="73">
        <f t="shared" si="102"/>
        <v>0.88693124938807844</v>
      </c>
      <c r="S90" s="74">
        <f t="shared" si="103"/>
        <v>0.31413805662610927</v>
      </c>
      <c r="T90" s="32"/>
      <c r="Y90" s="28">
        <v>2</v>
      </c>
      <c r="Z90" s="29">
        <v>0</v>
      </c>
      <c r="AA90" s="29">
        <v>4</v>
      </c>
      <c r="AB90" s="1">
        <v>8</v>
      </c>
      <c r="AC90" s="1">
        <v>6</v>
      </c>
      <c r="AD90" s="1">
        <v>20</v>
      </c>
      <c r="AE90" s="1" t="s">
        <v>220</v>
      </c>
      <c r="AF90" s="31" t="s">
        <v>122</v>
      </c>
      <c r="AG90" s="72">
        <v>70219375</v>
      </c>
      <c r="AH90" s="72">
        <v>0</v>
      </c>
      <c r="AI90" s="72">
        <v>69301696</v>
      </c>
      <c r="AJ90" s="72">
        <v>0</v>
      </c>
      <c r="AK90" s="72">
        <v>62279758</v>
      </c>
      <c r="AL90" s="72">
        <v>3909949</v>
      </c>
      <c r="AM90" s="72">
        <v>11379287</v>
      </c>
      <c r="AN90" s="72">
        <v>3909949</v>
      </c>
      <c r="AO90" s="72">
        <v>11379287</v>
      </c>
      <c r="AP90" s="73">
        <f t="shared" si="104"/>
        <v>0.88693124938807844</v>
      </c>
      <c r="AQ90" s="74">
        <f t="shared" si="105"/>
        <v>0.16205337914215273</v>
      </c>
    </row>
    <row r="91" spans="1:43" s="26" customFormat="1" ht="30" customHeight="1" x14ac:dyDescent="0.2">
      <c r="A91" s="23">
        <v>2</v>
      </c>
      <c r="B91" s="24">
        <v>0</v>
      </c>
      <c r="C91" s="24">
        <v>4</v>
      </c>
      <c r="D91" s="34">
        <v>9</v>
      </c>
      <c r="E91" s="25"/>
      <c r="F91" s="25"/>
      <c r="G91" s="25"/>
      <c r="H91" s="27" t="s">
        <v>123</v>
      </c>
      <c r="I91" s="69">
        <f t="shared" ref="I91:Q91" si="120">SUM(I92:I93)</f>
        <v>1194612189</v>
      </c>
      <c r="J91" s="69">
        <f t="shared" si="120"/>
        <v>0</v>
      </c>
      <c r="K91" s="69">
        <f t="shared" si="120"/>
        <v>92255742</v>
      </c>
      <c r="L91" s="69">
        <f t="shared" ref="L91" si="121">SUM(L92:L93)</f>
        <v>15139701</v>
      </c>
      <c r="M91" s="69">
        <f t="shared" si="120"/>
        <v>25281340</v>
      </c>
      <c r="N91" s="69">
        <f t="shared" ref="N91" si="122">SUM(N92:N93)</f>
        <v>2510278</v>
      </c>
      <c r="O91" s="69">
        <f t="shared" si="120"/>
        <v>9984139</v>
      </c>
      <c r="P91" s="69">
        <f t="shared" ref="P91" si="123">SUM(P92:P93)</f>
        <v>2510278</v>
      </c>
      <c r="Q91" s="69">
        <f t="shared" si="120"/>
        <v>9984139</v>
      </c>
      <c r="R91" s="70">
        <f t="shared" si="102"/>
        <v>2.1162800976577009E-2</v>
      </c>
      <c r="S91" s="71">
        <f t="shared" si="103"/>
        <v>8.3576403220509913E-3</v>
      </c>
      <c r="T91" s="32"/>
      <c r="Y91" s="23">
        <v>2</v>
      </c>
      <c r="Z91" s="24">
        <v>0</v>
      </c>
      <c r="AA91" s="24">
        <v>4</v>
      </c>
      <c r="AB91" s="34">
        <v>9</v>
      </c>
      <c r="AC91" s="25"/>
      <c r="AD91" s="25"/>
      <c r="AE91" s="25"/>
      <c r="AF91" s="27" t="s">
        <v>123</v>
      </c>
      <c r="AG91" s="69">
        <f t="shared" ref="AG91:AO91" si="124">SUM(AG92:AG93)</f>
        <v>669612189</v>
      </c>
      <c r="AH91" s="69">
        <f t="shared" si="124"/>
        <v>15152887</v>
      </c>
      <c r="AI91" s="69">
        <f t="shared" si="124"/>
        <v>92255742</v>
      </c>
      <c r="AJ91" s="69">
        <f t="shared" si="124"/>
        <v>4023266</v>
      </c>
      <c r="AK91" s="69">
        <f t="shared" si="124"/>
        <v>10141639</v>
      </c>
      <c r="AL91" s="69">
        <f t="shared" si="124"/>
        <v>4023266</v>
      </c>
      <c r="AM91" s="69">
        <f t="shared" si="124"/>
        <v>7473861</v>
      </c>
      <c r="AN91" s="69">
        <f t="shared" si="124"/>
        <v>4023266</v>
      </c>
      <c r="AO91" s="69">
        <f t="shared" si="124"/>
        <v>7473861</v>
      </c>
      <c r="AP91" s="70">
        <f t="shared" si="104"/>
        <v>1.514554120519452E-2</v>
      </c>
      <c r="AQ91" s="71">
        <f t="shared" si="105"/>
        <v>1.1161476930641715E-2</v>
      </c>
    </row>
    <row r="92" spans="1:43" s="33" customFormat="1" ht="30" customHeight="1" x14ac:dyDescent="0.2">
      <c r="A92" s="28">
        <v>2</v>
      </c>
      <c r="B92" s="29">
        <v>0</v>
      </c>
      <c r="C92" s="29">
        <v>4</v>
      </c>
      <c r="D92" s="1">
        <v>9</v>
      </c>
      <c r="E92" s="1">
        <v>5</v>
      </c>
      <c r="F92" s="1">
        <v>20</v>
      </c>
      <c r="G92" s="1" t="s">
        <v>221</v>
      </c>
      <c r="H92" s="31" t="s">
        <v>124</v>
      </c>
      <c r="I92" s="72">
        <v>211100943</v>
      </c>
      <c r="J92" s="72">
        <v>0</v>
      </c>
      <c r="K92" s="72">
        <v>21951131</v>
      </c>
      <c r="L92" s="72">
        <v>0</v>
      </c>
      <c r="M92" s="72">
        <v>841040</v>
      </c>
      <c r="N92" s="72">
        <v>0</v>
      </c>
      <c r="O92" s="72">
        <v>0</v>
      </c>
      <c r="P92" s="72">
        <v>0</v>
      </c>
      <c r="Q92" s="72">
        <v>0</v>
      </c>
      <c r="R92" s="73">
        <f t="shared" si="102"/>
        <v>3.9840655756805407E-3</v>
      </c>
      <c r="S92" s="74">
        <f t="shared" si="103"/>
        <v>0</v>
      </c>
      <c r="T92" s="32"/>
      <c r="Y92" s="28">
        <v>2</v>
      </c>
      <c r="Z92" s="29">
        <v>0</v>
      </c>
      <c r="AA92" s="29">
        <v>4</v>
      </c>
      <c r="AB92" s="1">
        <v>9</v>
      </c>
      <c r="AC92" s="1">
        <v>5</v>
      </c>
      <c r="AD92" s="1">
        <v>20</v>
      </c>
      <c r="AE92" s="1" t="s">
        <v>221</v>
      </c>
      <c r="AF92" s="31" t="s">
        <v>124</v>
      </c>
      <c r="AG92" s="72">
        <v>211100943</v>
      </c>
      <c r="AH92" s="72">
        <v>0</v>
      </c>
      <c r="AI92" s="72">
        <v>21951131</v>
      </c>
      <c r="AJ92" s="72">
        <v>0</v>
      </c>
      <c r="AK92" s="72">
        <v>841040</v>
      </c>
      <c r="AL92" s="72">
        <v>0</v>
      </c>
      <c r="AM92" s="72">
        <v>0</v>
      </c>
      <c r="AN92" s="72">
        <v>0</v>
      </c>
      <c r="AO92" s="72">
        <v>0</v>
      </c>
      <c r="AP92" s="73">
        <f t="shared" si="104"/>
        <v>3.9840655756805407E-3</v>
      </c>
      <c r="AQ92" s="74">
        <f t="shared" si="105"/>
        <v>0</v>
      </c>
    </row>
    <row r="93" spans="1:43" s="33" customFormat="1" ht="30" customHeight="1" x14ac:dyDescent="0.2">
      <c r="A93" s="28">
        <v>2</v>
      </c>
      <c r="B93" s="29">
        <v>0</v>
      </c>
      <c r="C93" s="29">
        <v>4</v>
      </c>
      <c r="D93" s="1">
        <v>9</v>
      </c>
      <c r="E93" s="1">
        <v>13</v>
      </c>
      <c r="F93" s="1">
        <v>20</v>
      </c>
      <c r="G93" s="1" t="s">
        <v>222</v>
      </c>
      <c r="H93" s="31" t="s">
        <v>125</v>
      </c>
      <c r="I93" s="72">
        <v>983511246</v>
      </c>
      <c r="J93" s="72">
        <v>0</v>
      </c>
      <c r="K93" s="72">
        <v>70304611</v>
      </c>
      <c r="L93" s="72">
        <v>15139701</v>
      </c>
      <c r="M93" s="72">
        <v>24440300</v>
      </c>
      <c r="N93" s="72">
        <v>2510278</v>
      </c>
      <c r="O93" s="72">
        <v>9984139</v>
      </c>
      <c r="P93" s="72">
        <v>2510278</v>
      </c>
      <c r="Q93" s="72">
        <v>9984139</v>
      </c>
      <c r="R93" s="73">
        <f t="shared" si="102"/>
        <v>2.4850046300334831E-2</v>
      </c>
      <c r="S93" s="74">
        <f t="shared" si="103"/>
        <v>1.0151524998423861E-2</v>
      </c>
      <c r="T93" s="32"/>
      <c r="Y93" s="28">
        <v>2</v>
      </c>
      <c r="Z93" s="29">
        <v>0</v>
      </c>
      <c r="AA93" s="29">
        <v>4</v>
      </c>
      <c r="AB93" s="1">
        <v>9</v>
      </c>
      <c r="AC93" s="1">
        <v>13</v>
      </c>
      <c r="AD93" s="1">
        <v>20</v>
      </c>
      <c r="AE93" s="1" t="s">
        <v>222</v>
      </c>
      <c r="AF93" s="31" t="s">
        <v>125</v>
      </c>
      <c r="AG93" s="72">
        <v>458511246</v>
      </c>
      <c r="AH93" s="72">
        <v>15152887</v>
      </c>
      <c r="AI93" s="72">
        <v>70304611</v>
      </c>
      <c r="AJ93" s="72">
        <v>4023266</v>
      </c>
      <c r="AK93" s="72">
        <v>9300599</v>
      </c>
      <c r="AL93" s="72">
        <v>4023266</v>
      </c>
      <c r="AM93" s="72">
        <v>7473861</v>
      </c>
      <c r="AN93" s="72">
        <v>4023266</v>
      </c>
      <c r="AO93" s="72">
        <v>7473861</v>
      </c>
      <c r="AP93" s="73">
        <f t="shared" si="104"/>
        <v>2.0284342164205063E-2</v>
      </c>
      <c r="AQ93" s="74">
        <f t="shared" si="105"/>
        <v>1.6300278488698181E-2</v>
      </c>
    </row>
    <row r="94" spans="1:43" s="26" customFormat="1" ht="30" customHeight="1" x14ac:dyDescent="0.2">
      <c r="A94" s="23">
        <v>2</v>
      </c>
      <c r="B94" s="24">
        <v>0</v>
      </c>
      <c r="C94" s="24">
        <v>4</v>
      </c>
      <c r="D94" s="34">
        <v>10</v>
      </c>
      <c r="E94" s="25"/>
      <c r="F94" s="25"/>
      <c r="G94" s="25"/>
      <c r="H94" s="27" t="s">
        <v>126</v>
      </c>
      <c r="I94" s="69">
        <f t="shared" ref="I94:Q94" si="125">SUM(I95:I96)</f>
        <v>13105080</v>
      </c>
      <c r="J94" s="69">
        <f t="shared" si="125"/>
        <v>5460816</v>
      </c>
      <c r="K94" s="69">
        <f t="shared" si="125"/>
        <v>12567335</v>
      </c>
      <c r="L94" s="69">
        <f t="shared" ref="L94" si="126">SUM(L95:L96)</f>
        <v>4898448</v>
      </c>
      <c r="M94" s="69">
        <f t="shared" si="125"/>
        <v>10316159</v>
      </c>
      <c r="N94" s="69">
        <f t="shared" ref="N94" si="127">SUM(N95:N96)</f>
        <v>816436</v>
      </c>
      <c r="O94" s="69">
        <f t="shared" si="125"/>
        <v>1403781</v>
      </c>
      <c r="P94" s="69">
        <f t="shared" ref="P94" si="128">SUM(P95:P96)</f>
        <v>816436</v>
      </c>
      <c r="Q94" s="69">
        <f t="shared" si="125"/>
        <v>1403781</v>
      </c>
      <c r="R94" s="70">
        <f t="shared" si="102"/>
        <v>0.78718779282537765</v>
      </c>
      <c r="S94" s="71">
        <f t="shared" si="103"/>
        <v>0.10711731633839702</v>
      </c>
      <c r="T94" s="35"/>
      <c r="Y94" s="23">
        <v>2</v>
      </c>
      <c r="Z94" s="24">
        <v>0</v>
      </c>
      <c r="AA94" s="24">
        <v>4</v>
      </c>
      <c r="AB94" s="34">
        <v>10</v>
      </c>
      <c r="AC94" s="25"/>
      <c r="AD94" s="25"/>
      <c r="AE94" s="25"/>
      <c r="AF94" s="27" t="s">
        <v>126</v>
      </c>
      <c r="AG94" s="69">
        <f t="shared" ref="AG94:AO94" si="129">SUM(AG95:AG96)</f>
        <v>16888076</v>
      </c>
      <c r="AH94" s="69">
        <f t="shared" si="129"/>
        <v>0</v>
      </c>
      <c r="AI94" s="69">
        <f t="shared" si="129"/>
        <v>7106519</v>
      </c>
      <c r="AJ94" s="69">
        <f t="shared" si="129"/>
        <v>0</v>
      </c>
      <c r="AK94" s="69">
        <f t="shared" si="129"/>
        <v>5417711</v>
      </c>
      <c r="AL94" s="69">
        <f t="shared" si="129"/>
        <v>587345</v>
      </c>
      <c r="AM94" s="69">
        <f t="shared" si="129"/>
        <v>587345</v>
      </c>
      <c r="AN94" s="69">
        <f t="shared" si="129"/>
        <v>587345</v>
      </c>
      <c r="AO94" s="69">
        <f t="shared" si="129"/>
        <v>587345</v>
      </c>
      <c r="AP94" s="70">
        <f t="shared" si="104"/>
        <v>0.32080096039359368</v>
      </c>
      <c r="AQ94" s="71">
        <f t="shared" si="105"/>
        <v>3.477868053175507E-2</v>
      </c>
    </row>
    <row r="95" spans="1:43" s="33" customFormat="1" ht="30" customHeight="1" x14ac:dyDescent="0.2">
      <c r="A95" s="28">
        <v>2</v>
      </c>
      <c r="B95" s="29">
        <v>0</v>
      </c>
      <c r="C95" s="29">
        <v>4</v>
      </c>
      <c r="D95" s="1">
        <v>10</v>
      </c>
      <c r="E95" s="1">
        <v>1</v>
      </c>
      <c r="F95" s="1">
        <v>20</v>
      </c>
      <c r="G95" s="1" t="s">
        <v>186</v>
      </c>
      <c r="H95" s="31" t="s">
        <v>127</v>
      </c>
      <c r="I95" s="72">
        <v>12666057</v>
      </c>
      <c r="J95" s="72">
        <v>5460816</v>
      </c>
      <c r="K95" s="72">
        <v>12128312</v>
      </c>
      <c r="L95" s="72">
        <v>4898448</v>
      </c>
      <c r="M95" s="72">
        <v>10299338</v>
      </c>
      <c r="N95" s="72">
        <v>816436</v>
      </c>
      <c r="O95" s="72">
        <v>1403781</v>
      </c>
      <c r="P95" s="72">
        <v>816436</v>
      </c>
      <c r="Q95" s="72">
        <v>1403781</v>
      </c>
      <c r="R95" s="73">
        <f t="shared" si="102"/>
        <v>0.81314476952061721</v>
      </c>
      <c r="S95" s="74">
        <f t="shared" si="103"/>
        <v>0.11083015021959873</v>
      </c>
      <c r="T95" s="32"/>
      <c r="Y95" s="28">
        <v>2</v>
      </c>
      <c r="Z95" s="29">
        <v>0</v>
      </c>
      <c r="AA95" s="29">
        <v>4</v>
      </c>
      <c r="AB95" s="1">
        <v>10</v>
      </c>
      <c r="AC95" s="1">
        <v>1</v>
      </c>
      <c r="AD95" s="1">
        <v>20</v>
      </c>
      <c r="AE95" s="1" t="s">
        <v>186</v>
      </c>
      <c r="AF95" s="31" t="s">
        <v>127</v>
      </c>
      <c r="AG95" s="72">
        <v>12666057</v>
      </c>
      <c r="AH95" s="72">
        <v>0</v>
      </c>
      <c r="AI95" s="72">
        <v>6667496</v>
      </c>
      <c r="AJ95" s="72">
        <v>0</v>
      </c>
      <c r="AK95" s="72">
        <v>5400890</v>
      </c>
      <c r="AL95" s="72">
        <v>587345</v>
      </c>
      <c r="AM95" s="72">
        <v>587345</v>
      </c>
      <c r="AN95" s="72">
        <v>587345</v>
      </c>
      <c r="AO95" s="72">
        <v>587345</v>
      </c>
      <c r="AP95" s="73">
        <f t="shared" si="104"/>
        <v>0.42640657625336759</v>
      </c>
      <c r="AQ95" s="74">
        <f t="shared" si="105"/>
        <v>4.6371574042340089E-2</v>
      </c>
    </row>
    <row r="96" spans="1:43" s="33" customFormat="1" ht="30" customHeight="1" x14ac:dyDescent="0.2">
      <c r="A96" s="28">
        <v>2</v>
      </c>
      <c r="B96" s="29">
        <v>0</v>
      </c>
      <c r="C96" s="29">
        <v>4</v>
      </c>
      <c r="D96" s="1">
        <v>10</v>
      </c>
      <c r="E96" s="1">
        <v>2</v>
      </c>
      <c r="F96" s="1">
        <v>20</v>
      </c>
      <c r="G96" s="1" t="s">
        <v>187</v>
      </c>
      <c r="H96" s="31" t="s">
        <v>128</v>
      </c>
      <c r="I96" s="72">
        <v>439023</v>
      </c>
      <c r="J96" s="72">
        <v>0</v>
      </c>
      <c r="K96" s="72">
        <v>439023</v>
      </c>
      <c r="L96" s="72">
        <v>0</v>
      </c>
      <c r="M96" s="72">
        <v>16821</v>
      </c>
      <c r="N96" s="72">
        <v>0</v>
      </c>
      <c r="O96" s="72">
        <v>0</v>
      </c>
      <c r="P96" s="72">
        <v>0</v>
      </c>
      <c r="Q96" s="72">
        <v>0</v>
      </c>
      <c r="R96" s="73">
        <f t="shared" si="102"/>
        <v>3.8314621329634209E-2</v>
      </c>
      <c r="S96" s="74">
        <f t="shared" si="103"/>
        <v>0</v>
      </c>
      <c r="T96" s="32"/>
      <c r="Y96" s="28">
        <v>2</v>
      </c>
      <c r="Z96" s="29">
        <v>0</v>
      </c>
      <c r="AA96" s="29">
        <v>4</v>
      </c>
      <c r="AB96" s="1">
        <v>10</v>
      </c>
      <c r="AC96" s="1">
        <v>2</v>
      </c>
      <c r="AD96" s="1">
        <v>20</v>
      </c>
      <c r="AE96" s="1" t="s">
        <v>187</v>
      </c>
      <c r="AF96" s="31" t="s">
        <v>128</v>
      </c>
      <c r="AG96" s="72">
        <v>4222019</v>
      </c>
      <c r="AH96" s="72">
        <v>0</v>
      </c>
      <c r="AI96" s="72">
        <v>439023</v>
      </c>
      <c r="AJ96" s="72">
        <v>0</v>
      </c>
      <c r="AK96" s="72">
        <v>16821</v>
      </c>
      <c r="AL96" s="72">
        <v>0</v>
      </c>
      <c r="AM96" s="72">
        <v>0</v>
      </c>
      <c r="AN96" s="72">
        <v>0</v>
      </c>
      <c r="AO96" s="72">
        <v>0</v>
      </c>
      <c r="AP96" s="73">
        <f t="shared" si="104"/>
        <v>3.9841128142720341E-3</v>
      </c>
      <c r="AQ96" s="74">
        <f t="shared" si="105"/>
        <v>0</v>
      </c>
    </row>
    <row r="97" spans="1:43" s="26" customFormat="1" ht="30" customHeight="1" x14ac:dyDescent="0.2">
      <c r="A97" s="23">
        <v>2</v>
      </c>
      <c r="B97" s="24">
        <v>0</v>
      </c>
      <c r="C97" s="24">
        <v>4</v>
      </c>
      <c r="D97" s="34">
        <v>11</v>
      </c>
      <c r="E97" s="25"/>
      <c r="F97" s="25"/>
      <c r="G97" s="25"/>
      <c r="H97" s="27" t="s">
        <v>129</v>
      </c>
      <c r="I97" s="69">
        <f>SUM(I98:I99)</f>
        <v>122328452</v>
      </c>
      <c r="J97" s="69">
        <f t="shared" ref="J97:Q97" si="130">SUM(J98:J99)</f>
        <v>21000000</v>
      </c>
      <c r="K97" s="69">
        <f t="shared" si="130"/>
        <v>122186544</v>
      </c>
      <c r="L97" s="69">
        <f t="shared" ref="L97" si="131">SUM(L98:L99)</f>
        <v>2066909</v>
      </c>
      <c r="M97" s="69">
        <f t="shared" si="130"/>
        <v>61630948</v>
      </c>
      <c r="N97" s="69">
        <f t="shared" ref="N97" si="132">SUM(N98:N99)</f>
        <v>9425808</v>
      </c>
      <c r="O97" s="69">
        <f t="shared" si="130"/>
        <v>27362520</v>
      </c>
      <c r="P97" s="69">
        <f t="shared" ref="P97" si="133">SUM(P98:P99)</f>
        <v>7386708</v>
      </c>
      <c r="Q97" s="69">
        <f t="shared" si="130"/>
        <v>24915284</v>
      </c>
      <c r="R97" s="70">
        <f t="shared" si="102"/>
        <v>0.50381531845101746</v>
      </c>
      <c r="S97" s="71">
        <f t="shared" si="103"/>
        <v>0.22368075090167902</v>
      </c>
      <c r="T97" s="35"/>
      <c r="Y97" s="23">
        <v>2</v>
      </c>
      <c r="Z97" s="24">
        <v>0</v>
      </c>
      <c r="AA97" s="24">
        <v>4</v>
      </c>
      <c r="AB97" s="34">
        <v>11</v>
      </c>
      <c r="AC97" s="25"/>
      <c r="AD97" s="25"/>
      <c r="AE97" s="25"/>
      <c r="AF97" s="27" t="s">
        <v>129</v>
      </c>
      <c r="AG97" s="69">
        <f>SUM(AG99:AG99)</f>
        <v>101328452</v>
      </c>
      <c r="AH97" s="69">
        <f t="shared" ref="AH97:AO97" si="134">SUM(AH99:AH99)</f>
        <v>0</v>
      </c>
      <c r="AI97" s="69">
        <f t="shared" si="134"/>
        <v>101186544</v>
      </c>
      <c r="AJ97" s="69">
        <f t="shared" si="134"/>
        <v>29226923</v>
      </c>
      <c r="AK97" s="69">
        <f t="shared" si="134"/>
        <v>59564039</v>
      </c>
      <c r="AL97" s="69">
        <f t="shared" si="134"/>
        <v>7386478</v>
      </c>
      <c r="AM97" s="69">
        <f t="shared" si="134"/>
        <v>17936712</v>
      </c>
      <c r="AN97" s="69">
        <f t="shared" si="134"/>
        <v>7931828</v>
      </c>
      <c r="AO97" s="69">
        <f t="shared" si="134"/>
        <v>17528576</v>
      </c>
      <c r="AP97" s="70">
        <f t="shared" si="104"/>
        <v>0.58783133290144407</v>
      </c>
      <c r="AQ97" s="71">
        <f t="shared" si="105"/>
        <v>0.1770155533413261</v>
      </c>
    </row>
    <row r="98" spans="1:43" s="26" customFormat="1" ht="30" customHeight="1" x14ac:dyDescent="0.2">
      <c r="A98" s="28">
        <v>2</v>
      </c>
      <c r="B98" s="29">
        <v>0</v>
      </c>
      <c r="C98" s="29">
        <v>4</v>
      </c>
      <c r="D98" s="1">
        <v>11</v>
      </c>
      <c r="E98" s="1">
        <v>1</v>
      </c>
      <c r="F98" s="1">
        <v>20</v>
      </c>
      <c r="G98" s="1" t="s">
        <v>253</v>
      </c>
      <c r="H98" s="31" t="s">
        <v>254</v>
      </c>
      <c r="I98" s="72">
        <v>21000000</v>
      </c>
      <c r="J98" s="72">
        <v>21000000</v>
      </c>
      <c r="K98" s="72">
        <v>21000000</v>
      </c>
      <c r="L98" s="72">
        <v>0</v>
      </c>
      <c r="M98" s="72">
        <v>0</v>
      </c>
      <c r="N98" s="72">
        <v>0</v>
      </c>
      <c r="O98" s="72">
        <v>0</v>
      </c>
      <c r="P98" s="72">
        <v>0</v>
      </c>
      <c r="Q98" s="72">
        <v>0</v>
      </c>
      <c r="R98" s="73">
        <f t="shared" ref="R98" si="135">IFERROR((M98/I98),0)</f>
        <v>0</v>
      </c>
      <c r="S98" s="74">
        <f t="shared" ref="S98" si="136">IFERROR((O98/I98),0)</f>
        <v>0</v>
      </c>
      <c r="T98" s="35"/>
      <c r="Y98" s="23"/>
      <c r="Z98" s="24"/>
      <c r="AA98" s="24"/>
      <c r="AB98" s="34"/>
      <c r="AC98" s="25"/>
      <c r="AD98" s="25"/>
      <c r="AE98" s="25"/>
      <c r="AF98" s="27"/>
      <c r="AG98" s="69"/>
      <c r="AH98" s="69"/>
      <c r="AI98" s="69"/>
      <c r="AJ98" s="69"/>
      <c r="AK98" s="69"/>
      <c r="AL98" s="69"/>
      <c r="AM98" s="69"/>
      <c r="AN98" s="69"/>
      <c r="AO98" s="69"/>
      <c r="AP98" s="70"/>
      <c r="AQ98" s="71"/>
    </row>
    <row r="99" spans="1:43" s="33" customFormat="1" ht="30" customHeight="1" x14ac:dyDescent="0.2">
      <c r="A99" s="28">
        <v>2</v>
      </c>
      <c r="B99" s="29">
        <v>0</v>
      </c>
      <c r="C99" s="29">
        <v>4</v>
      </c>
      <c r="D99" s="1">
        <v>11</v>
      </c>
      <c r="E99" s="1">
        <v>2</v>
      </c>
      <c r="F99" s="1">
        <v>20</v>
      </c>
      <c r="G99" s="1" t="s">
        <v>188</v>
      </c>
      <c r="H99" s="31" t="s">
        <v>130</v>
      </c>
      <c r="I99" s="72">
        <v>101328452</v>
      </c>
      <c r="J99" s="72">
        <v>0</v>
      </c>
      <c r="K99" s="72">
        <v>101186544</v>
      </c>
      <c r="L99" s="72">
        <v>2066909</v>
      </c>
      <c r="M99" s="72">
        <v>61630948</v>
      </c>
      <c r="N99" s="72">
        <v>9425808</v>
      </c>
      <c r="O99" s="72">
        <v>27362520</v>
      </c>
      <c r="P99" s="72">
        <v>7386708</v>
      </c>
      <c r="Q99" s="72">
        <v>24915284</v>
      </c>
      <c r="R99" s="73">
        <f t="shared" si="102"/>
        <v>0.60822944378939092</v>
      </c>
      <c r="S99" s="74">
        <f t="shared" si="103"/>
        <v>0.27003787642981064</v>
      </c>
      <c r="T99" s="32"/>
      <c r="Y99" s="28">
        <v>2</v>
      </c>
      <c r="Z99" s="29">
        <v>0</v>
      </c>
      <c r="AA99" s="29">
        <v>4</v>
      </c>
      <c r="AB99" s="1">
        <v>11</v>
      </c>
      <c r="AC99" s="1">
        <v>2</v>
      </c>
      <c r="AD99" s="1">
        <v>20</v>
      </c>
      <c r="AE99" s="1" t="s">
        <v>188</v>
      </c>
      <c r="AF99" s="31" t="s">
        <v>130</v>
      </c>
      <c r="AG99" s="72">
        <v>101328452</v>
      </c>
      <c r="AH99" s="72">
        <v>0</v>
      </c>
      <c r="AI99" s="72">
        <v>101186544</v>
      </c>
      <c r="AJ99" s="72">
        <v>29226923</v>
      </c>
      <c r="AK99" s="72">
        <v>59564039</v>
      </c>
      <c r="AL99" s="72">
        <v>7386478</v>
      </c>
      <c r="AM99" s="72">
        <v>17936712</v>
      </c>
      <c r="AN99" s="72">
        <v>7931828</v>
      </c>
      <c r="AO99" s="72">
        <v>17528576</v>
      </c>
      <c r="AP99" s="73">
        <f t="shared" si="104"/>
        <v>0.58783133290144407</v>
      </c>
      <c r="AQ99" s="74">
        <f t="shared" si="105"/>
        <v>0.1770155533413261</v>
      </c>
    </row>
    <row r="100" spans="1:43" s="26" customFormat="1" ht="30" customHeight="1" x14ac:dyDescent="0.2">
      <c r="A100" s="23">
        <v>2</v>
      </c>
      <c r="B100" s="24">
        <v>0</v>
      </c>
      <c r="C100" s="24">
        <v>4</v>
      </c>
      <c r="D100" s="34">
        <v>14</v>
      </c>
      <c r="E100" s="34"/>
      <c r="F100" s="34">
        <v>20</v>
      </c>
      <c r="G100" s="34"/>
      <c r="H100" s="27" t="s">
        <v>131</v>
      </c>
      <c r="I100" s="69">
        <v>0</v>
      </c>
      <c r="J100" s="69">
        <v>0</v>
      </c>
      <c r="K100" s="69">
        <v>0</v>
      </c>
      <c r="L100" s="69">
        <v>0</v>
      </c>
      <c r="M100" s="69">
        <v>0</v>
      </c>
      <c r="N100" s="69">
        <v>0</v>
      </c>
      <c r="O100" s="69">
        <v>0</v>
      </c>
      <c r="P100" s="69">
        <v>0</v>
      </c>
      <c r="Q100" s="69">
        <v>0</v>
      </c>
      <c r="R100" s="73">
        <f t="shared" si="102"/>
        <v>0</v>
      </c>
      <c r="S100" s="74">
        <f t="shared" si="103"/>
        <v>0</v>
      </c>
      <c r="T100" s="32"/>
      <c r="Y100" s="23">
        <v>2</v>
      </c>
      <c r="Z100" s="24">
        <v>0</v>
      </c>
      <c r="AA100" s="24">
        <v>4</v>
      </c>
      <c r="AB100" s="34">
        <v>14</v>
      </c>
      <c r="AC100" s="34"/>
      <c r="AD100" s="34">
        <v>20</v>
      </c>
      <c r="AE100" s="34"/>
      <c r="AF100" s="27" t="s">
        <v>131</v>
      </c>
      <c r="AG100" s="69">
        <v>0</v>
      </c>
      <c r="AH100" s="69">
        <v>0</v>
      </c>
      <c r="AI100" s="69">
        <v>0</v>
      </c>
      <c r="AJ100" s="69">
        <v>0</v>
      </c>
      <c r="AK100" s="69">
        <v>0</v>
      </c>
      <c r="AL100" s="69">
        <v>0</v>
      </c>
      <c r="AM100" s="69">
        <v>0</v>
      </c>
      <c r="AN100" s="69">
        <v>0</v>
      </c>
      <c r="AO100" s="69">
        <v>0</v>
      </c>
      <c r="AP100" s="73">
        <f t="shared" si="104"/>
        <v>0</v>
      </c>
      <c r="AQ100" s="74">
        <f t="shared" si="105"/>
        <v>0</v>
      </c>
    </row>
    <row r="101" spans="1:43" s="26" customFormat="1" ht="30" customHeight="1" x14ac:dyDescent="0.2">
      <c r="A101" s="23">
        <v>2</v>
      </c>
      <c r="B101" s="24">
        <v>0</v>
      </c>
      <c r="C101" s="24">
        <v>4</v>
      </c>
      <c r="D101" s="34">
        <v>17</v>
      </c>
      <c r="E101" s="25"/>
      <c r="F101" s="25"/>
      <c r="G101" s="25"/>
      <c r="H101" s="27" t="s">
        <v>132</v>
      </c>
      <c r="I101" s="69">
        <f t="shared" ref="I101:S101" si="137">SUM(I102:I103)</f>
        <v>1888076</v>
      </c>
      <c r="J101" s="69">
        <f t="shared" si="137"/>
        <v>0</v>
      </c>
      <c r="K101" s="69">
        <f t="shared" ref="K101:Q101" si="138">SUM(K102:K103)</f>
        <v>1756092</v>
      </c>
      <c r="L101" s="69">
        <f t="shared" si="138"/>
        <v>0</v>
      </c>
      <c r="M101" s="69">
        <f t="shared" si="138"/>
        <v>67284</v>
      </c>
      <c r="N101" s="69">
        <f t="shared" si="138"/>
        <v>0</v>
      </c>
      <c r="O101" s="69">
        <f t="shared" si="138"/>
        <v>0</v>
      </c>
      <c r="P101" s="69">
        <f t="shared" si="138"/>
        <v>0</v>
      </c>
      <c r="Q101" s="69">
        <f t="shared" si="138"/>
        <v>0</v>
      </c>
      <c r="R101" s="78">
        <f t="shared" si="137"/>
        <v>7.1272554706484276E-2</v>
      </c>
      <c r="S101" s="78">
        <f t="shared" si="137"/>
        <v>0</v>
      </c>
      <c r="T101" s="32"/>
      <c r="Y101" s="23">
        <v>2</v>
      </c>
      <c r="Z101" s="24">
        <v>0</v>
      </c>
      <c r="AA101" s="24">
        <v>4</v>
      </c>
      <c r="AB101" s="34">
        <v>17</v>
      </c>
      <c r="AC101" s="25"/>
      <c r="AD101" s="25"/>
      <c r="AE101" s="25"/>
      <c r="AF101" s="27" t="s">
        <v>132</v>
      </c>
      <c r="AG101" s="69">
        <f t="shared" ref="AG101:AQ101" si="139">SUM(AG102:AG103)</f>
        <v>16888076</v>
      </c>
      <c r="AH101" s="69">
        <f t="shared" si="139"/>
        <v>0</v>
      </c>
      <c r="AI101" s="69">
        <f t="shared" si="139"/>
        <v>1756092</v>
      </c>
      <c r="AJ101" s="69">
        <f t="shared" si="139"/>
        <v>0</v>
      </c>
      <c r="AK101" s="69">
        <f t="shared" si="139"/>
        <v>67284</v>
      </c>
      <c r="AL101" s="69">
        <f t="shared" si="139"/>
        <v>0</v>
      </c>
      <c r="AM101" s="69">
        <f t="shared" si="139"/>
        <v>0</v>
      </c>
      <c r="AN101" s="69">
        <f t="shared" si="139"/>
        <v>0</v>
      </c>
      <c r="AO101" s="69">
        <f t="shared" si="139"/>
        <v>0</v>
      </c>
      <c r="AP101" s="78">
        <f t="shared" si="139"/>
        <v>7.9682256285440681E-3</v>
      </c>
      <c r="AQ101" s="78">
        <f t="shared" si="139"/>
        <v>0</v>
      </c>
    </row>
    <row r="102" spans="1:43" s="33" customFormat="1" ht="30" customHeight="1" x14ac:dyDescent="0.2">
      <c r="A102" s="28">
        <v>2</v>
      </c>
      <c r="B102" s="29">
        <v>0</v>
      </c>
      <c r="C102" s="29">
        <v>4</v>
      </c>
      <c r="D102" s="1">
        <v>17</v>
      </c>
      <c r="E102" s="1">
        <v>1</v>
      </c>
      <c r="F102" s="1">
        <v>20</v>
      </c>
      <c r="G102" s="1" t="s">
        <v>189</v>
      </c>
      <c r="H102" s="31" t="s">
        <v>133</v>
      </c>
      <c r="I102" s="72">
        <v>944038</v>
      </c>
      <c r="J102" s="72">
        <v>0</v>
      </c>
      <c r="K102" s="72">
        <v>878046</v>
      </c>
      <c r="L102" s="72">
        <v>0</v>
      </c>
      <c r="M102" s="72">
        <v>33642</v>
      </c>
      <c r="N102" s="72">
        <v>0</v>
      </c>
      <c r="O102" s="72">
        <v>0</v>
      </c>
      <c r="P102" s="72">
        <v>0</v>
      </c>
      <c r="Q102" s="72">
        <v>0</v>
      </c>
      <c r="R102" s="73">
        <f t="shared" si="102"/>
        <v>3.5636277353242138E-2</v>
      </c>
      <c r="S102" s="74">
        <f t="shared" si="103"/>
        <v>0</v>
      </c>
      <c r="T102" s="32"/>
      <c r="Y102" s="28">
        <v>2</v>
      </c>
      <c r="Z102" s="29">
        <v>0</v>
      </c>
      <c r="AA102" s="29">
        <v>4</v>
      </c>
      <c r="AB102" s="1">
        <v>17</v>
      </c>
      <c r="AC102" s="1">
        <v>1</v>
      </c>
      <c r="AD102" s="1">
        <v>20</v>
      </c>
      <c r="AE102" s="1" t="s">
        <v>189</v>
      </c>
      <c r="AF102" s="31" t="s">
        <v>133</v>
      </c>
      <c r="AG102" s="72">
        <v>8444038</v>
      </c>
      <c r="AH102" s="72">
        <v>0</v>
      </c>
      <c r="AI102" s="72">
        <v>878046</v>
      </c>
      <c r="AJ102" s="72">
        <v>0</v>
      </c>
      <c r="AK102" s="72">
        <v>33642</v>
      </c>
      <c r="AL102" s="72">
        <v>0</v>
      </c>
      <c r="AM102" s="72">
        <v>0</v>
      </c>
      <c r="AN102" s="72">
        <v>0</v>
      </c>
      <c r="AO102" s="72">
        <v>0</v>
      </c>
      <c r="AP102" s="73">
        <f t="shared" ref="AP102:AP131" si="140">IFERROR((AK102/AG102),0)</f>
        <v>3.9841128142720341E-3</v>
      </c>
      <c r="AQ102" s="74">
        <f t="shared" ref="AQ102:AQ131" si="141">IFERROR((AM102/AG102),0)</f>
        <v>0</v>
      </c>
    </row>
    <row r="103" spans="1:43" s="33" customFormat="1" ht="30" customHeight="1" x14ac:dyDescent="0.2">
      <c r="A103" s="28">
        <v>2</v>
      </c>
      <c r="B103" s="29">
        <v>0</v>
      </c>
      <c r="C103" s="29">
        <v>4</v>
      </c>
      <c r="D103" s="1">
        <v>17</v>
      </c>
      <c r="E103" s="1">
        <v>2</v>
      </c>
      <c r="F103" s="1">
        <v>20</v>
      </c>
      <c r="G103" s="1" t="s">
        <v>190</v>
      </c>
      <c r="H103" s="31" t="s">
        <v>134</v>
      </c>
      <c r="I103" s="72">
        <v>944038</v>
      </c>
      <c r="J103" s="72">
        <v>0</v>
      </c>
      <c r="K103" s="72">
        <v>878046</v>
      </c>
      <c r="L103" s="72">
        <v>0</v>
      </c>
      <c r="M103" s="72">
        <v>33642</v>
      </c>
      <c r="N103" s="72">
        <v>0</v>
      </c>
      <c r="O103" s="72">
        <v>0</v>
      </c>
      <c r="P103" s="72">
        <v>0</v>
      </c>
      <c r="Q103" s="72">
        <v>0</v>
      </c>
      <c r="R103" s="73">
        <f t="shared" si="102"/>
        <v>3.5636277353242138E-2</v>
      </c>
      <c r="S103" s="74">
        <f t="shared" si="103"/>
        <v>0</v>
      </c>
      <c r="T103" s="32"/>
      <c r="Y103" s="28">
        <v>2</v>
      </c>
      <c r="Z103" s="29">
        <v>0</v>
      </c>
      <c r="AA103" s="29">
        <v>4</v>
      </c>
      <c r="AB103" s="1">
        <v>17</v>
      </c>
      <c r="AC103" s="1">
        <v>2</v>
      </c>
      <c r="AD103" s="1">
        <v>20</v>
      </c>
      <c r="AE103" s="1" t="s">
        <v>190</v>
      </c>
      <c r="AF103" s="31" t="s">
        <v>134</v>
      </c>
      <c r="AG103" s="72">
        <v>8444038</v>
      </c>
      <c r="AH103" s="72">
        <v>0</v>
      </c>
      <c r="AI103" s="72">
        <v>878046</v>
      </c>
      <c r="AJ103" s="72">
        <v>0</v>
      </c>
      <c r="AK103" s="72">
        <v>33642</v>
      </c>
      <c r="AL103" s="72">
        <v>0</v>
      </c>
      <c r="AM103" s="72">
        <v>0</v>
      </c>
      <c r="AN103" s="72">
        <v>0</v>
      </c>
      <c r="AO103" s="72">
        <v>0</v>
      </c>
      <c r="AP103" s="73">
        <f t="shared" si="140"/>
        <v>3.9841128142720341E-3</v>
      </c>
      <c r="AQ103" s="74">
        <f t="shared" si="141"/>
        <v>0</v>
      </c>
    </row>
    <row r="104" spans="1:43" s="26" customFormat="1" ht="30" customHeight="1" x14ac:dyDescent="0.2">
      <c r="A104" s="23">
        <v>2</v>
      </c>
      <c r="B104" s="24">
        <v>0</v>
      </c>
      <c r="C104" s="24">
        <v>4</v>
      </c>
      <c r="D104" s="34">
        <v>21</v>
      </c>
      <c r="E104" s="25"/>
      <c r="F104" s="25"/>
      <c r="G104" s="25"/>
      <c r="H104" s="27" t="s">
        <v>135</v>
      </c>
      <c r="I104" s="69">
        <f>SUM(I105:I108)</f>
        <v>1280430770</v>
      </c>
      <c r="J104" s="69">
        <f t="shared" ref="J104:Q104" si="142">SUM(J105:J108)</f>
        <v>0</v>
      </c>
      <c r="K104" s="69">
        <f t="shared" si="142"/>
        <v>766535714</v>
      </c>
      <c r="L104" s="69">
        <f t="shared" ref="L104" si="143">SUM(L105:L108)</f>
        <v>0</v>
      </c>
      <c r="M104" s="69">
        <f t="shared" si="142"/>
        <v>595853964</v>
      </c>
      <c r="N104" s="69">
        <f t="shared" ref="N104" si="144">SUM(N105:N108)</f>
        <v>1581672</v>
      </c>
      <c r="O104" s="69">
        <f t="shared" si="142"/>
        <v>122481672</v>
      </c>
      <c r="P104" s="69">
        <f t="shared" ref="P104" si="145">SUM(P105:P108)</f>
        <v>4672</v>
      </c>
      <c r="Q104" s="69">
        <f t="shared" si="142"/>
        <v>120904672</v>
      </c>
      <c r="R104" s="70">
        <f t="shared" si="102"/>
        <v>0.46535429947532425</v>
      </c>
      <c r="S104" s="71">
        <f t="shared" si="103"/>
        <v>9.5656614062781392E-2</v>
      </c>
      <c r="T104" s="35"/>
      <c r="Y104" s="23">
        <v>2</v>
      </c>
      <c r="Z104" s="24">
        <v>0</v>
      </c>
      <c r="AA104" s="24">
        <v>4</v>
      </c>
      <c r="AB104" s="34">
        <v>21</v>
      </c>
      <c r="AC104" s="25"/>
      <c r="AD104" s="25"/>
      <c r="AE104" s="25"/>
      <c r="AF104" s="27" t="s">
        <v>135</v>
      </c>
      <c r="AG104" s="69">
        <f>SUM(AG105:AG108)</f>
        <v>1148817491</v>
      </c>
      <c r="AH104" s="69">
        <f t="shared" ref="AH104:AO104" si="146">SUM(AH105:AH108)</f>
        <v>1740000</v>
      </c>
      <c r="AI104" s="69">
        <f t="shared" si="146"/>
        <v>766535714</v>
      </c>
      <c r="AJ104" s="69">
        <f t="shared" si="146"/>
        <v>1740000</v>
      </c>
      <c r="AK104" s="69">
        <f t="shared" si="146"/>
        <v>595853964</v>
      </c>
      <c r="AL104" s="69">
        <f t="shared" si="146"/>
        <v>120900000</v>
      </c>
      <c r="AM104" s="69">
        <f t="shared" si="146"/>
        <v>120900000</v>
      </c>
      <c r="AN104" s="69">
        <f t="shared" si="146"/>
        <v>120900000</v>
      </c>
      <c r="AO104" s="69">
        <f t="shared" si="146"/>
        <v>120900000</v>
      </c>
      <c r="AP104" s="70">
        <f t="shared" si="140"/>
        <v>0.51866721099565849</v>
      </c>
      <c r="AQ104" s="71">
        <f t="shared" si="141"/>
        <v>0.10523864839032121</v>
      </c>
    </row>
    <row r="105" spans="1:43" s="33" customFormat="1" ht="30" customHeight="1" x14ac:dyDescent="0.2">
      <c r="A105" s="28">
        <v>2</v>
      </c>
      <c r="B105" s="29">
        <v>0</v>
      </c>
      <c r="C105" s="29">
        <v>4</v>
      </c>
      <c r="D105" s="1">
        <v>21</v>
      </c>
      <c r="E105" s="1">
        <v>1</v>
      </c>
      <c r="F105" s="1">
        <v>20</v>
      </c>
      <c r="G105" s="1" t="s">
        <v>192</v>
      </c>
      <c r="H105" s="31" t="s">
        <v>136</v>
      </c>
      <c r="I105" s="72">
        <v>14658721</v>
      </c>
      <c r="J105" s="72">
        <v>0</v>
      </c>
      <c r="K105" s="72">
        <v>4010319</v>
      </c>
      <c r="L105" s="72">
        <v>0</v>
      </c>
      <c r="M105" s="72">
        <v>153652</v>
      </c>
      <c r="N105" s="72">
        <v>0</v>
      </c>
      <c r="O105" s="72">
        <v>0</v>
      </c>
      <c r="P105" s="72">
        <v>0</v>
      </c>
      <c r="Q105" s="72">
        <v>0</v>
      </c>
      <c r="R105" s="73">
        <f t="shared" si="102"/>
        <v>1.0481951324402723E-2</v>
      </c>
      <c r="S105" s="74">
        <f t="shared" si="103"/>
        <v>0</v>
      </c>
      <c r="T105" s="32"/>
      <c r="Y105" s="28">
        <v>2</v>
      </c>
      <c r="Z105" s="29">
        <v>0</v>
      </c>
      <c r="AA105" s="29">
        <v>4</v>
      </c>
      <c r="AB105" s="1">
        <v>21</v>
      </c>
      <c r="AC105" s="1">
        <v>1</v>
      </c>
      <c r="AD105" s="1">
        <v>20</v>
      </c>
      <c r="AE105" s="1" t="s">
        <v>192</v>
      </c>
      <c r="AF105" s="31" t="s">
        <v>136</v>
      </c>
      <c r="AG105" s="72">
        <v>18566667</v>
      </c>
      <c r="AH105" s="72">
        <v>0</v>
      </c>
      <c r="AI105" s="72">
        <v>4010319</v>
      </c>
      <c r="AJ105" s="72">
        <v>0</v>
      </c>
      <c r="AK105" s="72">
        <v>153652</v>
      </c>
      <c r="AL105" s="72">
        <v>0</v>
      </c>
      <c r="AM105" s="72">
        <v>0</v>
      </c>
      <c r="AN105" s="72">
        <v>0</v>
      </c>
      <c r="AO105" s="72">
        <v>0</v>
      </c>
      <c r="AP105" s="73">
        <f t="shared" si="140"/>
        <v>8.2756910542963903E-3</v>
      </c>
      <c r="AQ105" s="74">
        <f t="shared" si="141"/>
        <v>0</v>
      </c>
    </row>
    <row r="106" spans="1:43" s="33" customFormat="1" ht="30" customHeight="1" x14ac:dyDescent="0.2">
      <c r="A106" s="28">
        <v>2</v>
      </c>
      <c r="B106" s="29">
        <v>0</v>
      </c>
      <c r="C106" s="29">
        <v>4</v>
      </c>
      <c r="D106" s="1">
        <v>21</v>
      </c>
      <c r="E106" s="1">
        <v>4</v>
      </c>
      <c r="F106" s="1">
        <v>20</v>
      </c>
      <c r="G106" s="1" t="s">
        <v>193</v>
      </c>
      <c r="H106" s="31" t="s">
        <v>137</v>
      </c>
      <c r="I106" s="72">
        <v>699983160</v>
      </c>
      <c r="J106" s="72">
        <v>0</v>
      </c>
      <c r="K106" s="72">
        <v>451000226</v>
      </c>
      <c r="L106" s="72">
        <v>0</v>
      </c>
      <c r="M106" s="72">
        <v>401954032</v>
      </c>
      <c r="N106" s="72">
        <v>0</v>
      </c>
      <c r="O106" s="72">
        <v>0</v>
      </c>
      <c r="P106" s="72">
        <v>0</v>
      </c>
      <c r="Q106" s="72">
        <v>0</v>
      </c>
      <c r="R106" s="73">
        <f t="shared" si="102"/>
        <v>0.57423386014029254</v>
      </c>
      <c r="S106" s="74">
        <f t="shared" si="103"/>
        <v>0</v>
      </c>
      <c r="T106" s="32"/>
      <c r="Y106" s="28">
        <v>2</v>
      </c>
      <c r="Z106" s="29">
        <v>0</v>
      </c>
      <c r="AA106" s="29">
        <v>4</v>
      </c>
      <c r="AB106" s="1">
        <v>21</v>
      </c>
      <c r="AC106" s="1">
        <v>4</v>
      </c>
      <c r="AD106" s="1">
        <v>20</v>
      </c>
      <c r="AE106" s="1" t="s">
        <v>193</v>
      </c>
      <c r="AF106" s="31" t="s">
        <v>137</v>
      </c>
      <c r="AG106" s="72">
        <v>564461935</v>
      </c>
      <c r="AH106" s="72">
        <v>0</v>
      </c>
      <c r="AI106" s="72">
        <v>451000226</v>
      </c>
      <c r="AJ106" s="72">
        <v>0</v>
      </c>
      <c r="AK106" s="72">
        <v>401954032</v>
      </c>
      <c r="AL106" s="72">
        <v>0</v>
      </c>
      <c r="AM106" s="72">
        <v>0</v>
      </c>
      <c r="AN106" s="72">
        <v>0</v>
      </c>
      <c r="AO106" s="72">
        <v>0</v>
      </c>
      <c r="AP106" s="73">
        <f t="shared" si="140"/>
        <v>0.71210121901311196</v>
      </c>
      <c r="AQ106" s="74">
        <f t="shared" si="141"/>
        <v>0</v>
      </c>
    </row>
    <row r="107" spans="1:43" s="33" customFormat="1" ht="30" customHeight="1" x14ac:dyDescent="0.2">
      <c r="A107" s="28">
        <v>2</v>
      </c>
      <c r="B107" s="29">
        <v>0</v>
      </c>
      <c r="C107" s="29">
        <v>4</v>
      </c>
      <c r="D107" s="1">
        <v>21</v>
      </c>
      <c r="E107" s="1">
        <v>5</v>
      </c>
      <c r="F107" s="1">
        <v>20</v>
      </c>
      <c r="G107" s="1" t="s">
        <v>194</v>
      </c>
      <c r="H107" s="31" t="s">
        <v>138</v>
      </c>
      <c r="I107" s="72">
        <v>565788889</v>
      </c>
      <c r="J107" s="72">
        <v>0</v>
      </c>
      <c r="K107" s="72">
        <v>311525169</v>
      </c>
      <c r="L107" s="72">
        <v>0</v>
      </c>
      <c r="M107" s="72">
        <v>193746280</v>
      </c>
      <c r="N107" s="72">
        <v>1581672</v>
      </c>
      <c r="O107" s="72">
        <v>122481672</v>
      </c>
      <c r="P107" s="72">
        <v>4672</v>
      </c>
      <c r="Q107" s="72">
        <v>120904672</v>
      </c>
      <c r="R107" s="73">
        <f t="shared" si="102"/>
        <v>0.34243563945279243</v>
      </c>
      <c r="S107" s="74">
        <f t="shared" si="103"/>
        <v>0.21647945794142309</v>
      </c>
      <c r="T107" s="32"/>
      <c r="Y107" s="28">
        <v>2</v>
      </c>
      <c r="Z107" s="29">
        <v>0</v>
      </c>
      <c r="AA107" s="29">
        <v>4</v>
      </c>
      <c r="AB107" s="1">
        <v>21</v>
      </c>
      <c r="AC107" s="1">
        <v>5</v>
      </c>
      <c r="AD107" s="1">
        <v>20</v>
      </c>
      <c r="AE107" s="1" t="s">
        <v>194</v>
      </c>
      <c r="AF107" s="31" t="s">
        <v>138</v>
      </c>
      <c r="AG107" s="72">
        <v>565788889</v>
      </c>
      <c r="AH107" s="72">
        <v>1740000</v>
      </c>
      <c r="AI107" s="72">
        <v>311525169</v>
      </c>
      <c r="AJ107" s="72">
        <v>1740000</v>
      </c>
      <c r="AK107" s="72">
        <v>193746280</v>
      </c>
      <c r="AL107" s="72">
        <v>120900000</v>
      </c>
      <c r="AM107" s="72">
        <v>120900000</v>
      </c>
      <c r="AN107" s="72">
        <v>120900000</v>
      </c>
      <c r="AO107" s="72">
        <v>120900000</v>
      </c>
      <c r="AP107" s="73">
        <f t="shared" si="140"/>
        <v>0.34243563945279243</v>
      </c>
      <c r="AQ107" s="74">
        <f t="shared" si="141"/>
        <v>0.21368394175022409</v>
      </c>
    </row>
    <row r="108" spans="1:43" s="33" customFormat="1" ht="30" customHeight="1" x14ac:dyDescent="0.2">
      <c r="A108" s="28">
        <v>2</v>
      </c>
      <c r="B108" s="29">
        <v>0</v>
      </c>
      <c r="C108" s="29">
        <v>4</v>
      </c>
      <c r="D108" s="1">
        <v>21</v>
      </c>
      <c r="E108" s="1">
        <v>11</v>
      </c>
      <c r="F108" s="1">
        <v>20</v>
      </c>
      <c r="G108" s="1"/>
      <c r="H108" s="31" t="s">
        <v>139</v>
      </c>
      <c r="I108" s="72">
        <v>0</v>
      </c>
      <c r="J108" s="72">
        <v>0</v>
      </c>
      <c r="K108" s="72">
        <v>0</v>
      </c>
      <c r="L108" s="72">
        <v>0</v>
      </c>
      <c r="M108" s="72">
        <v>0</v>
      </c>
      <c r="N108" s="72">
        <v>0</v>
      </c>
      <c r="O108" s="72">
        <v>0</v>
      </c>
      <c r="P108" s="72">
        <v>0</v>
      </c>
      <c r="Q108" s="72">
        <v>0</v>
      </c>
      <c r="R108" s="73">
        <f t="shared" si="102"/>
        <v>0</v>
      </c>
      <c r="S108" s="74">
        <f t="shared" si="103"/>
        <v>0</v>
      </c>
      <c r="T108" s="32"/>
      <c r="Y108" s="28">
        <v>2</v>
      </c>
      <c r="Z108" s="29">
        <v>0</v>
      </c>
      <c r="AA108" s="29">
        <v>4</v>
      </c>
      <c r="AB108" s="1">
        <v>21</v>
      </c>
      <c r="AC108" s="1">
        <v>11</v>
      </c>
      <c r="AD108" s="1">
        <v>20</v>
      </c>
      <c r="AE108" s="1"/>
      <c r="AF108" s="31" t="s">
        <v>139</v>
      </c>
      <c r="AG108" s="72">
        <v>0</v>
      </c>
      <c r="AH108" s="72">
        <v>0</v>
      </c>
      <c r="AI108" s="72">
        <v>0</v>
      </c>
      <c r="AJ108" s="72">
        <v>0</v>
      </c>
      <c r="AK108" s="72">
        <v>0</v>
      </c>
      <c r="AL108" s="72">
        <v>0</v>
      </c>
      <c r="AM108" s="72">
        <v>0</v>
      </c>
      <c r="AN108" s="72">
        <v>0</v>
      </c>
      <c r="AO108" s="72">
        <v>0</v>
      </c>
      <c r="AP108" s="73">
        <f t="shared" si="140"/>
        <v>0</v>
      </c>
      <c r="AQ108" s="74">
        <f t="shared" si="141"/>
        <v>0</v>
      </c>
    </row>
    <row r="109" spans="1:43" s="26" customFormat="1" ht="30" customHeight="1" x14ac:dyDescent="0.2">
      <c r="A109" s="23">
        <v>2</v>
      </c>
      <c r="B109" s="24">
        <v>0</v>
      </c>
      <c r="C109" s="24">
        <v>4</v>
      </c>
      <c r="D109" s="34">
        <v>40</v>
      </c>
      <c r="E109" s="25"/>
      <c r="F109" s="34">
        <v>20</v>
      </c>
      <c r="G109" s="34" t="s">
        <v>200</v>
      </c>
      <c r="H109" s="27" t="s">
        <v>140</v>
      </c>
      <c r="I109" s="79">
        <f>+I110</f>
        <v>12394718</v>
      </c>
      <c r="J109" s="79">
        <f t="shared" ref="J109:Q109" si="147">+J110</f>
        <v>0</v>
      </c>
      <c r="K109" s="79">
        <f t="shared" si="147"/>
        <v>3998574</v>
      </c>
      <c r="L109" s="79">
        <f t="shared" si="147"/>
        <v>0</v>
      </c>
      <c r="M109" s="79">
        <f t="shared" si="147"/>
        <v>2259102</v>
      </c>
      <c r="N109" s="79">
        <f t="shared" si="147"/>
        <v>0</v>
      </c>
      <c r="O109" s="79">
        <f t="shared" si="147"/>
        <v>2189800</v>
      </c>
      <c r="P109" s="79">
        <f t="shared" si="147"/>
        <v>0</v>
      </c>
      <c r="Q109" s="79">
        <f t="shared" si="147"/>
        <v>2189800</v>
      </c>
      <c r="R109" s="73">
        <f t="shared" si="102"/>
        <v>0.18226328344057524</v>
      </c>
      <c r="S109" s="76">
        <f t="shared" si="103"/>
        <v>0.1766720307795627</v>
      </c>
      <c r="T109" s="39"/>
      <c r="Y109" s="23">
        <v>2</v>
      </c>
      <c r="Z109" s="24">
        <v>0</v>
      </c>
      <c r="AA109" s="24">
        <v>4</v>
      </c>
      <c r="AB109" s="34">
        <v>40</v>
      </c>
      <c r="AC109" s="25"/>
      <c r="AD109" s="34">
        <v>20</v>
      </c>
      <c r="AE109" s="34" t="s">
        <v>200</v>
      </c>
      <c r="AF109" s="27" t="s">
        <v>140</v>
      </c>
      <c r="AG109" s="79">
        <f>+AG110</f>
        <v>17394718</v>
      </c>
      <c r="AH109" s="79">
        <f t="shared" ref="AH109:AO109" si="148">+AH110</f>
        <v>189800</v>
      </c>
      <c r="AI109" s="79">
        <f t="shared" si="148"/>
        <v>3998574</v>
      </c>
      <c r="AJ109" s="79">
        <f t="shared" si="148"/>
        <v>189800</v>
      </c>
      <c r="AK109" s="79">
        <f t="shared" si="148"/>
        <v>2259102</v>
      </c>
      <c r="AL109" s="79">
        <f t="shared" si="148"/>
        <v>189800</v>
      </c>
      <c r="AM109" s="79">
        <f t="shared" si="148"/>
        <v>2189800</v>
      </c>
      <c r="AN109" s="79">
        <f t="shared" si="148"/>
        <v>189800</v>
      </c>
      <c r="AO109" s="79">
        <f t="shared" si="148"/>
        <v>2189800</v>
      </c>
      <c r="AP109" s="73">
        <f t="shared" si="140"/>
        <v>0.1298728729031422</v>
      </c>
      <c r="AQ109" s="76">
        <f t="shared" si="141"/>
        <v>0.12588878991887079</v>
      </c>
    </row>
    <row r="110" spans="1:43" s="33" customFormat="1" ht="30" customHeight="1" x14ac:dyDescent="0.2">
      <c r="A110" s="28">
        <v>2</v>
      </c>
      <c r="B110" s="29">
        <v>0</v>
      </c>
      <c r="C110" s="29">
        <v>4</v>
      </c>
      <c r="D110" s="1">
        <v>40</v>
      </c>
      <c r="E110" s="30" t="s">
        <v>238</v>
      </c>
      <c r="F110" s="1">
        <v>20</v>
      </c>
      <c r="G110" s="1" t="s">
        <v>239</v>
      </c>
      <c r="H110" s="31" t="s">
        <v>140</v>
      </c>
      <c r="I110" s="72">
        <v>12394718</v>
      </c>
      <c r="J110" s="72">
        <v>0</v>
      </c>
      <c r="K110" s="72">
        <v>3998574</v>
      </c>
      <c r="L110" s="72">
        <v>0</v>
      </c>
      <c r="M110" s="72">
        <v>2259102</v>
      </c>
      <c r="N110" s="72">
        <v>0</v>
      </c>
      <c r="O110" s="72">
        <v>2189800</v>
      </c>
      <c r="P110" s="72">
        <v>0</v>
      </c>
      <c r="Q110" s="72">
        <v>2189800</v>
      </c>
      <c r="R110" s="73">
        <f t="shared" si="102"/>
        <v>0.18226328344057524</v>
      </c>
      <c r="S110" s="77">
        <f t="shared" si="103"/>
        <v>0.1766720307795627</v>
      </c>
      <c r="T110" s="32"/>
      <c r="Y110" s="28">
        <v>2</v>
      </c>
      <c r="Z110" s="29">
        <v>0</v>
      </c>
      <c r="AA110" s="29">
        <v>4</v>
      </c>
      <c r="AB110" s="1">
        <v>40</v>
      </c>
      <c r="AC110" s="30" t="s">
        <v>238</v>
      </c>
      <c r="AD110" s="1">
        <v>20</v>
      </c>
      <c r="AE110" s="1" t="s">
        <v>239</v>
      </c>
      <c r="AF110" s="31" t="s">
        <v>140</v>
      </c>
      <c r="AG110" s="72">
        <v>17394718</v>
      </c>
      <c r="AH110" s="72">
        <v>189800</v>
      </c>
      <c r="AI110" s="72">
        <v>3998574</v>
      </c>
      <c r="AJ110" s="72">
        <v>189800</v>
      </c>
      <c r="AK110" s="72">
        <v>2259102</v>
      </c>
      <c r="AL110" s="72">
        <v>189800</v>
      </c>
      <c r="AM110" s="72">
        <v>2189800</v>
      </c>
      <c r="AN110" s="72">
        <v>189800</v>
      </c>
      <c r="AO110" s="72">
        <v>2189800</v>
      </c>
      <c r="AP110" s="73">
        <f t="shared" si="140"/>
        <v>0.1298728729031422</v>
      </c>
      <c r="AQ110" s="77">
        <f t="shared" si="141"/>
        <v>0.12588878991887079</v>
      </c>
    </row>
    <row r="111" spans="1:43" s="26" customFormat="1" ht="30" customHeight="1" x14ac:dyDescent="0.2">
      <c r="A111" s="23">
        <v>2</v>
      </c>
      <c r="B111" s="24">
        <v>0</v>
      </c>
      <c r="C111" s="24">
        <v>4</v>
      </c>
      <c r="D111" s="34">
        <v>41</v>
      </c>
      <c r="E111" s="25"/>
      <c r="F111" s="25"/>
      <c r="G111" s="25"/>
      <c r="H111" s="27" t="s">
        <v>141</v>
      </c>
      <c r="I111" s="69">
        <f t="shared" ref="I111:Q111" si="149">+I112</f>
        <v>3505327577</v>
      </c>
      <c r="J111" s="69">
        <f t="shared" si="149"/>
        <v>0</v>
      </c>
      <c r="K111" s="69">
        <f t="shared" si="149"/>
        <v>3463359725</v>
      </c>
      <c r="L111" s="69">
        <f t="shared" si="149"/>
        <v>0</v>
      </c>
      <c r="M111" s="69">
        <f t="shared" si="149"/>
        <v>3084238967</v>
      </c>
      <c r="N111" s="69">
        <f t="shared" si="149"/>
        <v>195170393</v>
      </c>
      <c r="O111" s="69">
        <f t="shared" si="149"/>
        <v>860816350</v>
      </c>
      <c r="P111" s="69">
        <f t="shared" si="149"/>
        <v>195170393</v>
      </c>
      <c r="Q111" s="69">
        <f t="shared" si="149"/>
        <v>860816350</v>
      </c>
      <c r="R111" s="70">
        <f t="shared" si="102"/>
        <v>0.87987182346011028</v>
      </c>
      <c r="S111" s="71">
        <f t="shared" si="103"/>
        <v>0.24557372487758225</v>
      </c>
      <c r="T111" s="35"/>
      <c r="Y111" s="23">
        <v>2</v>
      </c>
      <c r="Z111" s="24">
        <v>0</v>
      </c>
      <c r="AA111" s="24">
        <v>4</v>
      </c>
      <c r="AB111" s="34">
        <v>41</v>
      </c>
      <c r="AC111" s="25"/>
      <c r="AD111" s="25"/>
      <c r="AE111" s="25"/>
      <c r="AF111" s="27" t="s">
        <v>141</v>
      </c>
      <c r="AG111" s="69">
        <f t="shared" ref="AG111:AO111" si="150">+AG112</f>
        <v>3505327577</v>
      </c>
      <c r="AH111" s="69">
        <f t="shared" si="150"/>
        <v>149000</v>
      </c>
      <c r="AI111" s="69">
        <f t="shared" si="150"/>
        <v>3463359725</v>
      </c>
      <c r="AJ111" s="69">
        <f t="shared" si="150"/>
        <v>149000</v>
      </c>
      <c r="AK111" s="69">
        <f t="shared" si="150"/>
        <v>3084238967</v>
      </c>
      <c r="AL111" s="69">
        <f t="shared" si="150"/>
        <v>195310111</v>
      </c>
      <c r="AM111" s="69">
        <f t="shared" si="150"/>
        <v>665645957</v>
      </c>
      <c r="AN111" s="69">
        <f t="shared" si="150"/>
        <v>195310111</v>
      </c>
      <c r="AO111" s="69">
        <f t="shared" si="150"/>
        <v>665645957</v>
      </c>
      <c r="AP111" s="70">
        <f t="shared" si="140"/>
        <v>0.87987182346011028</v>
      </c>
      <c r="AQ111" s="71">
        <f t="shared" si="141"/>
        <v>0.18989550687576154</v>
      </c>
    </row>
    <row r="112" spans="1:43" s="33" customFormat="1" ht="30" customHeight="1" x14ac:dyDescent="0.2">
      <c r="A112" s="28">
        <v>2</v>
      </c>
      <c r="B112" s="29">
        <v>0</v>
      </c>
      <c r="C112" s="29">
        <v>4</v>
      </c>
      <c r="D112" s="1">
        <v>41</v>
      </c>
      <c r="E112" s="1">
        <v>13</v>
      </c>
      <c r="F112" s="1">
        <v>20</v>
      </c>
      <c r="G112" s="1" t="s">
        <v>201</v>
      </c>
      <c r="H112" s="31" t="s">
        <v>141</v>
      </c>
      <c r="I112" s="72">
        <v>3505327577</v>
      </c>
      <c r="J112" s="72">
        <v>0</v>
      </c>
      <c r="K112" s="72">
        <v>3463359725</v>
      </c>
      <c r="L112" s="72">
        <v>0</v>
      </c>
      <c r="M112" s="72">
        <v>3084238967</v>
      </c>
      <c r="N112" s="72">
        <v>195170393</v>
      </c>
      <c r="O112" s="72">
        <v>860816350</v>
      </c>
      <c r="P112" s="72">
        <v>195170393</v>
      </c>
      <c r="Q112" s="72">
        <v>860816350</v>
      </c>
      <c r="R112" s="73">
        <f t="shared" si="102"/>
        <v>0.87987182346011028</v>
      </c>
      <c r="S112" s="77">
        <f t="shared" si="103"/>
        <v>0.24557372487758225</v>
      </c>
      <c r="T112" s="32"/>
      <c r="Y112" s="28">
        <v>2</v>
      </c>
      <c r="Z112" s="29">
        <v>0</v>
      </c>
      <c r="AA112" s="29">
        <v>4</v>
      </c>
      <c r="AB112" s="1">
        <v>41</v>
      </c>
      <c r="AC112" s="1">
        <v>13</v>
      </c>
      <c r="AD112" s="1">
        <v>20</v>
      </c>
      <c r="AE112" s="1" t="s">
        <v>201</v>
      </c>
      <c r="AF112" s="31" t="s">
        <v>141</v>
      </c>
      <c r="AG112" s="72">
        <v>3505327577</v>
      </c>
      <c r="AH112" s="72">
        <v>149000</v>
      </c>
      <c r="AI112" s="72">
        <v>3463359725</v>
      </c>
      <c r="AJ112" s="72">
        <v>149000</v>
      </c>
      <c r="AK112" s="72">
        <v>3084238967</v>
      </c>
      <c r="AL112" s="72">
        <v>195310111</v>
      </c>
      <c r="AM112" s="72">
        <v>665645957</v>
      </c>
      <c r="AN112" s="72">
        <v>195310111</v>
      </c>
      <c r="AO112" s="72">
        <v>665645957</v>
      </c>
      <c r="AP112" s="73">
        <f t="shared" si="140"/>
        <v>0.87987182346011028</v>
      </c>
      <c r="AQ112" s="77">
        <f t="shared" si="141"/>
        <v>0.18989550687576154</v>
      </c>
    </row>
    <row r="113" spans="1:43" s="26" customFormat="1" ht="30" customHeight="1" x14ac:dyDescent="0.2">
      <c r="A113" s="23">
        <v>3</v>
      </c>
      <c r="B113" s="24"/>
      <c r="C113" s="24"/>
      <c r="D113" s="25"/>
      <c r="E113" s="25"/>
      <c r="F113" s="34">
        <v>20</v>
      </c>
      <c r="G113" s="34"/>
      <c r="H113" s="27" t="s">
        <v>142</v>
      </c>
      <c r="I113" s="69">
        <f>+I115+I121</f>
        <v>5555985000</v>
      </c>
      <c r="J113" s="69">
        <f t="shared" ref="J113:Q113" si="151">+J115+J121</f>
        <v>41901887.25</v>
      </c>
      <c r="K113" s="69">
        <f t="shared" si="151"/>
        <v>1223272345.25</v>
      </c>
      <c r="L113" s="69">
        <f t="shared" ref="L113" si="152">+L115+L121</f>
        <v>505901887.25</v>
      </c>
      <c r="M113" s="69">
        <f t="shared" si="151"/>
        <v>1223272345.25</v>
      </c>
      <c r="N113" s="69">
        <f t="shared" ref="N113" si="153">+N115+N121</f>
        <v>41901887.25</v>
      </c>
      <c r="O113" s="69">
        <f t="shared" si="151"/>
        <v>41901887.25</v>
      </c>
      <c r="P113" s="69">
        <f t="shared" ref="P113" si="154">+P115+P121</f>
        <v>41901887.25</v>
      </c>
      <c r="Q113" s="69">
        <f t="shared" si="151"/>
        <v>41901887.25</v>
      </c>
      <c r="R113" s="70">
        <f t="shared" si="102"/>
        <v>0.22017200284917976</v>
      </c>
      <c r="S113" s="71">
        <f t="shared" si="103"/>
        <v>7.5417567272049874E-3</v>
      </c>
      <c r="T113" s="35"/>
      <c r="Y113" s="23">
        <v>3</v>
      </c>
      <c r="Z113" s="24"/>
      <c r="AA113" s="24"/>
      <c r="AB113" s="25"/>
      <c r="AC113" s="25"/>
      <c r="AD113" s="34">
        <v>20</v>
      </c>
      <c r="AE113" s="34"/>
      <c r="AF113" s="27" t="s">
        <v>142</v>
      </c>
      <c r="AG113" s="69">
        <f>+AG115+AG121</f>
        <v>5555985000</v>
      </c>
      <c r="AH113" s="69">
        <f t="shared" ref="AH113:AO113" si="155">+AH115+AH121</f>
        <v>0</v>
      </c>
      <c r="AI113" s="69">
        <f t="shared" si="155"/>
        <v>1181370458</v>
      </c>
      <c r="AJ113" s="69">
        <f t="shared" si="155"/>
        <v>0</v>
      </c>
      <c r="AK113" s="69">
        <f t="shared" si="155"/>
        <v>717370458</v>
      </c>
      <c r="AL113" s="69">
        <f t="shared" si="155"/>
        <v>0</v>
      </c>
      <c r="AM113" s="69">
        <f t="shared" si="155"/>
        <v>0</v>
      </c>
      <c r="AN113" s="69">
        <f t="shared" si="155"/>
        <v>0</v>
      </c>
      <c r="AO113" s="69">
        <f t="shared" si="155"/>
        <v>0</v>
      </c>
      <c r="AP113" s="70">
        <f t="shared" si="140"/>
        <v>0.12911670171895712</v>
      </c>
      <c r="AQ113" s="71">
        <f t="shared" si="141"/>
        <v>0</v>
      </c>
    </row>
    <row r="114" spans="1:43" s="26" customFormat="1" ht="30" customHeight="1" x14ac:dyDescent="0.2">
      <c r="A114" s="23">
        <v>3</v>
      </c>
      <c r="B114" s="24"/>
      <c r="C114" s="24"/>
      <c r="D114" s="25"/>
      <c r="E114" s="25"/>
      <c r="F114" s="34">
        <v>21</v>
      </c>
      <c r="G114" s="34"/>
      <c r="H114" s="27" t="s">
        <v>142</v>
      </c>
      <c r="I114" s="69">
        <f>+I116</f>
        <v>477042347000</v>
      </c>
      <c r="J114" s="69">
        <f t="shared" ref="J114:Q118" si="156">+J116</f>
        <v>0</v>
      </c>
      <c r="K114" s="69">
        <f t="shared" si="156"/>
        <v>267219000000</v>
      </c>
      <c r="L114" s="69">
        <f t="shared" ref="L114" si="157">+L116</f>
        <v>0</v>
      </c>
      <c r="M114" s="69">
        <f t="shared" si="156"/>
        <v>267219000000</v>
      </c>
      <c r="N114" s="69">
        <f t="shared" ref="N114" si="158">+N116</f>
        <v>0</v>
      </c>
      <c r="O114" s="69">
        <f t="shared" si="156"/>
        <v>267219000000</v>
      </c>
      <c r="P114" s="69">
        <f t="shared" ref="P114" si="159">+P116</f>
        <v>0</v>
      </c>
      <c r="Q114" s="69">
        <f t="shared" si="156"/>
        <v>267219000000</v>
      </c>
      <c r="R114" s="70">
        <f t="shared" si="102"/>
        <v>0.56015781760355965</v>
      </c>
      <c r="S114" s="71">
        <f t="shared" si="103"/>
        <v>0.56015781760355965</v>
      </c>
      <c r="T114" s="35"/>
      <c r="Y114" s="23">
        <v>3</v>
      </c>
      <c r="Z114" s="24"/>
      <c r="AA114" s="24"/>
      <c r="AB114" s="25"/>
      <c r="AC114" s="25"/>
      <c r="AD114" s="34">
        <v>21</v>
      </c>
      <c r="AE114" s="34"/>
      <c r="AF114" s="27" t="s">
        <v>142</v>
      </c>
      <c r="AG114" s="69">
        <f>+AG116</f>
        <v>477042347000</v>
      </c>
      <c r="AH114" s="69">
        <f t="shared" ref="AH114:AO114" si="160">+AH116</f>
        <v>0</v>
      </c>
      <c r="AI114" s="69">
        <f t="shared" si="160"/>
        <v>267219000000</v>
      </c>
      <c r="AJ114" s="69">
        <f t="shared" si="160"/>
        <v>0</v>
      </c>
      <c r="AK114" s="69">
        <f t="shared" si="160"/>
        <v>267219000000</v>
      </c>
      <c r="AL114" s="69">
        <f t="shared" si="160"/>
        <v>0</v>
      </c>
      <c r="AM114" s="69">
        <f t="shared" si="160"/>
        <v>267219000000</v>
      </c>
      <c r="AN114" s="69">
        <f t="shared" si="160"/>
        <v>0</v>
      </c>
      <c r="AO114" s="69">
        <f t="shared" si="160"/>
        <v>267219000000</v>
      </c>
      <c r="AP114" s="70">
        <f t="shared" si="140"/>
        <v>0.56015781760355965</v>
      </c>
      <c r="AQ114" s="71">
        <f t="shared" si="141"/>
        <v>0.56015781760355965</v>
      </c>
    </row>
    <row r="115" spans="1:43" s="26" customFormat="1" ht="30" customHeight="1" x14ac:dyDescent="0.2">
      <c r="A115" s="23">
        <v>3</v>
      </c>
      <c r="B115" s="24">
        <v>2</v>
      </c>
      <c r="C115" s="24"/>
      <c r="D115" s="25"/>
      <c r="E115" s="25"/>
      <c r="F115" s="5">
        <v>20</v>
      </c>
      <c r="G115" s="5"/>
      <c r="H115" s="27" t="s">
        <v>143</v>
      </c>
      <c r="I115" s="69">
        <f>+I117</f>
        <v>2336102000</v>
      </c>
      <c r="J115" s="69">
        <f t="shared" si="156"/>
        <v>41901887.25</v>
      </c>
      <c r="K115" s="69">
        <f t="shared" si="156"/>
        <v>51209066.25</v>
      </c>
      <c r="L115" s="69">
        <f t="shared" ref="L115" si="161">+L117</f>
        <v>41901887.25</v>
      </c>
      <c r="M115" s="69">
        <f t="shared" si="156"/>
        <v>51209066.25</v>
      </c>
      <c r="N115" s="69">
        <f t="shared" ref="N115" si="162">+N117</f>
        <v>41901887.25</v>
      </c>
      <c r="O115" s="69">
        <f t="shared" si="156"/>
        <v>41901887.25</v>
      </c>
      <c r="P115" s="69">
        <f t="shared" ref="P115" si="163">+P117</f>
        <v>41901887.25</v>
      </c>
      <c r="Q115" s="69">
        <f t="shared" si="156"/>
        <v>41901887.25</v>
      </c>
      <c r="R115" s="70">
        <f t="shared" si="102"/>
        <v>2.1920732164092151E-2</v>
      </c>
      <c r="S115" s="71">
        <f t="shared" si="103"/>
        <v>1.7936668540157921E-2</v>
      </c>
      <c r="T115" s="35"/>
      <c r="Y115" s="23">
        <v>3</v>
      </c>
      <c r="Z115" s="24">
        <v>2</v>
      </c>
      <c r="AA115" s="24"/>
      <c r="AB115" s="25"/>
      <c r="AC115" s="25"/>
      <c r="AD115" s="5">
        <v>20</v>
      </c>
      <c r="AE115" s="5"/>
      <c r="AF115" s="27" t="s">
        <v>143</v>
      </c>
      <c r="AG115" s="69">
        <f>+AG117</f>
        <v>2336102000</v>
      </c>
      <c r="AH115" s="69">
        <f t="shared" ref="AH115:AO115" si="164">+AH117</f>
        <v>0</v>
      </c>
      <c r="AI115" s="69">
        <f t="shared" si="164"/>
        <v>9307179</v>
      </c>
      <c r="AJ115" s="69">
        <f t="shared" si="164"/>
        <v>0</v>
      </c>
      <c r="AK115" s="69">
        <f t="shared" si="164"/>
        <v>9307179</v>
      </c>
      <c r="AL115" s="69">
        <f t="shared" si="164"/>
        <v>0</v>
      </c>
      <c r="AM115" s="69">
        <f t="shared" si="164"/>
        <v>0</v>
      </c>
      <c r="AN115" s="69">
        <f t="shared" si="164"/>
        <v>0</v>
      </c>
      <c r="AO115" s="69">
        <f t="shared" si="164"/>
        <v>0</v>
      </c>
      <c r="AP115" s="70">
        <f t="shared" si="140"/>
        <v>3.9840636239342293E-3</v>
      </c>
      <c r="AQ115" s="71">
        <f t="shared" si="141"/>
        <v>0</v>
      </c>
    </row>
    <row r="116" spans="1:43" s="26" customFormat="1" ht="30" customHeight="1" x14ac:dyDescent="0.2">
      <c r="A116" s="23">
        <v>3</v>
      </c>
      <c r="B116" s="24">
        <v>2</v>
      </c>
      <c r="C116" s="24"/>
      <c r="D116" s="25"/>
      <c r="E116" s="25"/>
      <c r="F116" s="5">
        <v>21</v>
      </c>
      <c r="G116" s="5"/>
      <c r="H116" s="27" t="s">
        <v>143</v>
      </c>
      <c r="I116" s="69">
        <f>+I118</f>
        <v>477042347000</v>
      </c>
      <c r="J116" s="69">
        <f t="shared" si="156"/>
        <v>0</v>
      </c>
      <c r="K116" s="69">
        <f t="shared" si="156"/>
        <v>267219000000</v>
      </c>
      <c r="L116" s="69">
        <f t="shared" ref="L116" si="165">+L118</f>
        <v>0</v>
      </c>
      <c r="M116" s="69">
        <f t="shared" si="156"/>
        <v>267219000000</v>
      </c>
      <c r="N116" s="69">
        <f t="shared" ref="N116" si="166">+N118</f>
        <v>0</v>
      </c>
      <c r="O116" s="69">
        <f t="shared" si="156"/>
        <v>267219000000</v>
      </c>
      <c r="P116" s="69">
        <f t="shared" ref="P116" si="167">+P118</f>
        <v>0</v>
      </c>
      <c r="Q116" s="69">
        <f t="shared" si="156"/>
        <v>267219000000</v>
      </c>
      <c r="R116" s="70">
        <f t="shared" si="102"/>
        <v>0.56015781760355965</v>
      </c>
      <c r="S116" s="71">
        <f t="shared" si="103"/>
        <v>0.56015781760355965</v>
      </c>
      <c r="T116" s="35"/>
      <c r="Y116" s="23">
        <v>3</v>
      </c>
      <c r="Z116" s="24">
        <v>2</v>
      </c>
      <c r="AA116" s="24"/>
      <c r="AB116" s="25"/>
      <c r="AC116" s="25"/>
      <c r="AD116" s="5">
        <v>21</v>
      </c>
      <c r="AE116" s="5"/>
      <c r="AF116" s="27" t="s">
        <v>143</v>
      </c>
      <c r="AG116" s="69">
        <f>+AG118</f>
        <v>477042347000</v>
      </c>
      <c r="AH116" s="69">
        <f t="shared" ref="AH116:AO116" si="168">+AH118</f>
        <v>0</v>
      </c>
      <c r="AI116" s="69">
        <f t="shared" si="168"/>
        <v>267219000000</v>
      </c>
      <c r="AJ116" s="69">
        <f t="shared" si="168"/>
        <v>0</v>
      </c>
      <c r="AK116" s="69">
        <f t="shared" si="168"/>
        <v>267219000000</v>
      </c>
      <c r="AL116" s="69">
        <f t="shared" si="168"/>
        <v>0</v>
      </c>
      <c r="AM116" s="69">
        <f t="shared" si="168"/>
        <v>267219000000</v>
      </c>
      <c r="AN116" s="69">
        <f t="shared" si="168"/>
        <v>0</v>
      </c>
      <c r="AO116" s="69">
        <f t="shared" si="168"/>
        <v>267219000000</v>
      </c>
      <c r="AP116" s="70">
        <f t="shared" si="140"/>
        <v>0.56015781760355965</v>
      </c>
      <c r="AQ116" s="71">
        <f t="shared" si="141"/>
        <v>0.56015781760355965</v>
      </c>
    </row>
    <row r="117" spans="1:43" s="26" customFormat="1" ht="30" customHeight="1" x14ac:dyDescent="0.2">
      <c r="A117" s="23">
        <v>3</v>
      </c>
      <c r="B117" s="24">
        <v>2</v>
      </c>
      <c r="C117" s="24">
        <v>1</v>
      </c>
      <c r="D117" s="40"/>
      <c r="E117" s="40"/>
      <c r="F117" s="5">
        <v>20</v>
      </c>
      <c r="G117" s="5"/>
      <c r="H117" s="41" t="s">
        <v>144</v>
      </c>
      <c r="I117" s="69">
        <f>+I119</f>
        <v>2336102000</v>
      </c>
      <c r="J117" s="69">
        <f t="shared" si="156"/>
        <v>41901887.25</v>
      </c>
      <c r="K117" s="69">
        <f t="shared" si="156"/>
        <v>51209066.25</v>
      </c>
      <c r="L117" s="69">
        <f t="shared" ref="L117" si="169">+L119</f>
        <v>41901887.25</v>
      </c>
      <c r="M117" s="69">
        <f t="shared" si="156"/>
        <v>51209066.25</v>
      </c>
      <c r="N117" s="69">
        <f t="shared" ref="N117" si="170">+N119</f>
        <v>41901887.25</v>
      </c>
      <c r="O117" s="69">
        <f t="shared" si="156"/>
        <v>41901887.25</v>
      </c>
      <c r="P117" s="69">
        <f t="shared" ref="P117" si="171">+P119</f>
        <v>41901887.25</v>
      </c>
      <c r="Q117" s="69">
        <f t="shared" si="156"/>
        <v>41901887.25</v>
      </c>
      <c r="R117" s="70">
        <f t="shared" si="102"/>
        <v>2.1920732164092151E-2</v>
      </c>
      <c r="S117" s="71">
        <f t="shared" si="103"/>
        <v>1.7936668540157921E-2</v>
      </c>
      <c r="T117" s="35"/>
      <c r="Y117" s="23">
        <v>3</v>
      </c>
      <c r="Z117" s="24">
        <v>2</v>
      </c>
      <c r="AA117" s="24">
        <v>1</v>
      </c>
      <c r="AB117" s="40"/>
      <c r="AC117" s="40"/>
      <c r="AD117" s="5">
        <v>20</v>
      </c>
      <c r="AE117" s="5"/>
      <c r="AF117" s="41" t="s">
        <v>144</v>
      </c>
      <c r="AG117" s="69">
        <f>+AG119</f>
        <v>2336102000</v>
      </c>
      <c r="AH117" s="69">
        <f t="shared" ref="AH117:AO117" si="172">+AH119</f>
        <v>0</v>
      </c>
      <c r="AI117" s="69">
        <f t="shared" si="172"/>
        <v>9307179</v>
      </c>
      <c r="AJ117" s="69">
        <f t="shared" si="172"/>
        <v>0</v>
      </c>
      <c r="AK117" s="69">
        <f t="shared" si="172"/>
        <v>9307179</v>
      </c>
      <c r="AL117" s="69">
        <f t="shared" si="172"/>
        <v>0</v>
      </c>
      <c r="AM117" s="69">
        <f t="shared" si="172"/>
        <v>0</v>
      </c>
      <c r="AN117" s="69">
        <f t="shared" si="172"/>
        <v>0</v>
      </c>
      <c r="AO117" s="69">
        <f t="shared" si="172"/>
        <v>0</v>
      </c>
      <c r="AP117" s="70">
        <f t="shared" si="140"/>
        <v>3.9840636239342293E-3</v>
      </c>
      <c r="AQ117" s="71">
        <f t="shared" si="141"/>
        <v>0</v>
      </c>
    </row>
    <row r="118" spans="1:43" s="26" customFormat="1" ht="30" customHeight="1" x14ac:dyDescent="0.2">
      <c r="A118" s="23">
        <v>3</v>
      </c>
      <c r="B118" s="24">
        <v>2</v>
      </c>
      <c r="C118" s="24">
        <v>1</v>
      </c>
      <c r="D118" s="40"/>
      <c r="E118" s="40"/>
      <c r="F118" s="5">
        <v>21</v>
      </c>
      <c r="G118" s="5"/>
      <c r="H118" s="41" t="s">
        <v>144</v>
      </c>
      <c r="I118" s="69">
        <f>+I120</f>
        <v>477042347000</v>
      </c>
      <c r="J118" s="69">
        <f t="shared" si="156"/>
        <v>0</v>
      </c>
      <c r="K118" s="69">
        <f t="shared" si="156"/>
        <v>267219000000</v>
      </c>
      <c r="L118" s="69">
        <f t="shared" ref="L118" si="173">+L120</f>
        <v>0</v>
      </c>
      <c r="M118" s="69">
        <f t="shared" si="156"/>
        <v>267219000000</v>
      </c>
      <c r="N118" s="69">
        <f t="shared" ref="N118" si="174">+N120</f>
        <v>0</v>
      </c>
      <c r="O118" s="69">
        <f t="shared" si="156"/>
        <v>267219000000</v>
      </c>
      <c r="P118" s="69">
        <f t="shared" ref="P118" si="175">+P120</f>
        <v>0</v>
      </c>
      <c r="Q118" s="69">
        <f t="shared" si="156"/>
        <v>267219000000</v>
      </c>
      <c r="R118" s="70">
        <f t="shared" si="102"/>
        <v>0.56015781760355965</v>
      </c>
      <c r="S118" s="71">
        <f t="shared" si="103"/>
        <v>0.56015781760355965</v>
      </c>
      <c r="T118" s="35"/>
      <c r="Y118" s="23">
        <v>3</v>
      </c>
      <c r="Z118" s="24">
        <v>2</v>
      </c>
      <c r="AA118" s="24">
        <v>1</v>
      </c>
      <c r="AB118" s="40"/>
      <c r="AC118" s="40"/>
      <c r="AD118" s="5">
        <v>21</v>
      </c>
      <c r="AE118" s="5"/>
      <c r="AF118" s="41" t="s">
        <v>144</v>
      </c>
      <c r="AG118" s="69">
        <f>+AG120</f>
        <v>477042347000</v>
      </c>
      <c r="AH118" s="69">
        <f t="shared" ref="AH118:AO118" si="176">+AH120</f>
        <v>0</v>
      </c>
      <c r="AI118" s="69">
        <f t="shared" si="176"/>
        <v>267219000000</v>
      </c>
      <c r="AJ118" s="69">
        <f t="shared" si="176"/>
        <v>0</v>
      </c>
      <c r="AK118" s="69">
        <f t="shared" si="176"/>
        <v>267219000000</v>
      </c>
      <c r="AL118" s="69">
        <f t="shared" si="176"/>
        <v>0</v>
      </c>
      <c r="AM118" s="69">
        <f t="shared" si="176"/>
        <v>267219000000</v>
      </c>
      <c r="AN118" s="69">
        <f t="shared" si="176"/>
        <v>0</v>
      </c>
      <c r="AO118" s="69">
        <f t="shared" si="176"/>
        <v>267219000000</v>
      </c>
      <c r="AP118" s="70">
        <f t="shared" si="140"/>
        <v>0.56015781760355965</v>
      </c>
      <c r="AQ118" s="71">
        <f t="shared" si="141"/>
        <v>0.56015781760355965</v>
      </c>
    </row>
    <row r="119" spans="1:43" s="33" customFormat="1" ht="30" customHeight="1" x14ac:dyDescent="0.2">
      <c r="A119" s="2">
        <v>3</v>
      </c>
      <c r="B119" s="1">
        <v>2</v>
      </c>
      <c r="C119" s="1">
        <v>1</v>
      </c>
      <c r="D119" s="1">
        <v>1</v>
      </c>
      <c r="E119" s="3" t="s">
        <v>145</v>
      </c>
      <c r="F119" s="1">
        <v>20</v>
      </c>
      <c r="G119" s="1" t="s">
        <v>223</v>
      </c>
      <c r="H119" s="10" t="s">
        <v>146</v>
      </c>
      <c r="I119" s="72">
        <v>2336102000</v>
      </c>
      <c r="J119" s="72">
        <v>41901887.25</v>
      </c>
      <c r="K119" s="72">
        <v>51209066.25</v>
      </c>
      <c r="L119" s="72">
        <v>41901887.25</v>
      </c>
      <c r="M119" s="72">
        <v>51209066.25</v>
      </c>
      <c r="N119" s="72">
        <v>41901887.25</v>
      </c>
      <c r="O119" s="72">
        <v>41901887.25</v>
      </c>
      <c r="P119" s="72">
        <v>41901887.25</v>
      </c>
      <c r="Q119" s="72">
        <v>41901887.25</v>
      </c>
      <c r="R119" s="73">
        <f t="shared" si="102"/>
        <v>2.1920732164092151E-2</v>
      </c>
      <c r="S119" s="74">
        <f t="shared" si="103"/>
        <v>1.7936668540157921E-2</v>
      </c>
      <c r="T119" s="32"/>
      <c r="Y119" s="2">
        <v>3</v>
      </c>
      <c r="Z119" s="1">
        <v>2</v>
      </c>
      <c r="AA119" s="1">
        <v>1</v>
      </c>
      <c r="AB119" s="1">
        <v>1</v>
      </c>
      <c r="AC119" s="3" t="s">
        <v>145</v>
      </c>
      <c r="AD119" s="1">
        <v>20</v>
      </c>
      <c r="AE119" s="1" t="s">
        <v>223</v>
      </c>
      <c r="AF119" s="10" t="s">
        <v>146</v>
      </c>
      <c r="AG119" s="72">
        <v>2336102000</v>
      </c>
      <c r="AH119" s="72">
        <v>0</v>
      </c>
      <c r="AI119" s="72">
        <v>9307179</v>
      </c>
      <c r="AJ119" s="72">
        <v>0</v>
      </c>
      <c r="AK119" s="72">
        <v>9307179</v>
      </c>
      <c r="AL119" s="72">
        <v>0</v>
      </c>
      <c r="AM119" s="72">
        <v>0</v>
      </c>
      <c r="AN119" s="72">
        <v>0</v>
      </c>
      <c r="AO119" s="72">
        <v>0</v>
      </c>
      <c r="AP119" s="73">
        <f t="shared" si="140"/>
        <v>3.9840636239342293E-3</v>
      </c>
      <c r="AQ119" s="74">
        <f t="shared" si="141"/>
        <v>0</v>
      </c>
    </row>
    <row r="120" spans="1:43" s="33" customFormat="1" ht="30" customHeight="1" x14ac:dyDescent="0.2">
      <c r="A120" s="2">
        <v>3</v>
      </c>
      <c r="B120" s="1">
        <v>2</v>
      </c>
      <c r="C120" s="1">
        <v>1</v>
      </c>
      <c r="D120" s="3">
        <v>17</v>
      </c>
      <c r="E120" s="3" t="s">
        <v>145</v>
      </c>
      <c r="F120" s="4">
        <v>21</v>
      </c>
      <c r="G120" s="4" t="s">
        <v>224</v>
      </c>
      <c r="H120" s="10" t="s">
        <v>147</v>
      </c>
      <c r="I120" s="72">
        <v>477042347000</v>
      </c>
      <c r="J120" s="72">
        <v>0</v>
      </c>
      <c r="K120" s="72">
        <v>267219000000</v>
      </c>
      <c r="L120" s="72">
        <v>0</v>
      </c>
      <c r="M120" s="72">
        <v>267219000000</v>
      </c>
      <c r="N120" s="72">
        <v>0</v>
      </c>
      <c r="O120" s="72">
        <v>267219000000</v>
      </c>
      <c r="P120" s="72">
        <v>0</v>
      </c>
      <c r="Q120" s="72">
        <v>267219000000</v>
      </c>
      <c r="R120" s="73">
        <f t="shared" si="102"/>
        <v>0.56015781760355965</v>
      </c>
      <c r="S120" s="74">
        <f t="shared" si="103"/>
        <v>0.56015781760355965</v>
      </c>
      <c r="T120" s="32"/>
      <c r="Y120" s="2">
        <v>3</v>
      </c>
      <c r="Z120" s="1">
        <v>2</v>
      </c>
      <c r="AA120" s="1">
        <v>1</v>
      </c>
      <c r="AB120" s="3">
        <v>17</v>
      </c>
      <c r="AC120" s="3" t="s">
        <v>145</v>
      </c>
      <c r="AD120" s="4">
        <v>21</v>
      </c>
      <c r="AE120" s="4" t="s">
        <v>224</v>
      </c>
      <c r="AF120" s="10" t="s">
        <v>147</v>
      </c>
      <c r="AG120" s="72">
        <v>477042347000</v>
      </c>
      <c r="AH120" s="72">
        <v>0</v>
      </c>
      <c r="AI120" s="72">
        <v>267219000000</v>
      </c>
      <c r="AJ120" s="72">
        <v>0</v>
      </c>
      <c r="AK120" s="72">
        <v>267219000000</v>
      </c>
      <c r="AL120" s="72">
        <v>0</v>
      </c>
      <c r="AM120" s="72">
        <v>267219000000</v>
      </c>
      <c r="AN120" s="72">
        <v>0</v>
      </c>
      <c r="AO120" s="72">
        <v>267219000000</v>
      </c>
      <c r="AP120" s="73">
        <f t="shared" si="140"/>
        <v>0.56015781760355965</v>
      </c>
      <c r="AQ120" s="74">
        <f t="shared" si="141"/>
        <v>0.56015781760355965</v>
      </c>
    </row>
    <row r="121" spans="1:43" s="26" customFormat="1" ht="30" customHeight="1" x14ac:dyDescent="0.2">
      <c r="A121" s="42">
        <v>3</v>
      </c>
      <c r="B121" s="34">
        <v>6</v>
      </c>
      <c r="C121" s="24"/>
      <c r="D121" s="25"/>
      <c r="E121" s="25"/>
      <c r="F121" s="5">
        <v>20</v>
      </c>
      <c r="G121" s="5"/>
      <c r="H121" s="27" t="s">
        <v>148</v>
      </c>
      <c r="I121" s="69">
        <f>+I122</f>
        <v>3219883000</v>
      </c>
      <c r="J121" s="69">
        <f t="shared" ref="J121:Q121" si="177">+J122</f>
        <v>0</v>
      </c>
      <c r="K121" s="69">
        <f t="shared" si="177"/>
        <v>1172063279</v>
      </c>
      <c r="L121" s="69">
        <f t="shared" si="177"/>
        <v>464000000</v>
      </c>
      <c r="M121" s="69">
        <f t="shared" si="177"/>
        <v>1172063279</v>
      </c>
      <c r="N121" s="69">
        <f t="shared" si="177"/>
        <v>0</v>
      </c>
      <c r="O121" s="69">
        <f t="shared" si="177"/>
        <v>0</v>
      </c>
      <c r="P121" s="69">
        <f t="shared" si="177"/>
        <v>0</v>
      </c>
      <c r="Q121" s="69">
        <f t="shared" si="177"/>
        <v>0</v>
      </c>
      <c r="R121" s="70">
        <f t="shared" si="102"/>
        <v>0.3640080335217149</v>
      </c>
      <c r="S121" s="71">
        <f t="shared" si="103"/>
        <v>0</v>
      </c>
      <c r="T121" s="35"/>
      <c r="Y121" s="42">
        <v>3</v>
      </c>
      <c r="Z121" s="34">
        <v>6</v>
      </c>
      <c r="AA121" s="24"/>
      <c r="AB121" s="25"/>
      <c r="AC121" s="25"/>
      <c r="AD121" s="5">
        <v>20</v>
      </c>
      <c r="AE121" s="5"/>
      <c r="AF121" s="27" t="s">
        <v>148</v>
      </c>
      <c r="AG121" s="69">
        <f>+AG122</f>
        <v>3219883000</v>
      </c>
      <c r="AH121" s="69">
        <f t="shared" ref="AH121:AO121" si="178">+AH122</f>
        <v>0</v>
      </c>
      <c r="AI121" s="69">
        <f t="shared" si="178"/>
        <v>1172063279</v>
      </c>
      <c r="AJ121" s="69">
        <f t="shared" si="178"/>
        <v>0</v>
      </c>
      <c r="AK121" s="69">
        <f t="shared" si="178"/>
        <v>708063279</v>
      </c>
      <c r="AL121" s="69">
        <f t="shared" si="178"/>
        <v>0</v>
      </c>
      <c r="AM121" s="69">
        <f t="shared" si="178"/>
        <v>0</v>
      </c>
      <c r="AN121" s="69">
        <f t="shared" si="178"/>
        <v>0</v>
      </c>
      <c r="AO121" s="69">
        <f t="shared" si="178"/>
        <v>0</v>
      </c>
      <c r="AP121" s="70">
        <f t="shared" si="140"/>
        <v>0.2199034185403631</v>
      </c>
      <c r="AQ121" s="71">
        <f t="shared" si="141"/>
        <v>0</v>
      </c>
    </row>
    <row r="122" spans="1:43" s="26" customFormat="1" ht="30" customHeight="1" x14ac:dyDescent="0.2">
      <c r="A122" s="42">
        <v>3</v>
      </c>
      <c r="B122" s="34">
        <v>6</v>
      </c>
      <c r="C122" s="24">
        <v>1</v>
      </c>
      <c r="D122" s="25"/>
      <c r="E122" s="25"/>
      <c r="F122" s="5">
        <v>20</v>
      </c>
      <c r="G122" s="5"/>
      <c r="H122" s="27" t="s">
        <v>149</v>
      </c>
      <c r="I122" s="69">
        <f t="shared" ref="I122:Q122" si="179">+I124</f>
        <v>3219883000</v>
      </c>
      <c r="J122" s="69">
        <f t="shared" si="179"/>
        <v>0</v>
      </c>
      <c r="K122" s="69">
        <f t="shared" si="179"/>
        <v>1172063279</v>
      </c>
      <c r="L122" s="69">
        <f t="shared" ref="L122" si="180">+L124</f>
        <v>464000000</v>
      </c>
      <c r="M122" s="69">
        <f t="shared" si="179"/>
        <v>1172063279</v>
      </c>
      <c r="N122" s="69">
        <f t="shared" ref="N122" si="181">+N124</f>
        <v>0</v>
      </c>
      <c r="O122" s="69">
        <f t="shared" si="179"/>
        <v>0</v>
      </c>
      <c r="P122" s="69">
        <f t="shared" ref="P122" si="182">+P124</f>
        <v>0</v>
      </c>
      <c r="Q122" s="69">
        <f t="shared" si="179"/>
        <v>0</v>
      </c>
      <c r="R122" s="70">
        <f t="shared" si="102"/>
        <v>0.3640080335217149</v>
      </c>
      <c r="S122" s="71">
        <f t="shared" si="103"/>
        <v>0</v>
      </c>
      <c r="T122" s="35"/>
      <c r="Y122" s="42">
        <v>3</v>
      </c>
      <c r="Z122" s="34">
        <v>6</v>
      </c>
      <c r="AA122" s="24">
        <v>1</v>
      </c>
      <c r="AB122" s="25"/>
      <c r="AC122" s="25"/>
      <c r="AD122" s="5">
        <v>20</v>
      </c>
      <c r="AE122" s="5"/>
      <c r="AF122" s="27" t="s">
        <v>149</v>
      </c>
      <c r="AG122" s="69">
        <f t="shared" ref="AG122:AO122" si="183">+AG124</f>
        <v>3219883000</v>
      </c>
      <c r="AH122" s="69">
        <f t="shared" si="183"/>
        <v>0</v>
      </c>
      <c r="AI122" s="69">
        <f t="shared" si="183"/>
        <v>1172063279</v>
      </c>
      <c r="AJ122" s="69">
        <f t="shared" si="183"/>
        <v>0</v>
      </c>
      <c r="AK122" s="69">
        <f t="shared" si="183"/>
        <v>708063279</v>
      </c>
      <c r="AL122" s="69">
        <f t="shared" si="183"/>
        <v>0</v>
      </c>
      <c r="AM122" s="69">
        <f t="shared" si="183"/>
        <v>0</v>
      </c>
      <c r="AN122" s="69">
        <f t="shared" si="183"/>
        <v>0</v>
      </c>
      <c r="AO122" s="69">
        <f t="shared" si="183"/>
        <v>0</v>
      </c>
      <c r="AP122" s="70">
        <f t="shared" si="140"/>
        <v>0.2199034185403631</v>
      </c>
      <c r="AQ122" s="71">
        <f t="shared" si="141"/>
        <v>0</v>
      </c>
    </row>
    <row r="123" spans="1:43" s="26" customFormat="1" ht="30" customHeight="1" x14ac:dyDescent="0.2">
      <c r="A123" s="42">
        <v>3</v>
      </c>
      <c r="B123" s="34">
        <v>6</v>
      </c>
      <c r="C123" s="24">
        <v>1</v>
      </c>
      <c r="D123" s="25"/>
      <c r="E123" s="25"/>
      <c r="F123" s="5">
        <v>21</v>
      </c>
      <c r="G123" s="5"/>
      <c r="H123" s="27" t="s">
        <v>149</v>
      </c>
      <c r="I123" s="69">
        <f t="shared" ref="I123:Q123" si="184">+I124</f>
        <v>3219883000</v>
      </c>
      <c r="J123" s="69">
        <f t="shared" si="184"/>
        <v>0</v>
      </c>
      <c r="K123" s="69">
        <f t="shared" si="184"/>
        <v>1172063279</v>
      </c>
      <c r="L123" s="69">
        <f t="shared" si="184"/>
        <v>464000000</v>
      </c>
      <c r="M123" s="69">
        <f t="shared" si="184"/>
        <v>1172063279</v>
      </c>
      <c r="N123" s="69">
        <f t="shared" si="184"/>
        <v>0</v>
      </c>
      <c r="O123" s="69">
        <f t="shared" si="184"/>
        <v>0</v>
      </c>
      <c r="P123" s="69">
        <f t="shared" si="184"/>
        <v>0</v>
      </c>
      <c r="Q123" s="69">
        <f t="shared" si="184"/>
        <v>0</v>
      </c>
      <c r="R123" s="73">
        <f t="shared" si="102"/>
        <v>0.3640080335217149</v>
      </c>
      <c r="S123" s="74">
        <f t="shared" si="103"/>
        <v>0</v>
      </c>
      <c r="T123" s="32"/>
      <c r="Y123" s="42">
        <v>3</v>
      </c>
      <c r="Z123" s="34">
        <v>6</v>
      </c>
      <c r="AA123" s="24">
        <v>1</v>
      </c>
      <c r="AB123" s="25"/>
      <c r="AC123" s="25"/>
      <c r="AD123" s="5">
        <v>21</v>
      </c>
      <c r="AE123" s="5"/>
      <c r="AF123" s="27" t="s">
        <v>149</v>
      </c>
      <c r="AG123" s="69">
        <f t="shared" ref="AG123:AO123" si="185">+AG124</f>
        <v>3219883000</v>
      </c>
      <c r="AH123" s="69">
        <f t="shared" si="185"/>
        <v>0</v>
      </c>
      <c r="AI123" s="69">
        <f t="shared" si="185"/>
        <v>1172063279</v>
      </c>
      <c r="AJ123" s="69">
        <f t="shared" si="185"/>
        <v>0</v>
      </c>
      <c r="AK123" s="69">
        <f t="shared" si="185"/>
        <v>708063279</v>
      </c>
      <c r="AL123" s="69">
        <f t="shared" si="185"/>
        <v>0</v>
      </c>
      <c r="AM123" s="69">
        <f t="shared" si="185"/>
        <v>0</v>
      </c>
      <c r="AN123" s="69">
        <f t="shared" si="185"/>
        <v>0</v>
      </c>
      <c r="AO123" s="69">
        <f t="shared" si="185"/>
        <v>0</v>
      </c>
      <c r="AP123" s="73">
        <f t="shared" si="140"/>
        <v>0.2199034185403631</v>
      </c>
      <c r="AQ123" s="74">
        <f t="shared" si="141"/>
        <v>0</v>
      </c>
    </row>
    <row r="124" spans="1:43" s="26" customFormat="1" ht="30" customHeight="1" x14ac:dyDescent="0.2">
      <c r="A124" s="28">
        <v>3</v>
      </c>
      <c r="B124" s="29">
        <v>6</v>
      </c>
      <c r="C124" s="29">
        <v>1</v>
      </c>
      <c r="D124" s="1">
        <v>1</v>
      </c>
      <c r="E124" s="25"/>
      <c r="F124" s="5">
        <v>20</v>
      </c>
      <c r="G124" s="5" t="s">
        <v>225</v>
      </c>
      <c r="H124" s="31" t="s">
        <v>149</v>
      </c>
      <c r="I124" s="72">
        <v>3219883000</v>
      </c>
      <c r="J124" s="72">
        <v>0</v>
      </c>
      <c r="K124" s="72">
        <v>1172063279</v>
      </c>
      <c r="L124" s="72">
        <v>464000000</v>
      </c>
      <c r="M124" s="72">
        <v>1172063279</v>
      </c>
      <c r="N124" s="72">
        <v>0</v>
      </c>
      <c r="O124" s="72">
        <v>0</v>
      </c>
      <c r="P124" s="72">
        <v>0</v>
      </c>
      <c r="Q124" s="72">
        <v>0</v>
      </c>
      <c r="R124" s="73">
        <f t="shared" si="102"/>
        <v>0.3640080335217149</v>
      </c>
      <c r="S124" s="74">
        <f t="shared" si="103"/>
        <v>0</v>
      </c>
      <c r="T124" s="32"/>
      <c r="Y124" s="28">
        <v>3</v>
      </c>
      <c r="Z124" s="29">
        <v>6</v>
      </c>
      <c r="AA124" s="29">
        <v>1</v>
      </c>
      <c r="AB124" s="1">
        <v>1</v>
      </c>
      <c r="AC124" s="25"/>
      <c r="AD124" s="5">
        <v>20</v>
      </c>
      <c r="AE124" s="5" t="s">
        <v>225</v>
      </c>
      <c r="AF124" s="31" t="s">
        <v>149</v>
      </c>
      <c r="AG124" s="72">
        <v>3219883000</v>
      </c>
      <c r="AH124" s="72">
        <v>0</v>
      </c>
      <c r="AI124" s="72">
        <v>1172063279</v>
      </c>
      <c r="AJ124" s="72">
        <v>0</v>
      </c>
      <c r="AK124" s="72">
        <v>708063279</v>
      </c>
      <c r="AL124" s="72">
        <v>0</v>
      </c>
      <c r="AM124" s="72">
        <v>0</v>
      </c>
      <c r="AN124" s="72">
        <v>0</v>
      </c>
      <c r="AO124" s="72">
        <v>0</v>
      </c>
      <c r="AP124" s="73">
        <f t="shared" si="140"/>
        <v>0.2199034185403631</v>
      </c>
      <c r="AQ124" s="74">
        <f t="shared" si="141"/>
        <v>0</v>
      </c>
    </row>
    <row r="125" spans="1:43" s="26" customFormat="1" ht="30" customHeight="1" x14ac:dyDescent="0.2">
      <c r="A125" s="23">
        <v>5</v>
      </c>
      <c r="B125" s="24"/>
      <c r="C125" s="24"/>
      <c r="D125" s="40"/>
      <c r="E125" s="40"/>
      <c r="F125" s="5"/>
      <c r="G125" s="5"/>
      <c r="H125" s="41" t="s">
        <v>22</v>
      </c>
      <c r="I125" s="69">
        <f t="shared" ref="I125:Q127" si="186">+I126</f>
        <v>79924532000</v>
      </c>
      <c r="J125" s="69">
        <f t="shared" si="186"/>
        <v>468031863</v>
      </c>
      <c r="K125" s="69">
        <f t="shared" si="186"/>
        <v>36077135656</v>
      </c>
      <c r="L125" s="69">
        <f t="shared" si="186"/>
        <v>1108996956.6300001</v>
      </c>
      <c r="M125" s="69">
        <f t="shared" si="186"/>
        <v>26786488773.630001</v>
      </c>
      <c r="N125" s="69">
        <f t="shared" si="186"/>
        <v>1815563417</v>
      </c>
      <c r="O125" s="69">
        <f t="shared" si="186"/>
        <v>8796726142</v>
      </c>
      <c r="P125" s="69">
        <f t="shared" si="186"/>
        <v>514993555</v>
      </c>
      <c r="Q125" s="69">
        <f t="shared" si="186"/>
        <v>7493063668</v>
      </c>
      <c r="R125" s="70">
        <f t="shared" si="102"/>
        <v>0.33514727084832979</v>
      </c>
      <c r="S125" s="71">
        <f t="shared" si="103"/>
        <v>0.11006290461606957</v>
      </c>
      <c r="T125" s="35"/>
      <c r="Y125" s="23">
        <v>5</v>
      </c>
      <c r="Z125" s="24"/>
      <c r="AA125" s="24"/>
      <c r="AB125" s="40"/>
      <c r="AC125" s="40"/>
      <c r="AD125" s="5"/>
      <c r="AE125" s="5"/>
      <c r="AF125" s="41" t="s">
        <v>22</v>
      </c>
      <c r="AG125" s="69">
        <f t="shared" ref="AG125:AO127" si="187">+AG126</f>
        <v>79924532000</v>
      </c>
      <c r="AH125" s="69">
        <f t="shared" si="187"/>
        <v>614525463</v>
      </c>
      <c r="AI125" s="69">
        <f t="shared" si="187"/>
        <v>35609103793</v>
      </c>
      <c r="AJ125" s="69">
        <f t="shared" si="187"/>
        <v>1351912549</v>
      </c>
      <c r="AK125" s="69">
        <f t="shared" si="187"/>
        <v>25677491817</v>
      </c>
      <c r="AL125" s="69">
        <f t="shared" si="187"/>
        <v>2442608216</v>
      </c>
      <c r="AM125" s="69">
        <f t="shared" si="187"/>
        <v>6981162725</v>
      </c>
      <c r="AN125" s="69">
        <f t="shared" si="187"/>
        <v>2812545986</v>
      </c>
      <c r="AO125" s="69">
        <f t="shared" si="187"/>
        <v>6978070113</v>
      </c>
      <c r="AP125" s="70">
        <f t="shared" si="140"/>
        <v>0.32127171938898558</v>
      </c>
      <c r="AQ125" s="71">
        <f t="shared" si="141"/>
        <v>8.7346932791548912E-2</v>
      </c>
    </row>
    <row r="126" spans="1:43" s="26" customFormat="1" ht="30" customHeight="1" x14ac:dyDescent="0.2">
      <c r="A126" s="42">
        <v>5</v>
      </c>
      <c r="B126" s="34">
        <v>1</v>
      </c>
      <c r="C126" s="24"/>
      <c r="D126" s="40"/>
      <c r="E126" s="40"/>
      <c r="F126" s="41"/>
      <c r="G126" s="41"/>
      <c r="H126" s="43" t="s">
        <v>23</v>
      </c>
      <c r="I126" s="69">
        <f t="shared" si="186"/>
        <v>79924532000</v>
      </c>
      <c r="J126" s="69">
        <f t="shared" si="186"/>
        <v>468031863</v>
      </c>
      <c r="K126" s="69">
        <f t="shared" si="186"/>
        <v>36077135656</v>
      </c>
      <c r="L126" s="69">
        <f t="shared" si="186"/>
        <v>1108996956.6300001</v>
      </c>
      <c r="M126" s="69">
        <f t="shared" si="186"/>
        <v>26786488773.630001</v>
      </c>
      <c r="N126" s="69">
        <f t="shared" si="186"/>
        <v>1815563417</v>
      </c>
      <c r="O126" s="69">
        <f t="shared" si="186"/>
        <v>8796726142</v>
      </c>
      <c r="P126" s="69">
        <f t="shared" si="186"/>
        <v>514993555</v>
      </c>
      <c r="Q126" s="69">
        <f t="shared" si="186"/>
        <v>7493063668</v>
      </c>
      <c r="R126" s="70">
        <f t="shared" si="102"/>
        <v>0.33514727084832979</v>
      </c>
      <c r="S126" s="71">
        <f t="shared" si="103"/>
        <v>0.11006290461606957</v>
      </c>
      <c r="T126" s="35"/>
      <c r="Y126" s="42">
        <v>5</v>
      </c>
      <c r="Z126" s="34">
        <v>1</v>
      </c>
      <c r="AA126" s="24"/>
      <c r="AB126" s="40"/>
      <c r="AC126" s="40"/>
      <c r="AD126" s="41"/>
      <c r="AE126" s="41"/>
      <c r="AF126" s="43" t="s">
        <v>23</v>
      </c>
      <c r="AG126" s="69">
        <f t="shared" si="187"/>
        <v>79924532000</v>
      </c>
      <c r="AH126" s="69">
        <f t="shared" si="187"/>
        <v>614525463</v>
      </c>
      <c r="AI126" s="69">
        <f t="shared" si="187"/>
        <v>35609103793</v>
      </c>
      <c r="AJ126" s="69">
        <f t="shared" si="187"/>
        <v>1351912549</v>
      </c>
      <c r="AK126" s="69">
        <f t="shared" si="187"/>
        <v>25677491817</v>
      </c>
      <c r="AL126" s="69">
        <f t="shared" si="187"/>
        <v>2442608216</v>
      </c>
      <c r="AM126" s="69">
        <f t="shared" si="187"/>
        <v>6981162725</v>
      </c>
      <c r="AN126" s="69">
        <f t="shared" si="187"/>
        <v>2812545986</v>
      </c>
      <c r="AO126" s="69">
        <f t="shared" si="187"/>
        <v>6978070113</v>
      </c>
      <c r="AP126" s="70">
        <f t="shared" si="140"/>
        <v>0.32127171938898558</v>
      </c>
      <c r="AQ126" s="71">
        <f t="shared" si="141"/>
        <v>8.7346932791548912E-2</v>
      </c>
    </row>
    <row r="127" spans="1:43" s="33" customFormat="1" ht="30" customHeight="1" x14ac:dyDescent="0.2">
      <c r="A127" s="28">
        <v>5</v>
      </c>
      <c r="B127" s="29">
        <v>1</v>
      </c>
      <c r="C127" s="29">
        <v>2</v>
      </c>
      <c r="D127" s="3"/>
      <c r="E127" s="3"/>
      <c r="F127" s="44">
        <v>20</v>
      </c>
      <c r="G127" s="44"/>
      <c r="H127" s="43" t="s">
        <v>24</v>
      </c>
      <c r="I127" s="69">
        <f t="shared" si="186"/>
        <v>79924532000</v>
      </c>
      <c r="J127" s="69">
        <f t="shared" si="186"/>
        <v>468031863</v>
      </c>
      <c r="K127" s="69">
        <f t="shared" si="186"/>
        <v>36077135656</v>
      </c>
      <c r="L127" s="69">
        <f t="shared" si="186"/>
        <v>1108996956.6300001</v>
      </c>
      <c r="M127" s="69">
        <f t="shared" si="186"/>
        <v>26786488773.630001</v>
      </c>
      <c r="N127" s="69">
        <f t="shared" si="186"/>
        <v>1815563417</v>
      </c>
      <c r="O127" s="69">
        <f t="shared" si="186"/>
        <v>8796726142</v>
      </c>
      <c r="P127" s="69">
        <f t="shared" si="186"/>
        <v>514993555</v>
      </c>
      <c r="Q127" s="69">
        <f t="shared" si="186"/>
        <v>7493063668</v>
      </c>
      <c r="R127" s="70">
        <f t="shared" si="102"/>
        <v>0.33514727084832979</v>
      </c>
      <c r="S127" s="71">
        <f t="shared" si="103"/>
        <v>0.11006290461606957</v>
      </c>
      <c r="T127" s="35"/>
      <c r="Y127" s="28">
        <v>5</v>
      </c>
      <c r="Z127" s="29">
        <v>1</v>
      </c>
      <c r="AA127" s="29">
        <v>2</v>
      </c>
      <c r="AB127" s="3"/>
      <c r="AC127" s="3"/>
      <c r="AD127" s="44">
        <v>20</v>
      </c>
      <c r="AE127" s="44"/>
      <c r="AF127" s="43" t="s">
        <v>24</v>
      </c>
      <c r="AG127" s="69">
        <f t="shared" si="187"/>
        <v>79924532000</v>
      </c>
      <c r="AH127" s="69">
        <f t="shared" si="187"/>
        <v>614525463</v>
      </c>
      <c r="AI127" s="69">
        <f t="shared" si="187"/>
        <v>35609103793</v>
      </c>
      <c r="AJ127" s="69">
        <f t="shared" si="187"/>
        <v>1351912549</v>
      </c>
      <c r="AK127" s="69">
        <f t="shared" si="187"/>
        <v>25677491817</v>
      </c>
      <c r="AL127" s="69">
        <f t="shared" si="187"/>
        <v>2442608216</v>
      </c>
      <c r="AM127" s="69">
        <f t="shared" si="187"/>
        <v>6981162725</v>
      </c>
      <c r="AN127" s="69">
        <f t="shared" si="187"/>
        <v>2812545986</v>
      </c>
      <c r="AO127" s="69">
        <f t="shared" si="187"/>
        <v>6978070113</v>
      </c>
      <c r="AP127" s="70">
        <f t="shared" si="140"/>
        <v>0.32127171938898558</v>
      </c>
      <c r="AQ127" s="71">
        <f t="shared" si="141"/>
        <v>8.7346932791548912E-2</v>
      </c>
    </row>
    <row r="128" spans="1:43" s="33" customFormat="1" ht="30" customHeight="1" x14ac:dyDescent="0.2">
      <c r="A128" s="28">
        <v>5</v>
      </c>
      <c r="B128" s="29">
        <v>1</v>
      </c>
      <c r="C128" s="29">
        <v>2</v>
      </c>
      <c r="D128" s="3">
        <v>1</v>
      </c>
      <c r="E128" s="3"/>
      <c r="F128" s="44">
        <v>20</v>
      </c>
      <c r="G128" s="44"/>
      <c r="H128" s="43" t="s">
        <v>24</v>
      </c>
      <c r="I128" s="69">
        <f>SUM(I129:I139)</f>
        <v>79924532000</v>
      </c>
      <c r="J128" s="69">
        <f t="shared" ref="J128:Q128" si="188">SUM(J129:J139)</f>
        <v>468031863</v>
      </c>
      <c r="K128" s="69">
        <f t="shared" si="188"/>
        <v>36077135656</v>
      </c>
      <c r="L128" s="69">
        <f t="shared" ref="L128" si="189">SUM(L129:L139)</f>
        <v>1108996956.6300001</v>
      </c>
      <c r="M128" s="69">
        <f t="shared" si="188"/>
        <v>26786488773.630001</v>
      </c>
      <c r="N128" s="69">
        <f t="shared" ref="N128" si="190">SUM(N129:N139)</f>
        <v>1815563417</v>
      </c>
      <c r="O128" s="69">
        <f t="shared" si="188"/>
        <v>8796726142</v>
      </c>
      <c r="P128" s="69">
        <f t="shared" ref="P128" si="191">SUM(P129:P139)</f>
        <v>514993555</v>
      </c>
      <c r="Q128" s="69">
        <f t="shared" si="188"/>
        <v>7493063668</v>
      </c>
      <c r="R128" s="70">
        <f t="shared" si="102"/>
        <v>0.33514727084832979</v>
      </c>
      <c r="S128" s="71">
        <f t="shared" si="103"/>
        <v>0.11006290461606957</v>
      </c>
      <c r="T128" s="35"/>
      <c r="Y128" s="28">
        <v>5</v>
      </c>
      <c r="Z128" s="29">
        <v>1</v>
      </c>
      <c r="AA128" s="29">
        <v>2</v>
      </c>
      <c r="AB128" s="3">
        <v>1</v>
      </c>
      <c r="AC128" s="3"/>
      <c r="AD128" s="44">
        <v>20</v>
      </c>
      <c r="AE128" s="44"/>
      <c r="AF128" s="43" t="s">
        <v>24</v>
      </c>
      <c r="AG128" s="69">
        <f>SUM(AG129:AG139)</f>
        <v>79924532000</v>
      </c>
      <c r="AH128" s="69">
        <f t="shared" ref="AH128:AO128" si="192">SUM(AH129:AH139)</f>
        <v>614525463</v>
      </c>
      <c r="AI128" s="69">
        <f t="shared" si="192"/>
        <v>35609103793</v>
      </c>
      <c r="AJ128" s="69">
        <f t="shared" si="192"/>
        <v>1351912549</v>
      </c>
      <c r="AK128" s="69">
        <f t="shared" si="192"/>
        <v>25677491817</v>
      </c>
      <c r="AL128" s="69">
        <f t="shared" si="192"/>
        <v>2442608216</v>
      </c>
      <c r="AM128" s="69">
        <f t="shared" si="192"/>
        <v>6981162725</v>
      </c>
      <c r="AN128" s="69">
        <f t="shared" si="192"/>
        <v>2812545986</v>
      </c>
      <c r="AO128" s="69">
        <f t="shared" si="192"/>
        <v>6978070113</v>
      </c>
      <c r="AP128" s="70">
        <f t="shared" si="140"/>
        <v>0.32127171938898558</v>
      </c>
      <c r="AQ128" s="71">
        <f t="shared" si="141"/>
        <v>8.7346932791548912E-2</v>
      </c>
    </row>
    <row r="129" spans="1:43" s="33" customFormat="1" ht="30" customHeight="1" x14ac:dyDescent="0.2">
      <c r="A129" s="28">
        <v>5</v>
      </c>
      <c r="B129" s="29">
        <v>1</v>
      </c>
      <c r="C129" s="29">
        <v>2</v>
      </c>
      <c r="D129" s="3">
        <v>1</v>
      </c>
      <c r="E129" s="3">
        <v>6</v>
      </c>
      <c r="F129" s="44">
        <v>20</v>
      </c>
      <c r="G129" s="44" t="s">
        <v>226</v>
      </c>
      <c r="H129" s="45" t="s">
        <v>19</v>
      </c>
      <c r="I129" s="72">
        <v>42832244775</v>
      </c>
      <c r="J129" s="72">
        <v>452513871</v>
      </c>
      <c r="K129" s="72">
        <v>22261212117</v>
      </c>
      <c r="L129" s="72">
        <v>280196386</v>
      </c>
      <c r="M129" s="72">
        <v>20805318668</v>
      </c>
      <c r="N129" s="72">
        <v>1702099518</v>
      </c>
      <c r="O129" s="72">
        <v>6439155206</v>
      </c>
      <c r="P129" s="72">
        <v>425794413</v>
      </c>
      <c r="Q129" s="72">
        <v>5162850101</v>
      </c>
      <c r="R129" s="73">
        <f t="shared" si="102"/>
        <v>0.48573962857401981</v>
      </c>
      <c r="S129" s="74">
        <f t="shared" si="103"/>
        <v>0.15033429230303516</v>
      </c>
      <c r="T129" s="32"/>
      <c r="Y129" s="28">
        <v>5</v>
      </c>
      <c r="Z129" s="29">
        <v>1</v>
      </c>
      <c r="AA129" s="29">
        <v>2</v>
      </c>
      <c r="AB129" s="3">
        <v>1</v>
      </c>
      <c r="AC129" s="3">
        <v>6</v>
      </c>
      <c r="AD129" s="44">
        <v>20</v>
      </c>
      <c r="AE129" s="44" t="s">
        <v>226</v>
      </c>
      <c r="AF129" s="45" t="s">
        <v>19</v>
      </c>
      <c r="AG129" s="72">
        <v>42835665575</v>
      </c>
      <c r="AH129" s="72">
        <v>-236568253</v>
      </c>
      <c r="AI129" s="72">
        <v>21808698246</v>
      </c>
      <c r="AJ129" s="72">
        <v>119169007</v>
      </c>
      <c r="AK129" s="72">
        <v>20525122282</v>
      </c>
      <c r="AL129" s="72">
        <v>1741056540</v>
      </c>
      <c r="AM129" s="72">
        <v>4737055688</v>
      </c>
      <c r="AN129" s="72">
        <v>1868969702</v>
      </c>
      <c r="AO129" s="72">
        <v>4737055688</v>
      </c>
      <c r="AP129" s="73">
        <f t="shared" si="140"/>
        <v>0.47915964434036928</v>
      </c>
      <c r="AQ129" s="74">
        <f t="shared" si="141"/>
        <v>0.11058671843690618</v>
      </c>
    </row>
    <row r="130" spans="1:43" s="33" customFormat="1" ht="30" customHeight="1" x14ac:dyDescent="0.2">
      <c r="A130" s="28">
        <v>5</v>
      </c>
      <c r="B130" s="29">
        <v>1</v>
      </c>
      <c r="C130" s="29">
        <v>2</v>
      </c>
      <c r="D130" s="3">
        <v>1</v>
      </c>
      <c r="E130" s="3">
        <v>7</v>
      </c>
      <c r="F130" s="44">
        <v>20</v>
      </c>
      <c r="G130" s="44" t="s">
        <v>227</v>
      </c>
      <c r="H130" s="45" t="s">
        <v>150</v>
      </c>
      <c r="I130" s="72">
        <v>17274387211</v>
      </c>
      <c r="J130" s="72">
        <v>16563192</v>
      </c>
      <c r="K130" s="72">
        <v>10891715155</v>
      </c>
      <c r="L130" s="72">
        <v>807076042.63000011</v>
      </c>
      <c r="M130" s="72">
        <v>4199512818.6300001</v>
      </c>
      <c r="N130" s="72">
        <v>31138274</v>
      </c>
      <c r="O130" s="72">
        <v>2063912429</v>
      </c>
      <c r="P130" s="72">
        <v>31138274</v>
      </c>
      <c r="Q130" s="72">
        <v>2063912429</v>
      </c>
      <c r="R130" s="73">
        <f t="shared" si="102"/>
        <v>0.24310632657092637</v>
      </c>
      <c r="S130" s="74">
        <f t="shared" si="103"/>
        <v>0.11947818488668241</v>
      </c>
      <c r="T130" s="32"/>
      <c r="Y130" s="28">
        <v>5</v>
      </c>
      <c r="Z130" s="29">
        <v>1</v>
      </c>
      <c r="AA130" s="29">
        <v>2</v>
      </c>
      <c r="AB130" s="3">
        <v>1</v>
      </c>
      <c r="AC130" s="3">
        <v>7</v>
      </c>
      <c r="AD130" s="44">
        <v>20</v>
      </c>
      <c r="AE130" s="44" t="s">
        <v>227</v>
      </c>
      <c r="AF130" s="45" t="s">
        <v>150</v>
      </c>
      <c r="AG130" s="72">
        <v>17274387211</v>
      </c>
      <c r="AH130" s="72">
        <v>851093716</v>
      </c>
      <c r="AI130" s="72">
        <v>10875151963</v>
      </c>
      <c r="AJ130" s="72">
        <v>106072426</v>
      </c>
      <c r="AK130" s="72">
        <v>3392436776</v>
      </c>
      <c r="AL130" s="72">
        <v>662219896</v>
      </c>
      <c r="AM130" s="72">
        <v>2032774155</v>
      </c>
      <c r="AN130" s="72">
        <v>895633047</v>
      </c>
      <c r="AO130" s="72">
        <v>2032774155</v>
      </c>
      <c r="AP130" s="73">
        <f t="shared" si="140"/>
        <v>0.1963853614349782</v>
      </c>
      <c r="AQ130" s="74">
        <f t="shared" si="141"/>
        <v>0.11767561593765644</v>
      </c>
    </row>
    <row r="131" spans="1:43" s="33" customFormat="1" ht="30" customHeight="1" x14ac:dyDescent="0.2">
      <c r="A131" s="28">
        <v>5</v>
      </c>
      <c r="B131" s="29">
        <v>1</v>
      </c>
      <c r="C131" s="29">
        <v>2</v>
      </c>
      <c r="D131" s="3">
        <v>1</v>
      </c>
      <c r="E131" s="3">
        <v>8</v>
      </c>
      <c r="F131" s="44">
        <v>20</v>
      </c>
      <c r="G131" s="44" t="s">
        <v>229</v>
      </c>
      <c r="H131" s="45" t="s">
        <v>228</v>
      </c>
      <c r="I131" s="72">
        <v>4473566976</v>
      </c>
      <c r="J131" s="72">
        <v>0</v>
      </c>
      <c r="K131" s="72">
        <v>17822976</v>
      </c>
      <c r="L131" s="72">
        <v>0</v>
      </c>
      <c r="M131" s="72">
        <v>17822976</v>
      </c>
      <c r="N131" s="72">
        <v>0</v>
      </c>
      <c r="O131" s="72">
        <v>0</v>
      </c>
      <c r="P131" s="72">
        <v>0</v>
      </c>
      <c r="Q131" s="72">
        <v>0</v>
      </c>
      <c r="R131" s="73">
        <f t="shared" si="102"/>
        <v>3.9840637450199202E-3</v>
      </c>
      <c r="S131" s="74">
        <f t="shared" si="103"/>
        <v>0</v>
      </c>
      <c r="T131" s="32"/>
      <c r="Y131" s="28">
        <v>5</v>
      </c>
      <c r="Z131" s="29">
        <v>1</v>
      </c>
      <c r="AA131" s="29">
        <v>2</v>
      </c>
      <c r="AB131" s="3">
        <v>1</v>
      </c>
      <c r="AC131" s="3">
        <v>8</v>
      </c>
      <c r="AD131" s="44">
        <v>20</v>
      </c>
      <c r="AE131" s="44" t="s">
        <v>229</v>
      </c>
      <c r="AF131" s="45" t="s">
        <v>228</v>
      </c>
      <c r="AG131" s="72">
        <v>4473566976</v>
      </c>
      <c r="AH131" s="72">
        <v>0</v>
      </c>
      <c r="AI131" s="72">
        <v>17822976</v>
      </c>
      <c r="AJ131" s="72">
        <v>0</v>
      </c>
      <c r="AK131" s="72">
        <v>17822976</v>
      </c>
      <c r="AL131" s="72">
        <v>0</v>
      </c>
      <c r="AM131" s="72">
        <v>0</v>
      </c>
      <c r="AN131" s="72">
        <v>0</v>
      </c>
      <c r="AO131" s="72">
        <v>0</v>
      </c>
      <c r="AP131" s="73">
        <f t="shared" si="140"/>
        <v>3.9840637450199202E-3</v>
      </c>
      <c r="AQ131" s="74">
        <f t="shared" si="141"/>
        <v>0</v>
      </c>
    </row>
    <row r="132" spans="1:43" s="33" customFormat="1" ht="30" customHeight="1" x14ac:dyDescent="0.2">
      <c r="A132" s="28">
        <v>5</v>
      </c>
      <c r="B132" s="29">
        <v>1</v>
      </c>
      <c r="C132" s="29">
        <v>2</v>
      </c>
      <c r="D132" s="3">
        <v>1</v>
      </c>
      <c r="E132" s="3">
        <v>9</v>
      </c>
      <c r="F132" s="44">
        <v>20</v>
      </c>
      <c r="G132" s="44" t="s">
        <v>230</v>
      </c>
      <c r="H132" s="45" t="s">
        <v>155</v>
      </c>
      <c r="I132" s="72">
        <v>5670492800</v>
      </c>
      <c r="J132" s="72">
        <v>-4466000</v>
      </c>
      <c r="K132" s="72">
        <v>168125605</v>
      </c>
      <c r="L132" s="72">
        <v>0</v>
      </c>
      <c r="M132" s="72">
        <v>168125605</v>
      </c>
      <c r="N132" s="72">
        <v>0</v>
      </c>
      <c r="O132" s="72">
        <v>4391172</v>
      </c>
      <c r="P132" s="72">
        <v>0</v>
      </c>
      <c r="Q132" s="72">
        <v>4391172</v>
      </c>
      <c r="R132" s="73"/>
      <c r="S132" s="74"/>
      <c r="T132" s="32"/>
      <c r="Y132" s="28">
        <v>5</v>
      </c>
      <c r="Z132" s="29">
        <v>1</v>
      </c>
      <c r="AA132" s="29">
        <v>2</v>
      </c>
      <c r="AB132" s="3">
        <v>1</v>
      </c>
      <c r="AC132" s="3">
        <v>9</v>
      </c>
      <c r="AD132" s="44">
        <v>20</v>
      </c>
      <c r="AE132" s="44" t="s">
        <v>230</v>
      </c>
      <c r="AF132" s="45" t="s">
        <v>155</v>
      </c>
      <c r="AG132" s="72">
        <v>5670492800</v>
      </c>
      <c r="AH132" s="72">
        <v>0</v>
      </c>
      <c r="AI132" s="72">
        <v>172591605</v>
      </c>
      <c r="AJ132" s="72">
        <v>45534000</v>
      </c>
      <c r="AK132" s="72">
        <v>168125605</v>
      </c>
      <c r="AL132" s="72">
        <v>9077</v>
      </c>
      <c r="AM132" s="72">
        <v>4391172</v>
      </c>
      <c r="AN132" s="72">
        <v>9077</v>
      </c>
      <c r="AO132" s="72">
        <v>4391172</v>
      </c>
      <c r="AP132" s="73"/>
      <c r="AQ132" s="74"/>
    </row>
    <row r="133" spans="1:43" s="33" customFormat="1" ht="30" customHeight="1" x14ac:dyDescent="0.2">
      <c r="A133" s="28">
        <v>5</v>
      </c>
      <c r="B133" s="29">
        <v>1</v>
      </c>
      <c r="C133" s="29">
        <v>2</v>
      </c>
      <c r="D133" s="3">
        <v>1</v>
      </c>
      <c r="E133" s="3">
        <v>11</v>
      </c>
      <c r="F133" s="44">
        <v>20</v>
      </c>
      <c r="G133" s="44" t="s">
        <v>231</v>
      </c>
      <c r="H133" s="45" t="s">
        <v>21</v>
      </c>
      <c r="I133" s="72">
        <v>150600000</v>
      </c>
      <c r="J133" s="72">
        <v>0</v>
      </c>
      <c r="K133" s="72">
        <v>150600000</v>
      </c>
      <c r="L133" s="72">
        <v>0</v>
      </c>
      <c r="M133" s="72">
        <v>150600000</v>
      </c>
      <c r="N133" s="72">
        <v>10187242</v>
      </c>
      <c r="O133" s="72">
        <v>49829103</v>
      </c>
      <c r="P133" s="72">
        <v>0</v>
      </c>
      <c r="Q133" s="72">
        <v>39641861</v>
      </c>
      <c r="R133" s="73"/>
      <c r="S133" s="74"/>
      <c r="T133" s="32"/>
      <c r="Y133" s="28">
        <v>5</v>
      </c>
      <c r="Z133" s="29">
        <v>1</v>
      </c>
      <c r="AA133" s="29">
        <v>2</v>
      </c>
      <c r="AB133" s="3">
        <v>1</v>
      </c>
      <c r="AC133" s="3">
        <v>11</v>
      </c>
      <c r="AD133" s="44">
        <v>20</v>
      </c>
      <c r="AE133" s="44" t="s">
        <v>231</v>
      </c>
      <c r="AF133" s="45" t="s">
        <v>21</v>
      </c>
      <c r="AG133" s="72">
        <v>150600000</v>
      </c>
      <c r="AH133" s="72">
        <v>0</v>
      </c>
      <c r="AI133" s="72">
        <v>150600000</v>
      </c>
      <c r="AJ133" s="72">
        <v>0</v>
      </c>
      <c r="AK133" s="72">
        <v>150600000</v>
      </c>
      <c r="AL133" s="72">
        <v>10112726</v>
      </c>
      <c r="AM133" s="72">
        <v>39641861</v>
      </c>
      <c r="AN133" s="72">
        <v>10112726</v>
      </c>
      <c r="AO133" s="72">
        <v>39641861</v>
      </c>
      <c r="AP133" s="73"/>
      <c r="AQ133" s="74"/>
    </row>
    <row r="134" spans="1:43" s="33" customFormat="1" ht="30" customHeight="1" x14ac:dyDescent="0.2">
      <c r="A134" s="28">
        <v>5</v>
      </c>
      <c r="B134" s="29">
        <v>1</v>
      </c>
      <c r="C134" s="29">
        <v>2</v>
      </c>
      <c r="D134" s="3">
        <v>1</v>
      </c>
      <c r="E134" s="3">
        <v>12</v>
      </c>
      <c r="F134" s="44">
        <v>20</v>
      </c>
      <c r="G134" s="44" t="s">
        <v>232</v>
      </c>
      <c r="H134" s="45" t="s">
        <v>151</v>
      </c>
      <c r="I134" s="72">
        <v>4862572800</v>
      </c>
      <c r="J134" s="72">
        <v>0</v>
      </c>
      <c r="K134" s="72">
        <v>19372800</v>
      </c>
      <c r="L134" s="72">
        <v>0</v>
      </c>
      <c r="M134" s="72">
        <v>19372800</v>
      </c>
      <c r="N134" s="72">
        <v>0</v>
      </c>
      <c r="O134" s="72">
        <v>0</v>
      </c>
      <c r="P134" s="72">
        <v>0</v>
      </c>
      <c r="Q134" s="72">
        <v>0</v>
      </c>
      <c r="R134" s="73"/>
      <c r="S134" s="74"/>
      <c r="T134" s="32"/>
      <c r="Y134" s="28">
        <v>5</v>
      </c>
      <c r="Z134" s="29">
        <v>1</v>
      </c>
      <c r="AA134" s="29">
        <v>2</v>
      </c>
      <c r="AB134" s="3">
        <v>1</v>
      </c>
      <c r="AC134" s="3">
        <v>12</v>
      </c>
      <c r="AD134" s="44">
        <v>20</v>
      </c>
      <c r="AE134" s="44" t="s">
        <v>232</v>
      </c>
      <c r="AF134" s="45" t="s">
        <v>151</v>
      </c>
      <c r="AG134" s="72">
        <v>4862572800</v>
      </c>
      <c r="AH134" s="72">
        <v>0</v>
      </c>
      <c r="AI134" s="72">
        <v>19372800</v>
      </c>
      <c r="AJ134" s="72">
        <v>0</v>
      </c>
      <c r="AK134" s="72">
        <v>19372800</v>
      </c>
      <c r="AL134" s="72">
        <v>0</v>
      </c>
      <c r="AM134" s="72">
        <v>0</v>
      </c>
      <c r="AN134" s="72">
        <v>0</v>
      </c>
      <c r="AO134" s="72">
        <v>0</v>
      </c>
      <c r="AP134" s="73"/>
      <c r="AQ134" s="74"/>
    </row>
    <row r="135" spans="1:43" s="33" customFormat="1" ht="30" customHeight="1" x14ac:dyDescent="0.2">
      <c r="A135" s="28">
        <v>5</v>
      </c>
      <c r="B135" s="29">
        <v>1</v>
      </c>
      <c r="C135" s="29">
        <v>2</v>
      </c>
      <c r="D135" s="3">
        <v>1</v>
      </c>
      <c r="E135" s="3">
        <v>14</v>
      </c>
      <c r="F135" s="44">
        <v>20</v>
      </c>
      <c r="G135" s="44" t="s">
        <v>233</v>
      </c>
      <c r="H135" s="45" t="s">
        <v>108</v>
      </c>
      <c r="I135" s="72">
        <v>1458771840</v>
      </c>
      <c r="J135" s="72">
        <v>0</v>
      </c>
      <c r="K135" s="72">
        <v>5811840</v>
      </c>
      <c r="L135" s="72">
        <v>0</v>
      </c>
      <c r="M135" s="72">
        <v>5811840</v>
      </c>
      <c r="N135" s="72">
        <v>392</v>
      </c>
      <c r="O135" s="72">
        <v>392</v>
      </c>
      <c r="P135" s="72">
        <v>392</v>
      </c>
      <c r="Q135" s="72">
        <v>392</v>
      </c>
      <c r="R135" s="73"/>
      <c r="S135" s="74"/>
      <c r="T135" s="32"/>
      <c r="Y135" s="28">
        <v>5</v>
      </c>
      <c r="Z135" s="29">
        <v>1</v>
      </c>
      <c r="AA135" s="29">
        <v>2</v>
      </c>
      <c r="AB135" s="3">
        <v>1</v>
      </c>
      <c r="AC135" s="3">
        <v>14</v>
      </c>
      <c r="AD135" s="44">
        <v>20</v>
      </c>
      <c r="AE135" s="44" t="s">
        <v>233</v>
      </c>
      <c r="AF135" s="45" t="s">
        <v>108</v>
      </c>
      <c r="AG135" s="72">
        <v>1458771840</v>
      </c>
      <c r="AH135" s="72">
        <v>0</v>
      </c>
      <c r="AI135" s="72">
        <v>5811840</v>
      </c>
      <c r="AJ135" s="72">
        <v>0</v>
      </c>
      <c r="AK135" s="72">
        <v>5811840</v>
      </c>
      <c r="AL135" s="72">
        <v>0</v>
      </c>
      <c r="AM135" s="72">
        <v>0</v>
      </c>
      <c r="AN135" s="72">
        <v>0</v>
      </c>
      <c r="AO135" s="72">
        <v>0</v>
      </c>
      <c r="AP135" s="73"/>
      <c r="AQ135" s="74"/>
    </row>
    <row r="136" spans="1:43" s="33" customFormat="1" ht="30" customHeight="1" x14ac:dyDescent="0.2">
      <c r="A136" s="28">
        <v>5</v>
      </c>
      <c r="B136" s="29">
        <v>1</v>
      </c>
      <c r="C136" s="29">
        <v>2</v>
      </c>
      <c r="D136" s="3">
        <v>1</v>
      </c>
      <c r="E136" s="3">
        <v>15</v>
      </c>
      <c r="F136" s="44">
        <v>20</v>
      </c>
      <c r="G136" s="44" t="s">
        <v>234</v>
      </c>
      <c r="H136" s="45" t="s">
        <v>156</v>
      </c>
      <c r="I136" s="72">
        <v>486257280</v>
      </c>
      <c r="J136" s="72">
        <v>0</v>
      </c>
      <c r="K136" s="72">
        <v>1937280</v>
      </c>
      <c r="L136" s="72">
        <v>0</v>
      </c>
      <c r="M136" s="72">
        <v>1937280</v>
      </c>
      <c r="N136" s="72">
        <v>0</v>
      </c>
      <c r="O136" s="72">
        <v>0</v>
      </c>
      <c r="P136" s="72">
        <v>0</v>
      </c>
      <c r="Q136" s="72">
        <v>0</v>
      </c>
      <c r="R136" s="73"/>
      <c r="S136" s="74"/>
      <c r="T136" s="32"/>
      <c r="Y136" s="28">
        <v>5</v>
      </c>
      <c r="Z136" s="29">
        <v>1</v>
      </c>
      <c r="AA136" s="29">
        <v>2</v>
      </c>
      <c r="AB136" s="3">
        <v>1</v>
      </c>
      <c r="AC136" s="3">
        <v>15</v>
      </c>
      <c r="AD136" s="44">
        <v>20</v>
      </c>
      <c r="AE136" s="44" t="s">
        <v>234</v>
      </c>
      <c r="AF136" s="45" t="s">
        <v>156</v>
      </c>
      <c r="AG136" s="72">
        <v>486257280</v>
      </c>
      <c r="AH136" s="72">
        <v>0</v>
      </c>
      <c r="AI136" s="72">
        <v>1937280</v>
      </c>
      <c r="AJ136" s="72">
        <v>0</v>
      </c>
      <c r="AK136" s="72">
        <v>1937280</v>
      </c>
      <c r="AL136" s="72">
        <v>0</v>
      </c>
      <c r="AM136" s="72">
        <v>0</v>
      </c>
      <c r="AN136" s="72">
        <v>0</v>
      </c>
      <c r="AO136" s="72">
        <v>0</v>
      </c>
      <c r="AP136" s="73"/>
      <c r="AQ136" s="74"/>
    </row>
    <row r="137" spans="1:43" s="33" customFormat="1" ht="30" customHeight="1" x14ac:dyDescent="0.2">
      <c r="A137" s="28">
        <v>5</v>
      </c>
      <c r="B137" s="29">
        <v>1</v>
      </c>
      <c r="C137" s="29">
        <v>2</v>
      </c>
      <c r="D137" s="3">
        <v>1</v>
      </c>
      <c r="E137" s="3">
        <v>21</v>
      </c>
      <c r="F137" s="44">
        <v>20</v>
      </c>
      <c r="G137" s="44"/>
      <c r="H137" s="45" t="s">
        <v>93</v>
      </c>
      <c r="I137" s="72">
        <v>0</v>
      </c>
      <c r="J137" s="72">
        <v>0</v>
      </c>
      <c r="K137" s="72">
        <v>0</v>
      </c>
      <c r="L137" s="72">
        <v>0</v>
      </c>
      <c r="M137" s="72">
        <v>0</v>
      </c>
      <c r="N137" s="72">
        <v>0</v>
      </c>
      <c r="O137" s="72">
        <v>0</v>
      </c>
      <c r="P137" s="72">
        <v>0</v>
      </c>
      <c r="Q137" s="72">
        <v>0</v>
      </c>
      <c r="R137" s="73">
        <f t="shared" si="102"/>
        <v>0</v>
      </c>
      <c r="S137" s="74">
        <f t="shared" si="103"/>
        <v>0</v>
      </c>
      <c r="T137" s="32"/>
      <c r="Y137" s="28">
        <v>5</v>
      </c>
      <c r="Z137" s="29">
        <v>1</v>
      </c>
      <c r="AA137" s="29">
        <v>2</v>
      </c>
      <c r="AB137" s="3">
        <v>1</v>
      </c>
      <c r="AC137" s="3">
        <v>21</v>
      </c>
      <c r="AD137" s="44">
        <v>20</v>
      </c>
      <c r="AE137" s="44"/>
      <c r="AF137" s="45" t="s">
        <v>93</v>
      </c>
      <c r="AG137" s="72">
        <v>0</v>
      </c>
      <c r="AH137" s="72">
        <v>0</v>
      </c>
      <c r="AI137" s="72">
        <v>0</v>
      </c>
      <c r="AJ137" s="72">
        <v>0</v>
      </c>
      <c r="AK137" s="72">
        <v>0</v>
      </c>
      <c r="AL137" s="72">
        <v>0</v>
      </c>
      <c r="AM137" s="72">
        <v>0</v>
      </c>
      <c r="AN137" s="72">
        <v>0</v>
      </c>
      <c r="AO137" s="72">
        <v>0</v>
      </c>
      <c r="AP137" s="73">
        <f t="shared" ref="AP137:AP139" si="193">IFERROR((AK137/AG137),0)</f>
        <v>0</v>
      </c>
      <c r="AQ137" s="74">
        <f t="shared" ref="AQ137:AQ139" si="194">IFERROR((AM137/AG137),0)</f>
        <v>0</v>
      </c>
    </row>
    <row r="138" spans="1:43" s="33" customFormat="1" ht="30" customHeight="1" x14ac:dyDescent="0.2">
      <c r="A138" s="28">
        <v>5</v>
      </c>
      <c r="B138" s="29">
        <v>1</v>
      </c>
      <c r="C138" s="29">
        <v>2</v>
      </c>
      <c r="D138" s="3">
        <v>1</v>
      </c>
      <c r="E138" s="3">
        <v>24</v>
      </c>
      <c r="F138" s="44">
        <v>20</v>
      </c>
      <c r="G138" s="44" t="s">
        <v>235</v>
      </c>
      <c r="H138" s="45" t="s">
        <v>152</v>
      </c>
      <c r="I138" s="72">
        <v>2660217518</v>
      </c>
      <c r="J138" s="72">
        <v>0</v>
      </c>
      <c r="K138" s="72">
        <v>2505117083</v>
      </c>
      <c r="L138" s="72">
        <v>18313328</v>
      </c>
      <c r="M138" s="72">
        <v>1408316386</v>
      </c>
      <c r="N138" s="72">
        <v>68934747</v>
      </c>
      <c r="O138" s="72">
        <v>229975396</v>
      </c>
      <c r="P138" s="72">
        <v>54857232</v>
      </c>
      <c r="Q138" s="72">
        <v>212805269</v>
      </c>
      <c r="R138" s="73">
        <f t="shared" si="102"/>
        <v>0.52939895947260651</v>
      </c>
      <c r="S138" s="74">
        <f t="shared" si="103"/>
        <v>8.6449846467028635E-2</v>
      </c>
      <c r="T138" s="32"/>
      <c r="Y138" s="28">
        <v>5</v>
      </c>
      <c r="Z138" s="29">
        <v>1</v>
      </c>
      <c r="AA138" s="29">
        <v>2</v>
      </c>
      <c r="AB138" s="3">
        <v>1</v>
      </c>
      <c r="AC138" s="3">
        <v>24</v>
      </c>
      <c r="AD138" s="44">
        <v>20</v>
      </c>
      <c r="AE138" s="44" t="s">
        <v>235</v>
      </c>
      <c r="AF138" s="45" t="s">
        <v>152</v>
      </c>
      <c r="AG138" s="72">
        <v>2660217518</v>
      </c>
      <c r="AH138" s="72">
        <v>0</v>
      </c>
      <c r="AI138" s="72">
        <v>2505117083</v>
      </c>
      <c r="AJ138" s="72">
        <v>1079050716</v>
      </c>
      <c r="AK138" s="72">
        <v>1390003058</v>
      </c>
      <c r="AL138" s="72">
        <v>22950777</v>
      </c>
      <c r="AM138" s="72">
        <v>161040649</v>
      </c>
      <c r="AN138" s="72">
        <v>31562234</v>
      </c>
      <c r="AO138" s="72">
        <v>157948037</v>
      </c>
      <c r="AP138" s="73">
        <f t="shared" si="193"/>
        <v>0.52251481264021959</v>
      </c>
      <c r="AQ138" s="74">
        <f t="shared" si="194"/>
        <v>6.0536647063760898E-2</v>
      </c>
    </row>
    <row r="139" spans="1:43" s="33" customFormat="1" ht="30" customHeight="1" x14ac:dyDescent="0.2">
      <c r="A139" s="28">
        <v>5</v>
      </c>
      <c r="B139" s="29">
        <v>1</v>
      </c>
      <c r="C139" s="29">
        <v>2</v>
      </c>
      <c r="D139" s="3">
        <v>1</v>
      </c>
      <c r="E139" s="3">
        <v>27</v>
      </c>
      <c r="F139" s="44">
        <v>20</v>
      </c>
      <c r="G139" s="44" t="s">
        <v>248</v>
      </c>
      <c r="H139" s="45" t="s">
        <v>249</v>
      </c>
      <c r="I139" s="72">
        <v>55420800</v>
      </c>
      <c r="J139" s="72">
        <v>3420800</v>
      </c>
      <c r="K139" s="72">
        <v>55420800</v>
      </c>
      <c r="L139" s="72">
        <v>3411200</v>
      </c>
      <c r="M139" s="72">
        <v>9670400</v>
      </c>
      <c r="N139" s="72">
        <v>3203244</v>
      </c>
      <c r="O139" s="72">
        <v>9462444</v>
      </c>
      <c r="P139" s="72">
        <v>3203244</v>
      </c>
      <c r="Q139" s="72">
        <v>9462444</v>
      </c>
      <c r="R139" s="73">
        <f t="shared" si="102"/>
        <v>0.17449044402101738</v>
      </c>
      <c r="S139" s="74">
        <f t="shared" si="103"/>
        <v>0.17073813441884636</v>
      </c>
      <c r="T139" s="32"/>
      <c r="Y139" s="28">
        <v>5</v>
      </c>
      <c r="Z139" s="29">
        <v>1</v>
      </c>
      <c r="AA139" s="29">
        <v>2</v>
      </c>
      <c r="AB139" s="3">
        <v>1</v>
      </c>
      <c r="AC139" s="3">
        <v>27</v>
      </c>
      <c r="AD139" s="44">
        <v>20</v>
      </c>
      <c r="AE139" s="44" t="s">
        <v>248</v>
      </c>
      <c r="AF139" s="45" t="s">
        <v>249</v>
      </c>
      <c r="AG139" s="72">
        <v>52000000</v>
      </c>
      <c r="AH139" s="72">
        <v>0</v>
      </c>
      <c r="AI139" s="72">
        <v>52000000</v>
      </c>
      <c r="AJ139" s="72">
        <v>2086400</v>
      </c>
      <c r="AK139" s="72">
        <v>6259200</v>
      </c>
      <c r="AL139" s="72">
        <v>6259200</v>
      </c>
      <c r="AM139" s="72">
        <v>6259200</v>
      </c>
      <c r="AN139" s="72">
        <v>6259200</v>
      </c>
      <c r="AO139" s="72">
        <v>6259200</v>
      </c>
      <c r="AP139" s="73">
        <f t="shared" si="193"/>
        <v>0.12036923076923077</v>
      </c>
      <c r="AQ139" s="74">
        <f t="shared" si="194"/>
        <v>0.12036923076923077</v>
      </c>
    </row>
    <row r="140" spans="1:43" s="47" customFormat="1" ht="30" customHeight="1" x14ac:dyDescent="0.2">
      <c r="A140" s="90" t="s">
        <v>25</v>
      </c>
      <c r="B140" s="91"/>
      <c r="C140" s="91"/>
      <c r="D140" s="91"/>
      <c r="E140" s="91"/>
      <c r="F140" s="91"/>
      <c r="G140" s="91"/>
      <c r="H140" s="92"/>
      <c r="I140" s="69">
        <f>+I141+I144+I148+I151</f>
        <v>441007000000</v>
      </c>
      <c r="J140" s="69">
        <f>+J141+J144+J148+J151</f>
        <v>30003998920</v>
      </c>
      <c r="K140" s="69">
        <f>+K141+K144+K148+K151</f>
        <v>61655220023</v>
      </c>
      <c r="L140" s="69">
        <f>+L141+L144+L148+L151</f>
        <v>101318376</v>
      </c>
      <c r="M140" s="69">
        <f t="shared" ref="M140" si="195">+M141+M144+M148+M151</f>
        <v>23641721527.5</v>
      </c>
      <c r="N140" s="69">
        <f>+N141+N144+N148+N151</f>
        <v>32283468</v>
      </c>
      <c r="O140" s="69">
        <f t="shared" ref="O140" si="196">+O141+O144+O148+O151</f>
        <v>8156993480.5</v>
      </c>
      <c r="P140" s="69">
        <f>+P141+P144+P148+P151</f>
        <v>60910318.5</v>
      </c>
      <c r="Q140" s="69">
        <f t="shared" ref="Q140" si="197">+Q141+Q144+Q148+Q151</f>
        <v>8146875859.5</v>
      </c>
      <c r="R140" s="70">
        <f>IFERROR((M140/J140),0)</f>
        <v>0.78795235230264438</v>
      </c>
      <c r="S140" s="71">
        <f>IFERROR((O140/J140),0)</f>
        <v>0.27186354399788787</v>
      </c>
      <c r="T140" s="46"/>
      <c r="Y140" s="90" t="s">
        <v>25</v>
      </c>
      <c r="Z140" s="91"/>
      <c r="AA140" s="91"/>
      <c r="AB140" s="91"/>
      <c r="AC140" s="91"/>
      <c r="AD140" s="91"/>
      <c r="AE140" s="91"/>
      <c r="AF140" s="92"/>
      <c r="AG140" s="69">
        <f>+AG141+AG144+AG148+AG151</f>
        <v>441007000000</v>
      </c>
      <c r="AH140" s="69">
        <f>+AH141+AH144+AH148+AH151</f>
        <v>0</v>
      </c>
      <c r="AI140" s="69">
        <f>+AI141+AI144+AI148+AI151</f>
        <v>31651221103</v>
      </c>
      <c r="AJ140" s="69">
        <f>+AJ141+AJ144+AJ148+AJ151</f>
        <v>70462751.5</v>
      </c>
      <c r="AK140" s="69">
        <f t="shared" ref="AK140" si="198">+AK141+AK144+AK148+AK151</f>
        <v>23540403151.5</v>
      </c>
      <c r="AL140" s="69">
        <f>+AL141+AL144+AL148+AL151</f>
        <v>88214688.5</v>
      </c>
      <c r="AM140" s="69">
        <f t="shared" ref="AM140" si="199">+AM141+AM144+AM148+AM151</f>
        <v>8124710012.5</v>
      </c>
      <c r="AN140" s="69">
        <f>+AN141+AN144+AN148+AN151</f>
        <v>49470217</v>
      </c>
      <c r="AO140" s="69">
        <f t="shared" ref="AO140" si="200">+AO141+AO144+AO148+AO151</f>
        <v>8085965541</v>
      </c>
      <c r="AP140" s="70">
        <f>IFERROR((AK140/AH140),0)</f>
        <v>0</v>
      </c>
      <c r="AQ140" s="71">
        <f>IFERROR((AM140/AH140),0)</f>
        <v>0</v>
      </c>
    </row>
    <row r="141" spans="1:43" s="47" customFormat="1" ht="30" customHeight="1" x14ac:dyDescent="0.2">
      <c r="A141" s="23">
        <v>111</v>
      </c>
      <c r="B141" s="24"/>
      <c r="C141" s="24"/>
      <c r="D141" s="40"/>
      <c r="E141" s="40"/>
      <c r="F141" s="5"/>
      <c r="G141" s="5"/>
      <c r="H141" s="41" t="s">
        <v>154</v>
      </c>
      <c r="I141" s="69">
        <f>I142</f>
        <v>14800000000</v>
      </c>
      <c r="J141" s="69">
        <f>J142</f>
        <v>0</v>
      </c>
      <c r="K141" s="69">
        <f>K142</f>
        <v>0</v>
      </c>
      <c r="L141" s="69">
        <f>L142</f>
        <v>0</v>
      </c>
      <c r="M141" s="69">
        <f t="shared" ref="M141:Q141" si="201">M142</f>
        <v>0</v>
      </c>
      <c r="N141" s="69">
        <f>N142</f>
        <v>0</v>
      </c>
      <c r="O141" s="69">
        <f t="shared" si="201"/>
        <v>0</v>
      </c>
      <c r="P141" s="69">
        <f>P142</f>
        <v>0</v>
      </c>
      <c r="Q141" s="69">
        <f t="shared" si="201"/>
        <v>0</v>
      </c>
      <c r="R141" s="70">
        <f t="shared" ref="R141:R143" si="202">IFERROR((M141/I141),0)</f>
        <v>0</v>
      </c>
      <c r="S141" s="71">
        <f t="shared" ref="S141:S143" si="203">IFERROR((O141/I141),0)</f>
        <v>0</v>
      </c>
      <c r="T141" s="38"/>
      <c r="Y141" s="23">
        <v>111</v>
      </c>
      <c r="Z141" s="24"/>
      <c r="AA141" s="24"/>
      <c r="AB141" s="40"/>
      <c r="AC141" s="40"/>
      <c r="AD141" s="5"/>
      <c r="AE141" s="5"/>
      <c r="AF141" s="41" t="s">
        <v>154</v>
      </c>
      <c r="AG141" s="69">
        <f>AG142</f>
        <v>14800000000</v>
      </c>
      <c r="AH141" s="69">
        <f>AH142</f>
        <v>0</v>
      </c>
      <c r="AI141" s="69">
        <f>AI142</f>
        <v>0</v>
      </c>
      <c r="AJ141" s="69">
        <f>AJ142</f>
        <v>0</v>
      </c>
      <c r="AK141" s="69">
        <f t="shared" ref="AK141:AO141" si="204">AK142</f>
        <v>0</v>
      </c>
      <c r="AL141" s="69">
        <f>AL142</f>
        <v>0</v>
      </c>
      <c r="AM141" s="69">
        <f t="shared" si="204"/>
        <v>0</v>
      </c>
      <c r="AN141" s="69">
        <f>AN142</f>
        <v>0</v>
      </c>
      <c r="AO141" s="69">
        <f t="shared" si="204"/>
        <v>0</v>
      </c>
      <c r="AP141" s="70">
        <f t="shared" ref="AP141:AP156" si="205">IFERROR((AK141/AG141),0)</f>
        <v>0</v>
      </c>
      <c r="AQ141" s="71">
        <f t="shared" ref="AQ141:AQ156" si="206">IFERROR((AM141/AG141),0)</f>
        <v>0</v>
      </c>
    </row>
    <row r="142" spans="1:43" s="47" customFormat="1" ht="30" customHeight="1" x14ac:dyDescent="0.2">
      <c r="A142" s="23">
        <v>111</v>
      </c>
      <c r="B142" s="34">
        <v>506</v>
      </c>
      <c r="C142" s="24"/>
      <c r="D142" s="40"/>
      <c r="E142" s="40"/>
      <c r="F142" s="5"/>
      <c r="G142" s="5"/>
      <c r="H142" s="41" t="s">
        <v>27</v>
      </c>
      <c r="I142" s="69">
        <f>+I143</f>
        <v>14800000000</v>
      </c>
      <c r="J142" s="69">
        <f>+J143</f>
        <v>0</v>
      </c>
      <c r="K142" s="69">
        <f>+K143</f>
        <v>0</v>
      </c>
      <c r="L142" s="69">
        <f>+L143</f>
        <v>0</v>
      </c>
      <c r="M142" s="69">
        <f t="shared" ref="M142:Q142" si="207">+M143</f>
        <v>0</v>
      </c>
      <c r="N142" s="69">
        <f>+N143</f>
        <v>0</v>
      </c>
      <c r="O142" s="69">
        <f t="shared" si="207"/>
        <v>0</v>
      </c>
      <c r="P142" s="69">
        <f>+P143</f>
        <v>0</v>
      </c>
      <c r="Q142" s="69">
        <f t="shared" si="207"/>
        <v>0</v>
      </c>
      <c r="R142" s="70">
        <f t="shared" si="202"/>
        <v>0</v>
      </c>
      <c r="S142" s="71">
        <f t="shared" si="203"/>
        <v>0</v>
      </c>
      <c r="T142" s="38"/>
      <c r="Y142" s="23">
        <v>111</v>
      </c>
      <c r="Z142" s="34">
        <v>506</v>
      </c>
      <c r="AA142" s="24"/>
      <c r="AB142" s="40"/>
      <c r="AC142" s="40"/>
      <c r="AD142" s="5"/>
      <c r="AE142" s="5"/>
      <c r="AF142" s="41" t="s">
        <v>27</v>
      </c>
      <c r="AG142" s="69">
        <f>+AG143</f>
        <v>14800000000</v>
      </c>
      <c r="AH142" s="69">
        <f>+AH143</f>
        <v>0</v>
      </c>
      <c r="AI142" s="69">
        <f>+AI143</f>
        <v>0</v>
      </c>
      <c r="AJ142" s="69">
        <f>+AJ143</f>
        <v>0</v>
      </c>
      <c r="AK142" s="69">
        <f t="shared" ref="AK142:AO142" si="208">+AK143</f>
        <v>0</v>
      </c>
      <c r="AL142" s="69">
        <f>+AL143</f>
        <v>0</v>
      </c>
      <c r="AM142" s="69">
        <f t="shared" si="208"/>
        <v>0</v>
      </c>
      <c r="AN142" s="69">
        <f>+AN143</f>
        <v>0</v>
      </c>
      <c r="AO142" s="69">
        <f t="shared" si="208"/>
        <v>0</v>
      </c>
      <c r="AP142" s="70">
        <f t="shared" si="205"/>
        <v>0</v>
      </c>
      <c r="AQ142" s="71">
        <f t="shared" si="206"/>
        <v>0</v>
      </c>
    </row>
    <row r="143" spans="1:43" s="47" customFormat="1" ht="30" customHeight="1" x14ac:dyDescent="0.2">
      <c r="A143" s="28">
        <v>111</v>
      </c>
      <c r="B143" s="1">
        <v>506</v>
      </c>
      <c r="C143" s="1">
        <v>1</v>
      </c>
      <c r="D143" s="3"/>
      <c r="E143" s="3"/>
      <c r="F143" s="4">
        <v>20</v>
      </c>
      <c r="G143" s="4" t="s">
        <v>240</v>
      </c>
      <c r="H143" s="10" t="s">
        <v>236</v>
      </c>
      <c r="I143" s="72">
        <v>14800000000</v>
      </c>
      <c r="J143" s="72">
        <v>0</v>
      </c>
      <c r="K143" s="72">
        <v>0</v>
      </c>
      <c r="L143" s="72">
        <v>0</v>
      </c>
      <c r="M143" s="72">
        <v>0</v>
      </c>
      <c r="N143" s="72">
        <v>0</v>
      </c>
      <c r="O143" s="72">
        <v>0</v>
      </c>
      <c r="P143" s="72">
        <v>0</v>
      </c>
      <c r="Q143" s="72">
        <v>0</v>
      </c>
      <c r="R143" s="73">
        <f t="shared" si="202"/>
        <v>0</v>
      </c>
      <c r="S143" s="74">
        <f t="shared" si="203"/>
        <v>0</v>
      </c>
      <c r="T143" s="32"/>
      <c r="Y143" s="28">
        <v>111</v>
      </c>
      <c r="Z143" s="1">
        <v>506</v>
      </c>
      <c r="AA143" s="1">
        <v>1</v>
      </c>
      <c r="AB143" s="3"/>
      <c r="AC143" s="3"/>
      <c r="AD143" s="4">
        <v>20</v>
      </c>
      <c r="AE143" s="4" t="s">
        <v>240</v>
      </c>
      <c r="AF143" s="10" t="s">
        <v>236</v>
      </c>
      <c r="AG143" s="72">
        <v>14800000000</v>
      </c>
      <c r="AH143" s="72">
        <f>+AI143-BG143</f>
        <v>0</v>
      </c>
      <c r="AI143" s="72">
        <v>0</v>
      </c>
      <c r="AJ143" s="72">
        <f>+AK143-BI143</f>
        <v>0</v>
      </c>
      <c r="AK143" s="72">
        <v>0</v>
      </c>
      <c r="AL143" s="72">
        <f>+AM143-BK143</f>
        <v>0</v>
      </c>
      <c r="AM143" s="72">
        <v>0</v>
      </c>
      <c r="AN143" s="72">
        <f>+AO143-BM143</f>
        <v>0</v>
      </c>
      <c r="AO143" s="72">
        <v>0</v>
      </c>
      <c r="AP143" s="73">
        <f t="shared" si="205"/>
        <v>0</v>
      </c>
      <c r="AQ143" s="74">
        <f t="shared" si="206"/>
        <v>0</v>
      </c>
    </row>
    <row r="144" spans="1:43" s="37" customFormat="1" ht="30" customHeight="1" x14ac:dyDescent="0.25">
      <c r="A144" s="23">
        <v>213</v>
      </c>
      <c r="B144" s="24"/>
      <c r="C144" s="24"/>
      <c r="D144" s="40"/>
      <c r="E144" s="40"/>
      <c r="F144" s="5"/>
      <c r="G144" s="5"/>
      <c r="H144" s="41" t="s">
        <v>26</v>
      </c>
      <c r="I144" s="69">
        <f>I145</f>
        <v>20248600000</v>
      </c>
      <c r="J144" s="69">
        <f t="shared" ref="J144:Q144" si="209">J145</f>
        <v>0</v>
      </c>
      <c r="K144" s="69">
        <f t="shared" si="209"/>
        <v>0</v>
      </c>
      <c r="L144" s="69">
        <f t="shared" si="209"/>
        <v>0</v>
      </c>
      <c r="M144" s="69">
        <f t="shared" si="209"/>
        <v>0</v>
      </c>
      <c r="N144" s="69">
        <f t="shared" si="209"/>
        <v>0</v>
      </c>
      <c r="O144" s="69">
        <f t="shared" si="209"/>
        <v>0</v>
      </c>
      <c r="P144" s="69">
        <f t="shared" si="209"/>
        <v>0</v>
      </c>
      <c r="Q144" s="69">
        <f t="shared" si="209"/>
        <v>0</v>
      </c>
      <c r="R144" s="70">
        <f t="shared" si="102"/>
        <v>0</v>
      </c>
      <c r="S144" s="71">
        <f t="shared" si="103"/>
        <v>0</v>
      </c>
      <c r="T144" s="38"/>
      <c r="Y144" s="23">
        <v>213</v>
      </c>
      <c r="Z144" s="24"/>
      <c r="AA144" s="24"/>
      <c r="AB144" s="40"/>
      <c r="AC144" s="40"/>
      <c r="AD144" s="5"/>
      <c r="AE144" s="5"/>
      <c r="AF144" s="41" t="s">
        <v>26</v>
      </c>
      <c r="AG144" s="69">
        <f>AG145</f>
        <v>20248600000</v>
      </c>
      <c r="AH144" s="69">
        <f t="shared" ref="AH144:AO144" si="210">AH145</f>
        <v>0</v>
      </c>
      <c r="AI144" s="69">
        <f t="shared" si="210"/>
        <v>0</v>
      </c>
      <c r="AJ144" s="69">
        <f t="shared" si="210"/>
        <v>0</v>
      </c>
      <c r="AK144" s="69">
        <f t="shared" si="210"/>
        <v>0</v>
      </c>
      <c r="AL144" s="69">
        <f t="shared" si="210"/>
        <v>0</v>
      </c>
      <c r="AM144" s="69">
        <f t="shared" si="210"/>
        <v>0</v>
      </c>
      <c r="AN144" s="69">
        <f t="shared" si="210"/>
        <v>0</v>
      </c>
      <c r="AO144" s="69">
        <f t="shared" si="210"/>
        <v>0</v>
      </c>
      <c r="AP144" s="70">
        <f t="shared" si="205"/>
        <v>0</v>
      </c>
      <c r="AQ144" s="71">
        <f t="shared" si="206"/>
        <v>0</v>
      </c>
    </row>
    <row r="145" spans="1:43" s="37" customFormat="1" ht="30" customHeight="1" x14ac:dyDescent="0.25">
      <c r="A145" s="23">
        <v>213</v>
      </c>
      <c r="B145" s="34">
        <v>506</v>
      </c>
      <c r="C145" s="24"/>
      <c r="D145" s="40"/>
      <c r="E145" s="40"/>
      <c r="F145" s="5"/>
      <c r="G145" s="5"/>
      <c r="H145" s="41" t="s">
        <v>27</v>
      </c>
      <c r="I145" s="69">
        <f>SUM(I146:I147)</f>
        <v>20248600000</v>
      </c>
      <c r="J145" s="69">
        <f t="shared" ref="J145:Q145" si="211">SUM(J146:J147)</f>
        <v>0</v>
      </c>
      <c r="K145" s="69">
        <f t="shared" si="211"/>
        <v>0</v>
      </c>
      <c r="L145" s="69">
        <f t="shared" ref="L145" si="212">SUM(L146:L147)</f>
        <v>0</v>
      </c>
      <c r="M145" s="69">
        <f t="shared" si="211"/>
        <v>0</v>
      </c>
      <c r="N145" s="69">
        <f t="shared" ref="N145" si="213">SUM(N146:N147)</f>
        <v>0</v>
      </c>
      <c r="O145" s="69">
        <f t="shared" si="211"/>
        <v>0</v>
      </c>
      <c r="P145" s="69">
        <f t="shared" ref="P145" si="214">SUM(P146:P147)</f>
        <v>0</v>
      </c>
      <c r="Q145" s="69">
        <f t="shared" si="211"/>
        <v>0</v>
      </c>
      <c r="R145" s="70">
        <f t="shared" ref="R145:R156" si="215">IFERROR((M145/I145),0)</f>
        <v>0</v>
      </c>
      <c r="S145" s="71">
        <f t="shared" ref="S145:S156" si="216">IFERROR((O145/I145),0)</f>
        <v>0</v>
      </c>
      <c r="T145" s="38"/>
      <c r="Y145" s="23">
        <v>213</v>
      </c>
      <c r="Z145" s="34">
        <v>506</v>
      </c>
      <c r="AA145" s="24"/>
      <c r="AB145" s="40"/>
      <c r="AC145" s="40"/>
      <c r="AD145" s="5"/>
      <c r="AE145" s="5"/>
      <c r="AF145" s="41" t="s">
        <v>27</v>
      </c>
      <c r="AG145" s="69">
        <f>SUM(AG146:AG147)</f>
        <v>20248600000</v>
      </c>
      <c r="AH145" s="69">
        <f t="shared" ref="AH145:AO145" si="217">SUM(AH146:AH147)</f>
        <v>0</v>
      </c>
      <c r="AI145" s="69">
        <f t="shared" si="217"/>
        <v>0</v>
      </c>
      <c r="AJ145" s="69">
        <f t="shared" si="217"/>
        <v>0</v>
      </c>
      <c r="AK145" s="69">
        <f t="shared" si="217"/>
        <v>0</v>
      </c>
      <c r="AL145" s="69">
        <f t="shared" si="217"/>
        <v>0</v>
      </c>
      <c r="AM145" s="69">
        <f t="shared" si="217"/>
        <v>0</v>
      </c>
      <c r="AN145" s="69">
        <f t="shared" si="217"/>
        <v>0</v>
      </c>
      <c r="AO145" s="69">
        <f t="shared" si="217"/>
        <v>0</v>
      </c>
      <c r="AP145" s="70">
        <f t="shared" si="205"/>
        <v>0</v>
      </c>
      <c r="AQ145" s="71">
        <f t="shared" si="206"/>
        <v>0</v>
      </c>
    </row>
    <row r="146" spans="1:43" s="48" customFormat="1" ht="30" customHeight="1" x14ac:dyDescent="0.2">
      <c r="A146" s="28">
        <v>213</v>
      </c>
      <c r="B146" s="1">
        <v>506</v>
      </c>
      <c r="C146" s="1">
        <v>1</v>
      </c>
      <c r="D146" s="3"/>
      <c r="E146" s="3"/>
      <c r="F146" s="4">
        <v>20</v>
      </c>
      <c r="G146" s="4" t="s">
        <v>241</v>
      </c>
      <c r="H146" s="10" t="s">
        <v>28</v>
      </c>
      <c r="I146" s="72">
        <v>0</v>
      </c>
      <c r="J146" s="72">
        <v>0</v>
      </c>
      <c r="K146" s="72">
        <v>0</v>
      </c>
      <c r="L146" s="72">
        <v>0</v>
      </c>
      <c r="M146" s="72">
        <v>0</v>
      </c>
      <c r="N146" s="72">
        <v>0</v>
      </c>
      <c r="O146" s="72">
        <v>0</v>
      </c>
      <c r="P146" s="72">
        <v>0</v>
      </c>
      <c r="Q146" s="72">
        <v>0</v>
      </c>
      <c r="R146" s="73">
        <f t="shared" si="215"/>
        <v>0</v>
      </c>
      <c r="S146" s="74">
        <f t="shared" si="216"/>
        <v>0</v>
      </c>
      <c r="T146" s="32"/>
      <c r="Y146" s="28">
        <v>213</v>
      </c>
      <c r="Z146" s="1">
        <v>506</v>
      </c>
      <c r="AA146" s="1">
        <v>1</v>
      </c>
      <c r="AB146" s="3"/>
      <c r="AC146" s="3"/>
      <c r="AD146" s="4">
        <v>20</v>
      </c>
      <c r="AE146" s="4" t="s">
        <v>241</v>
      </c>
      <c r="AF146" s="10" t="s">
        <v>28</v>
      </c>
      <c r="AG146" s="72">
        <v>0</v>
      </c>
      <c r="AH146" s="72">
        <f>+AI146-BG146</f>
        <v>0</v>
      </c>
      <c r="AI146" s="72">
        <v>0</v>
      </c>
      <c r="AJ146" s="72">
        <f>+AK146-BI146</f>
        <v>0</v>
      </c>
      <c r="AK146" s="72">
        <v>0</v>
      </c>
      <c r="AL146" s="72">
        <f>+AM146-BK146</f>
        <v>0</v>
      </c>
      <c r="AM146" s="72">
        <v>0</v>
      </c>
      <c r="AN146" s="72">
        <f>+AO146-BM146</f>
        <v>0</v>
      </c>
      <c r="AO146" s="72">
        <v>0</v>
      </c>
      <c r="AP146" s="73">
        <f t="shared" si="205"/>
        <v>0</v>
      </c>
      <c r="AQ146" s="74">
        <f t="shared" si="206"/>
        <v>0</v>
      </c>
    </row>
    <row r="147" spans="1:43" s="48" customFormat="1" ht="30" customHeight="1" x14ac:dyDescent="0.2">
      <c r="A147" s="28">
        <v>213</v>
      </c>
      <c r="B147" s="1">
        <v>506</v>
      </c>
      <c r="C147" s="1">
        <v>2</v>
      </c>
      <c r="D147" s="3"/>
      <c r="E147" s="3"/>
      <c r="F147" s="4">
        <v>20</v>
      </c>
      <c r="G147" s="4" t="s">
        <v>250</v>
      </c>
      <c r="H147" s="10" t="s">
        <v>251</v>
      </c>
      <c r="I147" s="72">
        <v>20248600000</v>
      </c>
      <c r="J147" s="72">
        <v>0</v>
      </c>
      <c r="K147" s="72">
        <v>0</v>
      </c>
      <c r="L147" s="72">
        <v>0</v>
      </c>
      <c r="M147" s="72">
        <v>0</v>
      </c>
      <c r="N147" s="72">
        <v>0</v>
      </c>
      <c r="O147" s="72">
        <v>0</v>
      </c>
      <c r="P147" s="72">
        <v>0</v>
      </c>
      <c r="Q147" s="72">
        <v>0</v>
      </c>
      <c r="R147" s="73">
        <f t="shared" si="215"/>
        <v>0</v>
      </c>
      <c r="S147" s="74">
        <f t="shared" si="216"/>
        <v>0</v>
      </c>
      <c r="T147" s="32"/>
      <c r="Y147" s="28">
        <v>213</v>
      </c>
      <c r="Z147" s="1">
        <v>506</v>
      </c>
      <c r="AA147" s="1">
        <v>2</v>
      </c>
      <c r="AB147" s="3"/>
      <c r="AC147" s="3"/>
      <c r="AD147" s="4">
        <v>20</v>
      </c>
      <c r="AE147" s="4" t="s">
        <v>250</v>
      </c>
      <c r="AF147" s="10" t="s">
        <v>251</v>
      </c>
      <c r="AG147" s="72">
        <v>20248600000</v>
      </c>
      <c r="AH147" s="72">
        <v>0</v>
      </c>
      <c r="AI147" s="72">
        <v>0</v>
      </c>
      <c r="AJ147" s="72">
        <v>0</v>
      </c>
      <c r="AK147" s="72">
        <v>0</v>
      </c>
      <c r="AL147" s="72">
        <v>0</v>
      </c>
      <c r="AM147" s="72">
        <v>0</v>
      </c>
      <c r="AN147" s="72">
        <v>0</v>
      </c>
      <c r="AO147" s="72">
        <v>0</v>
      </c>
      <c r="AP147" s="73">
        <f t="shared" si="205"/>
        <v>0</v>
      </c>
      <c r="AQ147" s="74">
        <f t="shared" si="206"/>
        <v>0</v>
      </c>
    </row>
    <row r="148" spans="1:43" s="37" customFormat="1" ht="30" customHeight="1" x14ac:dyDescent="0.25">
      <c r="A148" s="42">
        <v>310</v>
      </c>
      <c r="B148" s="24"/>
      <c r="C148" s="24"/>
      <c r="D148" s="40"/>
      <c r="E148" s="40"/>
      <c r="F148" s="5"/>
      <c r="G148" s="5"/>
      <c r="H148" s="41" t="s">
        <v>29</v>
      </c>
      <c r="I148" s="69">
        <f t="shared" ref="I148:Q148" si="218">I149</f>
        <v>8600000000</v>
      </c>
      <c r="J148" s="69">
        <f t="shared" si="218"/>
        <v>212500000</v>
      </c>
      <c r="K148" s="69">
        <f t="shared" si="218"/>
        <v>3816085988</v>
      </c>
      <c r="L148" s="69">
        <f t="shared" si="218"/>
        <v>44030198</v>
      </c>
      <c r="M148" s="69">
        <f t="shared" si="218"/>
        <v>3536798234.5</v>
      </c>
      <c r="N148" s="69">
        <f t="shared" si="218"/>
        <v>32111654</v>
      </c>
      <c r="O148" s="69">
        <f t="shared" si="218"/>
        <v>898853539.5</v>
      </c>
      <c r="P148" s="69">
        <f t="shared" si="218"/>
        <v>60738504.5</v>
      </c>
      <c r="Q148" s="69">
        <f t="shared" si="218"/>
        <v>888735918.5</v>
      </c>
      <c r="R148" s="75">
        <f t="shared" si="215"/>
        <v>0.41125560866279071</v>
      </c>
      <c r="S148" s="76">
        <f t="shared" si="216"/>
        <v>0.10451785343023255</v>
      </c>
      <c r="T148" s="36"/>
      <c r="Y148" s="42">
        <v>310</v>
      </c>
      <c r="Z148" s="24"/>
      <c r="AA148" s="24"/>
      <c r="AB148" s="40"/>
      <c r="AC148" s="40"/>
      <c r="AD148" s="5"/>
      <c r="AE148" s="5"/>
      <c r="AF148" s="41" t="s">
        <v>29</v>
      </c>
      <c r="AG148" s="69">
        <f t="shared" ref="AG148:AO148" si="219">AG149</f>
        <v>8600000000</v>
      </c>
      <c r="AH148" s="69">
        <f t="shared" si="219"/>
        <v>0</v>
      </c>
      <c r="AI148" s="69">
        <f t="shared" si="219"/>
        <v>3603585988</v>
      </c>
      <c r="AJ148" s="69">
        <f t="shared" si="219"/>
        <v>70462751.5</v>
      </c>
      <c r="AK148" s="69">
        <f t="shared" si="219"/>
        <v>3492768036.5</v>
      </c>
      <c r="AL148" s="69">
        <f t="shared" si="219"/>
        <v>88214688.5</v>
      </c>
      <c r="AM148" s="69">
        <f t="shared" si="219"/>
        <v>866741885.5</v>
      </c>
      <c r="AN148" s="69">
        <f t="shared" si="219"/>
        <v>49470217</v>
      </c>
      <c r="AO148" s="69">
        <f t="shared" si="219"/>
        <v>827997414</v>
      </c>
      <c r="AP148" s="75">
        <f t="shared" si="205"/>
        <v>0.40613581819767441</v>
      </c>
      <c r="AQ148" s="76">
        <f t="shared" si="206"/>
        <v>0.10078394017441861</v>
      </c>
    </row>
    <row r="149" spans="1:43" s="37" customFormat="1" ht="30" customHeight="1" x14ac:dyDescent="0.25">
      <c r="A149" s="42">
        <v>310</v>
      </c>
      <c r="B149" s="34">
        <v>506</v>
      </c>
      <c r="C149" s="24"/>
      <c r="D149" s="40"/>
      <c r="E149" s="40"/>
      <c r="F149" s="5"/>
      <c r="G149" s="5"/>
      <c r="H149" s="41" t="s">
        <v>27</v>
      </c>
      <c r="I149" s="69">
        <f>+I150</f>
        <v>8600000000</v>
      </c>
      <c r="J149" s="69">
        <f t="shared" ref="J149:Q149" si="220">+J150</f>
        <v>212500000</v>
      </c>
      <c r="K149" s="69">
        <f t="shared" si="220"/>
        <v>3816085988</v>
      </c>
      <c r="L149" s="69">
        <f t="shared" si="220"/>
        <v>44030198</v>
      </c>
      <c r="M149" s="69">
        <f t="shared" si="220"/>
        <v>3536798234.5</v>
      </c>
      <c r="N149" s="69">
        <f t="shared" si="220"/>
        <v>32111654</v>
      </c>
      <c r="O149" s="69">
        <f t="shared" si="220"/>
        <v>898853539.5</v>
      </c>
      <c r="P149" s="69">
        <f t="shared" si="220"/>
        <v>60738504.5</v>
      </c>
      <c r="Q149" s="69">
        <f t="shared" si="220"/>
        <v>888735918.5</v>
      </c>
      <c r="R149" s="75">
        <f t="shared" si="215"/>
        <v>0.41125560866279071</v>
      </c>
      <c r="S149" s="76">
        <f t="shared" si="216"/>
        <v>0.10451785343023255</v>
      </c>
      <c r="T149" s="36"/>
      <c r="Y149" s="42">
        <v>310</v>
      </c>
      <c r="Z149" s="34">
        <v>506</v>
      </c>
      <c r="AA149" s="24"/>
      <c r="AB149" s="40"/>
      <c r="AC149" s="40"/>
      <c r="AD149" s="5"/>
      <c r="AE149" s="5"/>
      <c r="AF149" s="41" t="s">
        <v>27</v>
      </c>
      <c r="AG149" s="69">
        <f>+AG150</f>
        <v>8600000000</v>
      </c>
      <c r="AH149" s="69">
        <f t="shared" ref="AH149:AO149" si="221">+AH150</f>
        <v>0</v>
      </c>
      <c r="AI149" s="69">
        <f t="shared" si="221"/>
        <v>3603585988</v>
      </c>
      <c r="AJ149" s="69">
        <f t="shared" si="221"/>
        <v>70462751.5</v>
      </c>
      <c r="AK149" s="69">
        <f t="shared" si="221"/>
        <v>3492768036.5</v>
      </c>
      <c r="AL149" s="69">
        <f t="shared" si="221"/>
        <v>88214688.5</v>
      </c>
      <c r="AM149" s="69">
        <f t="shared" si="221"/>
        <v>866741885.5</v>
      </c>
      <c r="AN149" s="69">
        <f t="shared" si="221"/>
        <v>49470217</v>
      </c>
      <c r="AO149" s="69">
        <f t="shared" si="221"/>
        <v>827997414</v>
      </c>
      <c r="AP149" s="75">
        <f t="shared" si="205"/>
        <v>0.40613581819767441</v>
      </c>
      <c r="AQ149" s="76">
        <f t="shared" si="206"/>
        <v>0.10078394017441861</v>
      </c>
    </row>
    <row r="150" spans="1:43" s="48" customFormat="1" ht="30" customHeight="1" x14ac:dyDescent="0.2">
      <c r="A150" s="2">
        <v>310</v>
      </c>
      <c r="B150" s="1">
        <v>506</v>
      </c>
      <c r="C150" s="1">
        <v>1</v>
      </c>
      <c r="D150" s="3"/>
      <c r="E150" s="3"/>
      <c r="F150" s="4">
        <v>20</v>
      </c>
      <c r="G150" s="4" t="s">
        <v>242</v>
      </c>
      <c r="H150" s="10" t="s">
        <v>30</v>
      </c>
      <c r="I150" s="72">
        <v>8600000000</v>
      </c>
      <c r="J150" s="72">
        <v>212500000</v>
      </c>
      <c r="K150" s="72">
        <v>3816085988</v>
      </c>
      <c r="L150" s="72">
        <v>44030198</v>
      </c>
      <c r="M150" s="72">
        <v>3536798234.5</v>
      </c>
      <c r="N150" s="72">
        <v>32111654</v>
      </c>
      <c r="O150" s="72">
        <v>898853539.5</v>
      </c>
      <c r="P150" s="72">
        <v>60738504.5</v>
      </c>
      <c r="Q150" s="72">
        <v>888735918.5</v>
      </c>
      <c r="R150" s="73">
        <f t="shared" si="215"/>
        <v>0.41125560866279071</v>
      </c>
      <c r="S150" s="74">
        <f t="shared" si="216"/>
        <v>0.10451785343023255</v>
      </c>
      <c r="T150" s="32"/>
      <c r="Y150" s="2">
        <v>310</v>
      </c>
      <c r="Z150" s="1">
        <v>506</v>
      </c>
      <c r="AA150" s="1">
        <v>1</v>
      </c>
      <c r="AB150" s="3"/>
      <c r="AC150" s="3"/>
      <c r="AD150" s="4">
        <v>20</v>
      </c>
      <c r="AE150" s="4" t="s">
        <v>242</v>
      </c>
      <c r="AF150" s="10" t="s">
        <v>30</v>
      </c>
      <c r="AG150" s="72">
        <v>8600000000</v>
      </c>
      <c r="AH150" s="72">
        <v>0</v>
      </c>
      <c r="AI150" s="72">
        <v>3603585988</v>
      </c>
      <c r="AJ150" s="72">
        <v>70462751.5</v>
      </c>
      <c r="AK150" s="72">
        <v>3492768036.5</v>
      </c>
      <c r="AL150" s="72">
        <v>88214688.5</v>
      </c>
      <c r="AM150" s="72">
        <v>866741885.5</v>
      </c>
      <c r="AN150" s="72">
        <v>49470217</v>
      </c>
      <c r="AO150" s="72">
        <v>827997414</v>
      </c>
      <c r="AP150" s="73">
        <f t="shared" si="205"/>
        <v>0.40613581819767441</v>
      </c>
      <c r="AQ150" s="74">
        <f t="shared" si="206"/>
        <v>0.10078394017441861</v>
      </c>
    </row>
    <row r="151" spans="1:43" s="37" customFormat="1" ht="30" customHeight="1" x14ac:dyDescent="0.25">
      <c r="A151" s="42">
        <v>410</v>
      </c>
      <c r="B151" s="24"/>
      <c r="C151" s="25"/>
      <c r="D151" s="25"/>
      <c r="E151" s="25"/>
      <c r="F151" s="25"/>
      <c r="G151" s="25"/>
      <c r="H151" s="11" t="s">
        <v>31</v>
      </c>
      <c r="I151" s="69">
        <f>+I152</f>
        <v>397358400000</v>
      </c>
      <c r="J151" s="69">
        <f>+J152</f>
        <v>29791498920</v>
      </c>
      <c r="K151" s="69">
        <f>+K152</f>
        <v>57839134035</v>
      </c>
      <c r="L151" s="69">
        <f>+L152</f>
        <v>57288178</v>
      </c>
      <c r="M151" s="69">
        <f t="shared" ref="M151:Q151" si="222">+M152</f>
        <v>20104923293</v>
      </c>
      <c r="N151" s="69">
        <f>+N152</f>
        <v>171814</v>
      </c>
      <c r="O151" s="69">
        <f t="shared" si="222"/>
        <v>7258139941</v>
      </c>
      <c r="P151" s="69">
        <f>+P152</f>
        <v>171814</v>
      </c>
      <c r="Q151" s="69">
        <f t="shared" si="222"/>
        <v>7258139941</v>
      </c>
      <c r="R151" s="70">
        <f t="shared" si="215"/>
        <v>5.0596447169608094E-2</v>
      </c>
      <c r="S151" s="71">
        <f t="shared" si="216"/>
        <v>1.826597837367978E-2</v>
      </c>
      <c r="T151" s="38"/>
      <c r="Y151" s="42">
        <v>410</v>
      </c>
      <c r="Z151" s="24"/>
      <c r="AA151" s="25"/>
      <c r="AB151" s="25"/>
      <c r="AC151" s="25"/>
      <c r="AD151" s="25"/>
      <c r="AE151" s="25"/>
      <c r="AF151" s="11" t="s">
        <v>31</v>
      </c>
      <c r="AG151" s="69">
        <f>+AG152</f>
        <v>397358400000</v>
      </c>
      <c r="AH151" s="69">
        <f>+AH152</f>
        <v>0</v>
      </c>
      <c r="AI151" s="69">
        <f>+AI152</f>
        <v>28047635115</v>
      </c>
      <c r="AJ151" s="69">
        <f>+AJ152</f>
        <v>0</v>
      </c>
      <c r="AK151" s="69">
        <f t="shared" ref="AK151:AO151" si="223">+AK152</f>
        <v>20047635115</v>
      </c>
      <c r="AL151" s="69">
        <f>+AL152</f>
        <v>0</v>
      </c>
      <c r="AM151" s="69">
        <f t="shared" si="223"/>
        <v>7257968127</v>
      </c>
      <c r="AN151" s="69">
        <f>+AN152</f>
        <v>0</v>
      </c>
      <c r="AO151" s="69">
        <f t="shared" si="223"/>
        <v>7257968127</v>
      </c>
      <c r="AP151" s="70">
        <f t="shared" si="205"/>
        <v>5.0452274609017952E-2</v>
      </c>
      <c r="AQ151" s="71">
        <f t="shared" si="206"/>
        <v>1.8265545983172874E-2</v>
      </c>
    </row>
    <row r="152" spans="1:43" s="37" customFormat="1" ht="30" customHeight="1" x14ac:dyDescent="0.25">
      <c r="A152" s="42">
        <v>410</v>
      </c>
      <c r="B152" s="34">
        <v>506</v>
      </c>
      <c r="C152" s="25"/>
      <c r="D152" s="25"/>
      <c r="E152" s="25"/>
      <c r="F152" s="25"/>
      <c r="G152" s="25"/>
      <c r="H152" s="41" t="s">
        <v>27</v>
      </c>
      <c r="I152" s="69">
        <f>SUM(I153:I155)</f>
        <v>397358400000</v>
      </c>
      <c r="J152" s="69">
        <f>SUM(J153:J155)</f>
        <v>29791498920</v>
      </c>
      <c r="K152" s="69">
        <f>SUM(K153:K155)</f>
        <v>57839134035</v>
      </c>
      <c r="L152" s="69">
        <f>SUM(L153:L155)</f>
        <v>57288178</v>
      </c>
      <c r="M152" s="69">
        <f t="shared" ref="M152" si="224">SUM(M153:M155)</f>
        <v>20104923293</v>
      </c>
      <c r="N152" s="69">
        <f>SUM(N153:N155)</f>
        <v>171814</v>
      </c>
      <c r="O152" s="69">
        <f t="shared" ref="O152" si="225">SUM(O153:O155)</f>
        <v>7258139941</v>
      </c>
      <c r="P152" s="69">
        <f>SUM(P153:P155)</f>
        <v>171814</v>
      </c>
      <c r="Q152" s="69">
        <f t="shared" ref="Q152" si="226">SUM(Q153:Q155)</f>
        <v>7258139941</v>
      </c>
      <c r="R152" s="70">
        <f t="shared" si="215"/>
        <v>5.0596447169608094E-2</v>
      </c>
      <c r="S152" s="71">
        <f t="shared" si="216"/>
        <v>1.826597837367978E-2</v>
      </c>
      <c r="T152" s="38"/>
      <c r="Y152" s="42">
        <v>410</v>
      </c>
      <c r="Z152" s="34">
        <v>506</v>
      </c>
      <c r="AA152" s="25"/>
      <c r="AB152" s="25"/>
      <c r="AC152" s="25"/>
      <c r="AD152" s="25"/>
      <c r="AE152" s="25"/>
      <c r="AF152" s="41" t="s">
        <v>27</v>
      </c>
      <c r="AG152" s="69">
        <f>SUM(AG153:AG155)</f>
        <v>397358400000</v>
      </c>
      <c r="AH152" s="69">
        <f>SUM(AH153:AH155)</f>
        <v>0</v>
      </c>
      <c r="AI152" s="69">
        <f>SUM(AI153:AI155)</f>
        <v>28047635115</v>
      </c>
      <c r="AJ152" s="69">
        <f>SUM(AJ153:AJ155)</f>
        <v>0</v>
      </c>
      <c r="AK152" s="69">
        <f t="shared" ref="AK152" si="227">SUM(AK153:AK155)</f>
        <v>20047635115</v>
      </c>
      <c r="AL152" s="69">
        <f>SUM(AL153:AL155)</f>
        <v>0</v>
      </c>
      <c r="AM152" s="69">
        <f t="shared" ref="AM152" si="228">SUM(AM153:AM155)</f>
        <v>7257968127</v>
      </c>
      <c r="AN152" s="69">
        <f>SUM(AN153:AN155)</f>
        <v>0</v>
      </c>
      <c r="AO152" s="69">
        <f t="shared" ref="AO152" si="229">SUM(AO153:AO155)</f>
        <v>7257968127</v>
      </c>
      <c r="AP152" s="70">
        <f t="shared" si="205"/>
        <v>5.0452274609017952E-2</v>
      </c>
      <c r="AQ152" s="71">
        <f t="shared" si="206"/>
        <v>1.8265545983172874E-2</v>
      </c>
    </row>
    <row r="153" spans="1:43" s="48" customFormat="1" ht="30" customHeight="1" x14ac:dyDescent="0.2">
      <c r="A153" s="1">
        <v>410</v>
      </c>
      <c r="B153" s="1">
        <v>506</v>
      </c>
      <c r="C153" s="1">
        <v>1</v>
      </c>
      <c r="D153" s="30"/>
      <c r="E153" s="30"/>
      <c r="F153" s="30">
        <v>20</v>
      </c>
      <c r="G153" s="30" t="s">
        <v>243</v>
      </c>
      <c r="H153" s="12" t="s">
        <v>32</v>
      </c>
      <c r="I153" s="72">
        <v>349062400000</v>
      </c>
      <c r="J153" s="72">
        <v>29791498920</v>
      </c>
      <c r="K153" s="72">
        <v>37791498920</v>
      </c>
      <c r="L153" s="72">
        <v>57288178</v>
      </c>
      <c r="M153" s="72">
        <v>57288178</v>
      </c>
      <c r="N153" s="72">
        <v>0</v>
      </c>
      <c r="O153" s="72">
        <v>0</v>
      </c>
      <c r="P153" s="72">
        <v>0</v>
      </c>
      <c r="Q153" s="72">
        <v>0</v>
      </c>
      <c r="R153" s="73">
        <f t="shared" si="215"/>
        <v>1.641201630424818E-4</v>
      </c>
      <c r="S153" s="74">
        <f t="shared" si="216"/>
        <v>0</v>
      </c>
      <c r="T153" s="32"/>
      <c r="Y153" s="1">
        <v>410</v>
      </c>
      <c r="Z153" s="1">
        <v>506</v>
      </c>
      <c r="AA153" s="1">
        <v>1</v>
      </c>
      <c r="AB153" s="30"/>
      <c r="AC153" s="30"/>
      <c r="AD153" s="30">
        <v>20</v>
      </c>
      <c r="AE153" s="30" t="s">
        <v>243</v>
      </c>
      <c r="AF153" s="12" t="s">
        <v>32</v>
      </c>
      <c r="AG153" s="72">
        <v>349062400000</v>
      </c>
      <c r="AH153" s="72">
        <v>0</v>
      </c>
      <c r="AI153" s="72">
        <v>8000000000</v>
      </c>
      <c r="AJ153" s="72">
        <v>0</v>
      </c>
      <c r="AK153" s="72">
        <v>0</v>
      </c>
      <c r="AL153" s="72">
        <v>0</v>
      </c>
      <c r="AM153" s="72">
        <v>0</v>
      </c>
      <c r="AN153" s="72">
        <v>0</v>
      </c>
      <c r="AO153" s="72">
        <v>0</v>
      </c>
      <c r="AP153" s="73">
        <f t="shared" si="205"/>
        <v>0</v>
      </c>
      <c r="AQ153" s="74">
        <f t="shared" si="206"/>
        <v>0</v>
      </c>
    </row>
    <row r="154" spans="1:43" s="48" customFormat="1" ht="30" customHeight="1" x14ac:dyDescent="0.2">
      <c r="A154" s="1">
        <v>410</v>
      </c>
      <c r="B154" s="1">
        <v>506</v>
      </c>
      <c r="C154" s="1">
        <v>3</v>
      </c>
      <c r="D154" s="30"/>
      <c r="E154" s="30"/>
      <c r="F154" s="30">
        <v>20</v>
      </c>
      <c r="G154" s="30" t="s">
        <v>244</v>
      </c>
      <c r="H154" s="12" t="s">
        <v>153</v>
      </c>
      <c r="I154" s="72">
        <v>40440000000</v>
      </c>
      <c r="J154" s="72">
        <v>0</v>
      </c>
      <c r="K154" s="72">
        <v>20016336310</v>
      </c>
      <c r="L154" s="72">
        <v>0</v>
      </c>
      <c r="M154" s="72">
        <v>20016336310</v>
      </c>
      <c r="N154" s="72">
        <v>0</v>
      </c>
      <c r="O154" s="72">
        <v>7257968127</v>
      </c>
      <c r="P154" s="72">
        <v>0</v>
      </c>
      <c r="Q154" s="72">
        <v>7257968127</v>
      </c>
      <c r="R154" s="73">
        <f t="shared" si="215"/>
        <v>0.49496380588526212</v>
      </c>
      <c r="S154" s="74">
        <f t="shared" si="216"/>
        <v>0.1794749784124629</v>
      </c>
      <c r="T154" s="32"/>
      <c r="Y154" s="1">
        <v>410</v>
      </c>
      <c r="Z154" s="1">
        <v>506</v>
      </c>
      <c r="AA154" s="1">
        <v>3</v>
      </c>
      <c r="AB154" s="30"/>
      <c r="AC154" s="30"/>
      <c r="AD154" s="30">
        <v>20</v>
      </c>
      <c r="AE154" s="30" t="s">
        <v>244</v>
      </c>
      <c r="AF154" s="12" t="s">
        <v>153</v>
      </c>
      <c r="AG154" s="72">
        <v>40440000000</v>
      </c>
      <c r="AH154" s="72">
        <v>0</v>
      </c>
      <c r="AI154" s="72">
        <v>20016336310</v>
      </c>
      <c r="AJ154" s="72">
        <v>0</v>
      </c>
      <c r="AK154" s="72">
        <v>20016336310</v>
      </c>
      <c r="AL154" s="72">
        <v>0</v>
      </c>
      <c r="AM154" s="72">
        <v>7257968127</v>
      </c>
      <c r="AN154" s="72">
        <v>0</v>
      </c>
      <c r="AO154" s="72">
        <v>7257968127</v>
      </c>
      <c r="AP154" s="73">
        <f t="shared" si="205"/>
        <v>0.49496380588526212</v>
      </c>
      <c r="AQ154" s="74">
        <f t="shared" si="206"/>
        <v>0.1794749784124629</v>
      </c>
    </row>
    <row r="155" spans="1:43" s="48" customFormat="1" ht="30" customHeight="1" thickBot="1" x14ac:dyDescent="0.25">
      <c r="A155" s="1">
        <v>410</v>
      </c>
      <c r="B155" s="1">
        <v>506</v>
      </c>
      <c r="C155" s="1">
        <v>5</v>
      </c>
      <c r="D155" s="30"/>
      <c r="E155" s="30"/>
      <c r="F155" s="30">
        <v>20</v>
      </c>
      <c r="G155" s="30" t="s">
        <v>245</v>
      </c>
      <c r="H155" s="12" t="s">
        <v>237</v>
      </c>
      <c r="I155" s="72">
        <v>7856000000</v>
      </c>
      <c r="J155" s="72">
        <v>0</v>
      </c>
      <c r="K155" s="72">
        <v>31298805</v>
      </c>
      <c r="L155" s="72">
        <v>0</v>
      </c>
      <c r="M155" s="72">
        <v>31298805</v>
      </c>
      <c r="N155" s="72">
        <v>171814</v>
      </c>
      <c r="O155" s="72">
        <v>171814</v>
      </c>
      <c r="P155" s="72">
        <v>171814</v>
      </c>
      <c r="Q155" s="72">
        <v>171814</v>
      </c>
      <c r="R155" s="73">
        <f t="shared" si="215"/>
        <v>3.9840637729124237E-3</v>
      </c>
      <c r="S155" s="74">
        <f t="shared" si="216"/>
        <v>2.1870417515274949E-5</v>
      </c>
      <c r="T155" s="32"/>
      <c r="Y155" s="1">
        <v>410</v>
      </c>
      <c r="Z155" s="1">
        <v>506</v>
      </c>
      <c r="AA155" s="1">
        <v>5</v>
      </c>
      <c r="AB155" s="30"/>
      <c r="AC155" s="30"/>
      <c r="AD155" s="30">
        <v>20</v>
      </c>
      <c r="AE155" s="30" t="s">
        <v>245</v>
      </c>
      <c r="AF155" s="12" t="s">
        <v>237</v>
      </c>
      <c r="AG155" s="72">
        <v>7856000000</v>
      </c>
      <c r="AH155" s="72">
        <v>0</v>
      </c>
      <c r="AI155" s="72">
        <v>31298805</v>
      </c>
      <c r="AJ155" s="72">
        <v>0</v>
      </c>
      <c r="AK155" s="72">
        <v>31298805</v>
      </c>
      <c r="AL155" s="72">
        <v>0</v>
      </c>
      <c r="AM155" s="72">
        <v>0</v>
      </c>
      <c r="AN155" s="72">
        <v>0</v>
      </c>
      <c r="AO155" s="72">
        <v>0</v>
      </c>
      <c r="AP155" s="73">
        <f t="shared" si="205"/>
        <v>3.9840637729124237E-3</v>
      </c>
      <c r="AQ155" s="74">
        <f t="shared" si="206"/>
        <v>0</v>
      </c>
    </row>
    <row r="156" spans="1:43" s="49" customFormat="1" ht="30" customHeight="1" thickBot="1" x14ac:dyDescent="0.3">
      <c r="A156" s="93" t="s">
        <v>33</v>
      </c>
      <c r="B156" s="94"/>
      <c r="C156" s="94"/>
      <c r="D156" s="94"/>
      <c r="E156" s="94"/>
      <c r="F156" s="94"/>
      <c r="G156" s="94"/>
      <c r="H156" s="95"/>
      <c r="I156" s="80">
        <f>+I8+I140</f>
        <v>1039749524000</v>
      </c>
      <c r="J156" s="80">
        <f t="shared" ref="J156" si="230">+J8+J140</f>
        <v>30704498604.610001</v>
      </c>
      <c r="K156" s="80">
        <f>+K8+K140</f>
        <v>393455260735.87</v>
      </c>
      <c r="L156" s="80">
        <f t="shared" ref="L156" si="231">+L8+L140</f>
        <v>3199939873.2400002</v>
      </c>
      <c r="M156" s="80">
        <f>+M8+M140</f>
        <v>332919498864</v>
      </c>
      <c r="N156" s="80">
        <f t="shared" ref="N156" si="232">+N8+N140</f>
        <v>3748578442.6500001</v>
      </c>
      <c r="O156" s="80">
        <f>+O8+O140</f>
        <v>293791960148.48999</v>
      </c>
      <c r="P156" s="80">
        <f t="shared" ref="P156" si="233">+P8+P140</f>
        <v>2492545445.1500001</v>
      </c>
      <c r="Q156" s="80">
        <f t="shared" ref="Q156" si="234">+Q8+Q140</f>
        <v>292459242252.48999</v>
      </c>
      <c r="R156" s="81">
        <f t="shared" si="215"/>
        <v>0.3201920185384956</v>
      </c>
      <c r="S156" s="82">
        <f t="shared" si="216"/>
        <v>0.28256032185352553</v>
      </c>
      <c r="T156" s="36"/>
      <c r="Y156" s="93" t="s">
        <v>33</v>
      </c>
      <c r="Z156" s="94"/>
      <c r="AA156" s="94"/>
      <c r="AB156" s="94"/>
      <c r="AC156" s="94"/>
      <c r="AD156" s="94"/>
      <c r="AE156" s="94"/>
      <c r="AF156" s="95"/>
      <c r="AG156" s="80">
        <f>+AG8+AG140</f>
        <v>1039749524000</v>
      </c>
      <c r="AH156" s="80">
        <f t="shared" ref="AH156" si="235">+AH8+AH140</f>
        <v>667548049</v>
      </c>
      <c r="AI156" s="80">
        <f>+AI8+AI140</f>
        <v>362750762131.26001</v>
      </c>
      <c r="AJ156" s="80">
        <f t="shared" ref="AJ156" si="236">+AJ8+AJ140</f>
        <v>3074001845.02</v>
      </c>
      <c r="AK156" s="80">
        <f>+AK8+AK140</f>
        <v>329719558990.76001</v>
      </c>
      <c r="AL156" s="80">
        <f>+AL8+AL140</f>
        <v>4832442635.0500002</v>
      </c>
      <c r="AM156" s="80">
        <f>+AM8+AM140</f>
        <v>290043381705.84003</v>
      </c>
      <c r="AN156" s="80">
        <f>+AN8+AN140</f>
        <v>5129741604.5500002</v>
      </c>
      <c r="AO156" s="80">
        <f t="shared" ref="AO156" si="237">+AO8+AO140</f>
        <v>289966696807.34003</v>
      </c>
      <c r="AP156" s="81">
        <f t="shared" si="205"/>
        <v>0.3171144120579179</v>
      </c>
      <c r="AQ156" s="82">
        <f t="shared" si="206"/>
        <v>0.27895505120312036</v>
      </c>
    </row>
    <row r="157" spans="1:43" x14ac:dyDescent="0.2">
      <c r="A157" s="50"/>
      <c r="B157" s="51"/>
      <c r="C157" s="52"/>
      <c r="D157" s="52"/>
      <c r="E157" s="52"/>
      <c r="F157" s="52"/>
      <c r="G157" s="52"/>
      <c r="H157" s="9"/>
      <c r="I157" s="53"/>
      <c r="J157" s="53"/>
      <c r="K157" s="54"/>
      <c r="L157" s="55"/>
      <c r="M157" s="56"/>
      <c r="N157" s="55"/>
      <c r="O157" s="55"/>
      <c r="P157" s="55"/>
      <c r="Q157" s="56"/>
      <c r="R157" s="57"/>
      <c r="S157" s="58"/>
      <c r="T157" s="57"/>
    </row>
    <row r="162" spans="1:17" x14ac:dyDescent="0.2">
      <c r="I162" s="62"/>
      <c r="J162" s="63"/>
      <c r="K162" s="62"/>
      <c r="L162" s="62"/>
      <c r="M162" s="62"/>
      <c r="N162" s="62"/>
      <c r="O162" s="62"/>
      <c r="P162" s="62"/>
      <c r="Q162" s="62"/>
    </row>
    <row r="163" spans="1:17" x14ac:dyDescent="0.2">
      <c r="I163" s="62"/>
      <c r="J163" s="62"/>
      <c r="K163" s="62"/>
      <c r="L163" s="62"/>
      <c r="M163" s="62"/>
      <c r="N163" s="62"/>
      <c r="O163" s="62"/>
      <c r="P163" s="62"/>
      <c r="Q163" s="62"/>
    </row>
    <row r="164" spans="1:17" x14ac:dyDescent="0.2">
      <c r="I164" s="62"/>
      <c r="J164" s="62"/>
      <c r="K164" s="62"/>
      <c r="L164" s="62"/>
      <c r="M164" s="62"/>
      <c r="N164" s="62"/>
      <c r="O164" s="62"/>
      <c r="P164" s="62"/>
      <c r="Q164" s="62"/>
    </row>
    <row r="165" spans="1:17" x14ac:dyDescent="0.2">
      <c r="I165" s="62"/>
      <c r="J165" s="62"/>
      <c r="K165" s="62"/>
      <c r="L165" s="62"/>
      <c r="M165" s="62"/>
      <c r="N165" s="62"/>
      <c r="O165" s="62"/>
      <c r="P165" s="62"/>
      <c r="Q165" s="62"/>
    </row>
    <row r="166" spans="1:17" x14ac:dyDescent="0.2">
      <c r="I166" s="62"/>
      <c r="J166" s="62"/>
      <c r="K166" s="62"/>
      <c r="L166" s="62"/>
      <c r="M166" s="62"/>
      <c r="N166" s="62"/>
      <c r="O166" s="62"/>
      <c r="P166" s="62"/>
      <c r="Q166" s="62"/>
    </row>
    <row r="167" spans="1:17" x14ac:dyDescent="0.2">
      <c r="I167" s="62"/>
      <c r="J167" s="62"/>
      <c r="K167" s="62"/>
      <c r="L167" s="62"/>
      <c r="M167" s="62"/>
      <c r="N167" s="62"/>
      <c r="O167" s="62"/>
      <c r="P167" s="62"/>
      <c r="Q167" s="62"/>
    </row>
    <row r="168" spans="1:17" x14ac:dyDescent="0.2">
      <c r="I168" s="62"/>
      <c r="J168" s="62"/>
      <c r="K168" s="62"/>
      <c r="L168" s="62"/>
      <c r="M168" s="62"/>
      <c r="N168" s="62"/>
      <c r="O168" s="62"/>
      <c r="P168" s="62"/>
      <c r="Q168" s="62"/>
    </row>
    <row r="169" spans="1:17" x14ac:dyDescent="0.2">
      <c r="I169" s="62"/>
      <c r="J169" s="62"/>
      <c r="K169" s="62"/>
      <c r="L169" s="62"/>
      <c r="M169" s="62"/>
      <c r="N169" s="62"/>
      <c r="O169" s="62"/>
      <c r="P169" s="62"/>
      <c r="Q169" s="62"/>
    </row>
    <row r="170" spans="1:17" x14ac:dyDescent="0.2">
      <c r="I170" s="62"/>
      <c r="J170" s="62"/>
      <c r="K170" s="62"/>
      <c r="L170" s="62"/>
      <c r="M170" s="62"/>
      <c r="N170" s="62"/>
      <c r="O170" s="62"/>
      <c r="P170" s="62"/>
      <c r="Q170" s="62"/>
    </row>
    <row r="171" spans="1:17" x14ac:dyDescent="0.2">
      <c r="I171" s="62"/>
      <c r="J171" s="62"/>
      <c r="K171" s="62"/>
      <c r="L171" s="62"/>
      <c r="M171" s="62"/>
      <c r="N171" s="62"/>
      <c r="O171" s="62"/>
      <c r="P171" s="62"/>
      <c r="Q171" s="62"/>
    </row>
    <row r="172" spans="1:17" x14ac:dyDescent="0.2">
      <c r="I172" s="62"/>
      <c r="J172" s="62"/>
      <c r="K172" s="62"/>
      <c r="L172" s="62"/>
      <c r="M172" s="62"/>
      <c r="N172" s="62"/>
      <c r="O172" s="62"/>
      <c r="P172" s="62"/>
      <c r="Q172" s="62"/>
    </row>
    <row r="173" spans="1:17" x14ac:dyDescent="0.2">
      <c r="A173" s="59"/>
      <c r="B173" s="59"/>
      <c r="C173" s="59"/>
      <c r="D173" s="59"/>
      <c r="E173" s="59"/>
      <c r="F173" s="59"/>
      <c r="G173" s="59"/>
      <c r="H173" s="59"/>
      <c r="I173" s="62"/>
      <c r="J173" s="62"/>
      <c r="K173" s="62"/>
      <c r="L173" s="62"/>
      <c r="M173" s="62"/>
      <c r="N173" s="62"/>
      <c r="O173" s="62"/>
      <c r="P173" s="62"/>
      <c r="Q173" s="62"/>
    </row>
    <row r="174" spans="1:17" x14ac:dyDescent="0.2">
      <c r="A174" s="59"/>
      <c r="B174" s="59"/>
      <c r="C174" s="59"/>
      <c r="D174" s="59"/>
      <c r="E174" s="59"/>
      <c r="F174" s="59"/>
      <c r="G174" s="59"/>
      <c r="H174" s="59"/>
      <c r="I174" s="62"/>
      <c r="J174" s="62"/>
      <c r="K174" s="62"/>
      <c r="L174" s="62"/>
      <c r="M174" s="62"/>
      <c r="N174" s="62"/>
      <c r="O174" s="62"/>
      <c r="P174" s="62"/>
      <c r="Q174" s="62"/>
    </row>
  </sheetData>
  <mergeCells count="43">
    <mergeCell ref="AO4:AO7"/>
    <mergeCell ref="AP4:AP7"/>
    <mergeCell ref="AQ4:AQ7"/>
    <mergeCell ref="Y4:AF4"/>
    <mergeCell ref="AG4:AG7"/>
    <mergeCell ref="AH4:AH7"/>
    <mergeCell ref="AI4:AI7"/>
    <mergeCell ref="AJ4:AJ7"/>
    <mergeCell ref="AK4:AK7"/>
    <mergeCell ref="AF5:AF7"/>
    <mergeCell ref="Y6:Y7"/>
    <mergeCell ref="Z6:Z7"/>
    <mergeCell ref="AA6:AA7"/>
    <mergeCell ref="AB6:AB7"/>
    <mergeCell ref="AM4:AM7"/>
    <mergeCell ref="AN4:AN7"/>
    <mergeCell ref="N4:N7"/>
    <mergeCell ref="O4:O7"/>
    <mergeCell ref="P4:P7"/>
    <mergeCell ref="Q4:Q7"/>
    <mergeCell ref="R4:R7"/>
    <mergeCell ref="S4:S7"/>
    <mergeCell ref="A156:H156"/>
    <mergeCell ref="Y156:AF156"/>
    <mergeCell ref="A8:H8"/>
    <mergeCell ref="Y8:AF8"/>
    <mergeCell ref="AL4:AL7"/>
    <mergeCell ref="A4:H4"/>
    <mergeCell ref="I4:I7"/>
    <mergeCell ref="J4:J7"/>
    <mergeCell ref="K4:K7"/>
    <mergeCell ref="L4:L7"/>
    <mergeCell ref="A6:A7"/>
    <mergeCell ref="B6:B7"/>
    <mergeCell ref="C6:C7"/>
    <mergeCell ref="D6:D7"/>
    <mergeCell ref="M4:M7"/>
    <mergeCell ref="H5:H7"/>
    <mergeCell ref="A1:S1"/>
    <mergeCell ref="A2:S2"/>
    <mergeCell ref="A3:S3"/>
    <mergeCell ref="A140:H140"/>
    <mergeCell ref="Y140:AF140"/>
  </mergeCells>
  <printOptions horizontalCentered="1" verticalCentered="1"/>
  <pageMargins left="0.39370078740157483" right="0.19685039370078741" top="0.27559055118110237" bottom="0.27559055118110237" header="0" footer="0"/>
  <pageSetup scale="70" fitToHeight="3" orientation="landscape" horizontalDpi="1200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0e351fb-1a75-4546-9b39-7d697f81258f">5</Orden>
    <Tipo_x0020_presupuesto xmlns="d0e351fb-1a75-4546-9b39-7d697f81258f">Informe de Ejecución del Presupuesto de Gastos</Tipo_x0020_presupuesto>
    <Vigencia xmlns="d0e351fb-1a75-4546-9b39-7d697f81258f">2015</Vigencia>
    <Tipo_x0020_de_x0020_documento xmlns="d0e351fb-1a75-4546-9b39-7d697f81258f">Ejecución</Tipo_x0020_de_x0020_documen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F7E96AE0A61A43BE8DB0148F98F323" ma:contentTypeVersion="7" ma:contentTypeDescription="Crear nuevo documento." ma:contentTypeScope="" ma:versionID="012f783ef77722ae02294c837cfcf4ef">
  <xsd:schema xmlns:xsd="http://www.w3.org/2001/XMLSchema" xmlns:xs="http://www.w3.org/2001/XMLSchema" xmlns:p="http://schemas.microsoft.com/office/2006/metadata/properties" xmlns:ns2="d0e351fb-1a75-4546-9b39-7d697f81258f" xmlns:ns3="4afde810-2293-4670-bb5c-117753097ca5" targetNamespace="http://schemas.microsoft.com/office/2006/metadata/properties" ma:root="true" ma:fieldsID="9bcdfc3e7b6b892c3d461a1e36c481da" ns2:_="" ns3:_="">
    <xsd:import namespace="d0e351fb-1a75-4546-9b39-7d697f81258f"/>
    <xsd:import namespace="4afde810-2293-4670-bb5c-117753097ca5"/>
    <xsd:element name="properties">
      <xsd:complexType>
        <xsd:sequence>
          <xsd:element name="documentManagement">
            <xsd:complexType>
              <xsd:all>
                <xsd:element ref="ns2:Vigencia" minOccurs="0"/>
                <xsd:element ref="ns2:Orden" minOccurs="0"/>
                <xsd:element ref="ns2:Tipo_x0020_de_x0020_documento" minOccurs="0"/>
                <xsd:element ref="ns2:Tipo_x0020_presupues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351fb-1a75-4546-9b39-7d697f81258f" elementFormDefault="qualified">
    <xsd:import namespace="http://schemas.microsoft.com/office/2006/documentManagement/types"/>
    <xsd:import namespace="http://schemas.microsoft.com/office/infopath/2007/PartnerControls"/>
    <xsd:element name="Vigencia" ma:index="8" nillable="true" ma:displayName="Vigencia" ma:decimals="0" ma:description="Año del documento" ma:internalName="Vigencia">
      <xsd:simpleType>
        <xsd:restriction base="dms:Number">
          <xsd:maxInclusive value="2022"/>
          <xsd:minInclusive value="2003"/>
        </xsd:restriction>
      </xsd:simpleType>
    </xsd:element>
    <xsd:element name="Orden" ma:index="9" nillable="true" ma:displayName="Orden" ma:decimals="0" ma:description="Orden de aparición en la biblioteca" ma:internalName="Orden">
      <xsd:simpleType>
        <xsd:restriction base="dms:Number"/>
      </xsd:simpleType>
    </xsd:element>
    <xsd:element name="Tipo_x0020_de_x0020_documento" ma:index="10" nillable="true" ma:displayName="Tipo de documento" ma:default="Ejecución" ma:format="Dropdown" ma:internalName="Tipo_x0020_de_x0020_documento">
      <xsd:simpleType>
        <xsd:restriction base="dms:Choice">
          <xsd:enumeration value="Ejecución"/>
          <xsd:enumeration value="Estados financieros"/>
        </xsd:restriction>
      </xsd:simpleType>
    </xsd:element>
    <xsd:element name="Tipo_x0020_presupuesto" ma:index="11" nillable="true" ma:displayName="Tipo Informe" ma:default="Informe de Ejecución del Presupuesto de Gastos" ma:format="Dropdown" ma:internalName="Tipo_x0020_presupuesto">
      <xsd:simpleType>
        <xsd:restriction base="dms:Choice">
          <xsd:enumeration value="Informe de Ejecución del Presupuesto de Gastos"/>
          <xsd:enumeration value="Informe de Ejecución del Presupuesto de Ingresos"/>
          <xsd:enumeration value="Otr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810-2293-4670-bb5c-117753097c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AF1F87-6215-4CAA-821D-D9A2A6BCD419}"/>
</file>

<file path=customXml/itemProps2.xml><?xml version="1.0" encoding="utf-8"?>
<ds:datastoreItem xmlns:ds="http://schemas.openxmlformats.org/officeDocument/2006/customXml" ds:itemID="{B75BE7AA-11A9-49E7-9A3B-144B574709DB}"/>
</file>

<file path=customXml/itemProps3.xml><?xml version="1.0" encoding="utf-8"?>
<ds:datastoreItem xmlns:ds="http://schemas.openxmlformats.org/officeDocument/2006/customXml" ds:itemID="{C3926D33-32A9-49B2-BF42-26CDB0DED6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VIGENCIA SIIF</vt:lpstr>
      <vt:lpstr>'VIGENCIA SIIF'!Área_de_impresión</vt:lpstr>
      <vt:lpstr>'VIGENCIA SIIF'!Títulos_a_imprimir</vt:lpstr>
    </vt:vector>
  </TitlesOfParts>
  <Company>PricewaterhouseCoopers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Vigencia 2015 Mayo (Gastos)</dc:title>
  <dc:creator>Windows User</dc:creator>
  <cp:lastModifiedBy>Carolina Peña Mugno</cp:lastModifiedBy>
  <cp:lastPrinted>2015-06-11T13:33:00Z</cp:lastPrinted>
  <dcterms:created xsi:type="dcterms:W3CDTF">2014-01-22T22:03:49Z</dcterms:created>
  <dcterms:modified xsi:type="dcterms:W3CDTF">2015-06-11T15:26:02Z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0x01010048F7E96AE0A61A43BE8DB0148F98F323</vt:lpwstr>
  </property>
  <property fmtid="{D5CDD505-2E9C-101B-9397-08002B2CF9AE}" pid="3" name="Order">
    <vt:r8>7400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