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tchmydocs.anh.gov.co\sperfiles\luzadriana.ospina\Desktop\"/>
    </mc:Choice>
  </mc:AlternateContent>
  <xr:revisionPtr revIDLastSave="0" documentId="8_{4A988C9A-D923-4625-803E-B4974A4606AB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Indice" sheetId="29" r:id="rId1"/>
    <sheet name="E&amp;P-ronda 2021" sheetId="30" r:id="rId2"/>
    <sheet name="E&amp;P-E-FTT" sheetId="7" r:id="rId3"/>
    <sheet name="Tarifas" sheetId="26" state="hidden" r:id="rId4"/>
    <sheet name="Parámetros" sheetId="28" state="hidden" r:id="rId5"/>
  </sheets>
  <definedNames>
    <definedName name="_xlnm.Print_Area" localSheetId="1">'E&amp;P-ronda 2021'!$A$1:$E$66</definedName>
    <definedName name="_xlnm.Print_Area" localSheetId="3">Tarifas!$A$1:$F$107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E21" i="7"/>
  <c r="E20" i="7"/>
  <c r="E19" i="7"/>
  <c r="E18" i="7"/>
  <c r="E24" i="30"/>
  <c r="E23" i="30"/>
  <c r="E37" i="30" l="1"/>
  <c r="E29" i="30"/>
  <c r="A34" i="30" s="1"/>
  <c r="E34" i="30" l="1"/>
  <c r="E33" i="30"/>
  <c r="E32" i="30"/>
  <c r="E35" i="30"/>
  <c r="E31" i="30" l="1"/>
  <c r="E36" i="30" s="1"/>
  <c r="A32" i="30"/>
  <c r="A31" i="30"/>
  <c r="A33" i="30"/>
  <c r="F15" i="26"/>
  <c r="C13" i="26"/>
  <c r="F81" i="26"/>
  <c r="E81" i="26"/>
  <c r="F69" i="26"/>
  <c r="E69" i="26"/>
  <c r="F47" i="26"/>
  <c r="E47" i="26"/>
  <c r="F42" i="26"/>
  <c r="E42" i="26"/>
  <c r="F32" i="26"/>
  <c r="E32" i="26"/>
  <c r="C14" i="26"/>
  <c r="F16" i="26"/>
  <c r="F63" i="26" l="1"/>
  <c r="F83" i="26"/>
  <c r="F87" i="26"/>
  <c r="F85" i="26"/>
  <c r="F84" i="26"/>
  <c r="F89" i="26"/>
  <c r="F90" i="26"/>
  <c r="F93" i="26"/>
  <c r="F95" i="26"/>
  <c r="F94" i="26"/>
  <c r="F86" i="26"/>
  <c r="F44" i="26"/>
  <c r="F33" i="26"/>
  <c r="F51" i="26"/>
  <c r="F50" i="26"/>
  <c r="F49" i="26"/>
  <c r="F35" i="26"/>
  <c r="F52" i="26"/>
  <c r="F34" i="26"/>
  <c r="E22" i="7" l="1"/>
</calcChain>
</file>

<file path=xl/sharedStrings.xml><?xml version="1.0" encoding="utf-8"?>
<sst xmlns="http://schemas.openxmlformats.org/spreadsheetml/2006/main" count="615" uniqueCount="579">
  <si>
    <t>Formularios disponibles</t>
  </si>
  <si>
    <t>Uso</t>
  </si>
  <si>
    <t>Formulario Uso Subsuelo No. 1</t>
  </si>
  <si>
    <t>Formulario Uso Subsuelo No. 2</t>
  </si>
  <si>
    <t>Formulario Uso Subsuelo No. 3</t>
  </si>
  <si>
    <t xml:space="preserve">Formulario Uso Subsuelo No. 4 </t>
  </si>
  <si>
    <t>Formulario Uso Subsuelo No. 5</t>
  </si>
  <si>
    <t>Formulario Aportes No. 1</t>
  </si>
  <si>
    <t>Formulario Aportes No. 2</t>
  </si>
  <si>
    <t>Formulario Participación Producción No. 1</t>
  </si>
  <si>
    <t>Formulario Participación Producción No. 2</t>
  </si>
  <si>
    <t>Formulario Precios Altos No. 1</t>
  </si>
  <si>
    <t>Formulario Precios Altos No. 2</t>
  </si>
  <si>
    <t>Formulario Precios Altos No. 3</t>
  </si>
  <si>
    <t>Nombre del Contrato</t>
  </si>
  <si>
    <t>LLA 100 (E&amp;P)</t>
  </si>
  <si>
    <t>Fecha de suscripción del contrato (dd-mm-aa)</t>
  </si>
  <si>
    <t>(1)</t>
  </si>
  <si>
    <t>Fecha Efectiva  (dd-mm-aa)</t>
  </si>
  <si>
    <t>Período de liquidación:</t>
  </si>
  <si>
    <t>de (dd-mm-aa)</t>
  </si>
  <si>
    <t>a (dd-mm-aa)</t>
  </si>
  <si>
    <t>(2)</t>
  </si>
  <si>
    <t>(3)</t>
  </si>
  <si>
    <t>Fecha Límite de Pago  (dd-mm-aa)</t>
  </si>
  <si>
    <t>Especifique Sí o No.</t>
  </si>
  <si>
    <t>Casillas protegidas. No modificar.</t>
  </si>
  <si>
    <r>
      <t xml:space="preserve">Casillas para ingresar datos. </t>
    </r>
    <r>
      <rPr>
        <b/>
        <u/>
        <sz val="10"/>
        <color theme="1"/>
        <rFont val="Tahoma"/>
        <family val="2"/>
      </rPr>
      <t>No modificar el formato</t>
    </r>
    <r>
      <rPr>
        <b/>
        <sz val="10"/>
        <color theme="1"/>
        <rFont val="Tahoma"/>
        <family val="2"/>
      </rPr>
      <t>.</t>
    </r>
  </si>
  <si>
    <t>Revisó y aprobó por la ANH:</t>
  </si>
  <si>
    <t>Contratos de Exploración y Producción - E&amp;P</t>
  </si>
  <si>
    <t>Período de Exploración y de Evaluación sin Producción</t>
  </si>
  <si>
    <t>Indique la superficie total del Área Asignada o su Remanente (S), en hectáreas, hasta centécimas.</t>
  </si>
  <si>
    <t>Firman por el Contratista:</t>
  </si>
  <si>
    <t xml:space="preserve">Contratista </t>
  </si>
  <si>
    <t>VIM 22 (E&amp;P)</t>
  </si>
  <si>
    <t>Fecha de suscripción del Contrato (dd-mm-aa)</t>
  </si>
  <si>
    <t>Se trata de un Área Costa Afuera (Sí o No)</t>
  </si>
  <si>
    <r>
      <t xml:space="preserve">Derecho Económico por concepto del Uso del Subsuelo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DUS</t>
    </r>
    <r>
      <rPr>
        <b/>
        <vertAlign val="subscript"/>
        <sz val="11"/>
        <color theme="1"/>
        <rFont val="Tahoma"/>
        <family val="2"/>
      </rPr>
      <t>PE</t>
    </r>
    <r>
      <rPr>
        <sz val="11"/>
        <color theme="1"/>
        <rFont val="Tahoma"/>
        <family val="2"/>
      </rPr>
      <t>)</t>
    </r>
    <r>
      <rPr>
        <b/>
        <sz val="11"/>
        <color theme="1"/>
        <rFont val="Tahoma"/>
        <family val="2"/>
      </rPr>
      <t xml:space="preserve"> en USD</t>
    </r>
  </si>
  <si>
    <t>Acumulaciones en Trampas y en Rocas Generadoras</t>
  </si>
  <si>
    <r>
      <t>Convenios</t>
    </r>
    <r>
      <rPr>
        <sz val="12"/>
        <color theme="1"/>
        <rFont val="Tahoma"/>
        <family val="2"/>
      </rPr>
      <t xml:space="preserve">, </t>
    </r>
    <r>
      <rPr>
        <b/>
        <sz val="12"/>
        <color theme="1"/>
        <rFont val="Tahoma"/>
        <family val="2"/>
      </rPr>
      <t>Contratos de Exploración y Producción - E&amp;P y Especiales</t>
    </r>
  </si>
  <si>
    <r>
      <t>Liquidación anual de los Aportes para Formación</t>
    </r>
    <r>
      <rPr>
        <sz val="12"/>
        <color theme="1"/>
        <rFont val="Tahoma"/>
        <family val="2"/>
      </rPr>
      <t xml:space="preserve">, </t>
    </r>
    <r>
      <rPr>
        <b/>
        <sz val="12"/>
        <color theme="1"/>
        <rFont val="Tahoma"/>
        <family val="2"/>
      </rPr>
      <t>Fortalecimiento Institucional y Transferencia de Tecnología</t>
    </r>
  </si>
  <si>
    <t>LLA 124 (E&amp;P)</t>
  </si>
  <si>
    <r>
      <t>Derecho Económico por concepto del Uso del Subsuelo (DUS</t>
    </r>
    <r>
      <rPr>
        <vertAlign val="subscript"/>
        <sz val="11"/>
        <color theme="1"/>
        <rFont val="Tahoma"/>
        <family val="2"/>
      </rPr>
      <t>PE</t>
    </r>
    <r>
      <rPr>
        <sz val="11"/>
        <color theme="1"/>
        <rFont val="Tahoma"/>
        <family val="2"/>
      </rPr>
      <t>) en USD</t>
    </r>
  </si>
  <si>
    <r>
      <t>Aportes para Formación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Fortalecimiento Institucional y Transferencia de Tecnología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ATT</t>
    </r>
    <r>
      <rPr>
        <b/>
        <vertAlign val="subscript"/>
        <sz val="11"/>
        <color theme="1"/>
        <rFont val="Tahoma"/>
        <family val="2"/>
      </rPr>
      <t>PE</t>
    </r>
    <r>
      <rPr>
        <sz val="11"/>
        <color theme="1"/>
        <rFont val="Tahoma"/>
        <family val="2"/>
      </rPr>
      <t>)</t>
    </r>
    <r>
      <rPr>
        <b/>
        <sz val="11"/>
        <color theme="1"/>
        <rFont val="Tahoma"/>
        <family val="2"/>
      </rPr>
      <t xml:space="preserve"> en USD</t>
    </r>
  </si>
  <si>
    <t>ALEA-1947-C (E&amp;P)</t>
  </si>
  <si>
    <t>Actualización de las Tarifas para Liquidación de Derechos Económicos</t>
  </si>
  <si>
    <t xml:space="preserve">Para actualizar anualmente las tarifas, a partir del mes de abril de 2019, se debe empezar por aquellas celdas destacadas con el color rosa de la casilla de la derecha y proceder de acuerdo con la instrucción correspondiente. A continuación se deben diligenciar las casillas resaltadas en amarillo. </t>
  </si>
  <si>
    <t>Vigencia:</t>
  </si>
  <si>
    <t>Del 1 de mayo del año (n) al 30 de abril del año (n+1)</t>
  </si>
  <si>
    <t>Año n</t>
  </si>
  <si>
    <r>
      <rPr>
        <b/>
        <sz val="11"/>
        <color theme="1"/>
        <rFont val="Tahoma"/>
        <family val="2"/>
      </rPr>
      <t>PPI</t>
    </r>
    <r>
      <rPr>
        <b/>
        <vertAlign val="subscript"/>
        <sz val="11"/>
        <color theme="1"/>
        <rFont val="Tahoma"/>
        <family val="2"/>
      </rPr>
      <t>(n-2)</t>
    </r>
  </si>
  <si>
    <r>
      <rPr>
        <b/>
        <sz val="11"/>
        <color theme="1"/>
        <rFont val="Tahoma"/>
        <family val="2"/>
      </rPr>
      <t>PPI</t>
    </r>
    <r>
      <rPr>
        <b/>
        <vertAlign val="subscript"/>
        <sz val="11"/>
        <color theme="1"/>
        <rFont val="Tahoma"/>
        <family val="2"/>
      </rPr>
      <t>(n-1)</t>
    </r>
  </si>
  <si>
    <t>%PPI</t>
  </si>
  <si>
    <t>(Porcentaje de variación del PPI)</t>
  </si>
  <si>
    <r>
      <t xml:space="preserve">Factor de Actualización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1 + %PPI/100</t>
    </r>
    <r>
      <rPr>
        <sz val="11"/>
        <color theme="1"/>
        <rFont val="Tahoma"/>
        <family val="2"/>
      </rPr>
      <t>)</t>
    </r>
  </si>
  <si>
    <t>Derecho Económico por concepto del Uso del Subsuelo</t>
  </si>
  <si>
    <t>•</t>
  </si>
  <si>
    <t>Contratos de Evaluación Técnica, TEA - Áreas Continentales y Costa Afuera</t>
  </si>
  <si>
    <t xml:space="preserve">Tarifa Anual - TAUS - (USD/ha) </t>
  </si>
  <si>
    <t>Áreas Continentales</t>
  </si>
  <si>
    <t>Áreas Costa Afuera a profundidades de agua iguales o menores de 1.000 m.</t>
  </si>
  <si>
    <t>Áreas Costa Afuera a profundidades de agua de más de 1.000 m.</t>
  </si>
  <si>
    <t>Contratos de Exploración y Producción, E&amp;P, tanto para Acumulaciones de Hidrocarburos en Trampas como en Rocas</t>
  </si>
  <si>
    <t>Generadoras, y respecto de Áreas Continentales y Costa Afuera</t>
  </si>
  <si>
    <t>–</t>
  </si>
  <si>
    <t>Períodos de Exploración y de Evaluación sin Producción</t>
  </si>
  <si>
    <t>Áreas Prospectivas para Acumulaciones de Hidrocarburos en Rocas Generadoras</t>
  </si>
  <si>
    <t xml:space="preserve"> Tarifa Anual - TAUS - (USD/ha) </t>
  </si>
  <si>
    <t xml:space="preserve">Áreas Continentales </t>
  </si>
  <si>
    <t xml:space="preserve">Áreas Prospectivas para Acumulaciones de Hidrocarburos en Trampas </t>
  </si>
  <si>
    <t>Yacimientos Descubiertos No Desarrollados</t>
  </si>
  <si>
    <t xml:space="preserve">Áreas Continentales          </t>
  </si>
  <si>
    <t>Áreas Costa Afuera a profundidades a agua iguales o menores de 1.000 m.</t>
  </si>
  <si>
    <t>Áreas Costa Afuera a profundidades a agua de más de 1.000 m.</t>
  </si>
  <si>
    <t xml:space="preserve">Período de Explotación y de Producción o Período de Evaluación con Producción </t>
  </si>
  <si>
    <t>Tarifa por volumen de Hidrocarburo Líquido (TUP) en USD/bbl</t>
  </si>
  <si>
    <r>
      <t>Tarifa por volumen de Gas Natural (TUP) en USD/kft</t>
    </r>
    <r>
      <rPr>
        <vertAlign val="superscript"/>
        <sz val="11"/>
        <color theme="1"/>
        <rFont val="Tahoma"/>
        <family val="2"/>
      </rPr>
      <t>3</t>
    </r>
  </si>
  <si>
    <r>
      <t>Aportes para Formación</t>
    </r>
    <r>
      <rPr>
        <sz val="12"/>
        <color theme="1"/>
        <rFont val="Tahoma"/>
        <family val="2"/>
      </rPr>
      <t>,</t>
    </r>
    <r>
      <rPr>
        <b/>
        <sz val="12"/>
        <color theme="1"/>
        <rFont val="Tahoma"/>
        <family val="2"/>
      </rPr>
      <t xml:space="preserve"> Fortalecimiento Institucional y Transferencia de Tecnología</t>
    </r>
  </si>
  <si>
    <t xml:space="preserve">Valor anual máximo por concepto de Aportes </t>
  </si>
  <si>
    <t>Derecho Económico por concepto de Precios Altos</t>
  </si>
  <si>
    <r>
      <t xml:space="preserve">Contrato / Precio WTI </t>
    </r>
    <r>
      <rPr>
        <sz val="11"/>
        <color theme="1"/>
        <rFont val="Tahoma"/>
        <family val="2"/>
      </rPr>
      <t>(</t>
    </r>
    <r>
      <rPr>
        <b/>
        <sz val="11"/>
        <color theme="1"/>
        <rFont val="Tahoma"/>
        <family val="2"/>
      </rPr>
      <t>P</t>
    </r>
    <r>
      <rPr>
        <sz val="11"/>
        <color theme="1"/>
        <rFont val="Tahoma"/>
        <family val="2"/>
      </rPr>
      <t>)</t>
    </r>
  </si>
  <si>
    <r>
      <t>Porcentaje ANH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D%</t>
    </r>
    <r>
      <rPr>
        <sz val="11"/>
        <color theme="1"/>
        <rFont val="Tahoma"/>
        <family val="2"/>
      </rPr>
      <t>)</t>
    </r>
    <r>
      <rPr>
        <b/>
        <sz val="11"/>
        <color theme="1"/>
        <rFont val="Tahoma"/>
        <family val="2"/>
      </rPr>
      <t xml:space="preserve">  </t>
    </r>
  </si>
  <si>
    <r>
      <t>Contratos asignados directamente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por Nominación de Áreas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en la Mini Ronda 2007 y en la Ronda Caribe 2007</t>
    </r>
  </si>
  <si>
    <t>Otros Procedimientos de Contratación</t>
  </si>
  <si>
    <t>Po ≤ P &lt; 2Po</t>
  </si>
  <si>
    <t>2Po ≤ P &lt; 3Po</t>
  </si>
  <si>
    <t>3Po ≤ P &lt; 4Po</t>
  </si>
  <si>
    <t>4Po ≤ P &lt; 5Po</t>
  </si>
  <si>
    <r>
      <t>5Po ≤</t>
    </r>
    <r>
      <rPr>
        <b/>
        <sz val="11"/>
        <color rgb="FFFF0000"/>
        <rFont val="Tahoma"/>
        <family val="2"/>
      </rPr>
      <t xml:space="preserve"> </t>
    </r>
    <r>
      <rPr>
        <sz val="11"/>
        <color theme="1"/>
        <rFont val="Tahoma"/>
        <family val="2"/>
      </rPr>
      <t>P</t>
    </r>
  </si>
  <si>
    <t>Tipo de Hidrocarburo</t>
  </si>
  <si>
    <r>
      <t>Precio Base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Po</t>
    </r>
  </si>
  <si>
    <t xml:space="preserve">  USD/bbl</t>
  </si>
  <si>
    <t xml:space="preserve">Hidrocarburos Líquidos - Gravedad API </t>
  </si>
  <si>
    <t>Mayor de 29º API</t>
  </si>
  <si>
    <t>Mayor de 22º API e inferior o igual a 29º API</t>
  </si>
  <si>
    <t>Mayor de 15º API e inferior o igual a 22º API</t>
  </si>
  <si>
    <t>Mayor de 10º API e inferior o igual a 15º API</t>
  </si>
  <si>
    <t>Provenientes de Yacimientos de Hidrocarburos en Rocas Generadoras</t>
  </si>
  <si>
    <t xml:space="preserve">Originados en Áreas Costa Afuera </t>
  </si>
  <si>
    <t>Descubrimientos a profundidades de agua de entre 300 m y 1.000 m</t>
  </si>
  <si>
    <t>Descubrimientos a profundidades de agua de más de 1.000 m</t>
  </si>
  <si>
    <r>
      <t>Gas Natural Exportado</t>
    </r>
    <r>
      <rPr>
        <sz val="11"/>
        <color theme="1"/>
        <rFont val="Tahoma"/>
        <family val="2"/>
      </rPr>
      <t>:</t>
    </r>
    <r>
      <rPr>
        <b/>
        <sz val="11"/>
        <color theme="1"/>
        <rFont val="Tahoma"/>
        <family val="2"/>
      </rPr>
      <t xml:space="preserve"> </t>
    </r>
  </si>
  <si>
    <t>USD/MBTU</t>
  </si>
  <si>
    <t>Distancia en línea recta entre el punto de entrega y el de recibo en el país de destino</t>
  </si>
  <si>
    <t>Menor o igual a 500 km</t>
  </si>
  <si>
    <t>Mayor de 500 km y menor o igual a 1.000 km</t>
  </si>
  <si>
    <t>Mayor de 1.000 km o Planta de LNG (Gas Natural Licuado por sus siglas en inglés)</t>
  </si>
  <si>
    <r>
      <t>Para actualizar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en primer lugar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se deben "copiar" los valores consignados en la columna adjacente a la derecha y pegarlos con el comando "pegar valores"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antes de dilgenciar las casillas en amarillo.</t>
    </r>
  </si>
  <si>
    <r>
      <t>Ingrese el año n</t>
    </r>
    <r>
      <rPr>
        <sz val="11"/>
        <color theme="1"/>
        <rFont val="Tahoma"/>
        <family val="2"/>
      </rPr>
      <t xml:space="preserve">, </t>
    </r>
    <r>
      <rPr>
        <b/>
        <sz val="11"/>
        <color theme="1"/>
        <rFont val="Tahoma"/>
        <family val="2"/>
      </rPr>
      <t>en el que tiene lugar la actualización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y los Índices correspondientes a los años (n-1) y (n-2)</t>
    </r>
  </si>
  <si>
    <r>
      <t>Celdas protegidas</t>
    </r>
    <r>
      <rPr>
        <sz val="11"/>
        <color theme="1"/>
        <rFont val="Tahoma"/>
        <family val="2"/>
      </rPr>
      <t>,</t>
    </r>
    <r>
      <rPr>
        <b/>
        <sz val="11"/>
        <color theme="1"/>
        <rFont val="Tahoma"/>
        <family val="2"/>
      </rPr>
      <t xml:space="preserve"> NO modificar</t>
    </r>
  </si>
  <si>
    <r>
      <t xml:space="preserve">Índice de Precios al Productor, -PPI- </t>
    </r>
    <r>
      <rPr>
        <i/>
        <sz val="9"/>
        <color rgb="FF000000"/>
        <rFont val="Tahoma"/>
        <family val="2"/>
      </rPr>
      <t xml:space="preserve">(por su sigla en inglés), “Final Demand”, </t>
    </r>
    <r>
      <rPr>
        <sz val="9"/>
        <color rgb="FF000000"/>
        <rFont val="Tahoma"/>
        <family val="2"/>
      </rPr>
      <t>WPUFD4, correspondiente a los años (n-1) y (n-2),  publicado por el “Bureau of Labor Statistics” del Departamento de Trabajo de los Estados Unidos.</t>
    </r>
  </si>
  <si>
    <t>Semestre</t>
  </si>
  <si>
    <t>Mes</t>
  </si>
  <si>
    <t>Tipo de formulario</t>
  </si>
  <si>
    <t>Contratos</t>
  </si>
  <si>
    <t>Excepción fecha límite de pago subsuelo en exploración bajo Acuerdo 2</t>
  </si>
  <si>
    <t>I</t>
  </si>
  <si>
    <t>ADICIONAL FUERTE SUR (E&amp;P)</t>
  </si>
  <si>
    <t>II</t>
  </si>
  <si>
    <t>ADICIONAL LA LOMA (E&amp;P)</t>
  </si>
  <si>
    <t>ADICIONAL PURPLE ANGEL (E&amp;P)</t>
  </si>
  <si>
    <t>AGUAS BLANCAS (CE)</t>
  </si>
  <si>
    <t>ALEA-1848-A (E&amp;P)</t>
  </si>
  <si>
    <t>ALHUCEMA (E&amp;P)</t>
  </si>
  <si>
    <t>ALTAIR (E&amp;P)</t>
  </si>
  <si>
    <t>ANDAQUIES (E&amp;P)</t>
  </si>
  <si>
    <t>ANDINO SUR (E&amp;P)</t>
  </si>
  <si>
    <t>ANTARES (E&amp;P)</t>
  </si>
  <si>
    <t>APIAY (CE)</t>
  </si>
  <si>
    <t>ARAUCA (CE)</t>
  </si>
  <si>
    <t>ARAUCA (E&amp;P)</t>
  </si>
  <si>
    <t>AREA OCCIDENTAL (CE)</t>
  </si>
  <si>
    <t>AREA SUR (CE)</t>
  </si>
  <si>
    <t>ARMERO (CE)</t>
  </si>
  <si>
    <t>ARRENDAJO (E&amp;P)</t>
  </si>
  <si>
    <t>AYOMBE (CE)</t>
  </si>
  <si>
    <t>AZAR (E&amp;P)</t>
  </si>
  <si>
    <t>BALAY (E&amp;P)</t>
  </si>
  <si>
    <t>BARRANCA-LEBRIJA (CE)</t>
  </si>
  <si>
    <t>BERILO (TEA)</t>
  </si>
  <si>
    <t>BERRIO (E&amp;P)</t>
  </si>
  <si>
    <t>BORANDA (CE&amp;E)</t>
  </si>
  <si>
    <t>BUENAVISTA (E&amp;E)</t>
  </si>
  <si>
    <t>CABIONA (E&amp;E)</t>
  </si>
  <si>
    <t>CABRESTERO (E&amp;P)</t>
  </si>
  <si>
    <t>CACHICAMO (E&amp;P)</t>
  </si>
  <si>
    <t>CAG 5 (TEA)</t>
  </si>
  <si>
    <t>CAG 6 (E&amp;P)</t>
  </si>
  <si>
    <t>CAGUAN (CE)</t>
  </si>
  <si>
    <t>CAIMITO (CE)</t>
  </si>
  <si>
    <t>CAMOA (CE)</t>
  </si>
  <si>
    <t>CAMPOS TELLO Y LA JAGUA (E&amp;E)</t>
  </si>
  <si>
    <t>CANAGUARO (E&amp;P)</t>
  </si>
  <si>
    <t>CAÑO LOS TOTUMOS (E&amp;P)</t>
  </si>
  <si>
    <t>CAÑO SUR (E&amp;E)</t>
  </si>
  <si>
    <t>CAPACHOS (CE)</t>
  </si>
  <si>
    <t>CARACOLI (E&amp;P)</t>
  </si>
  <si>
    <t>CARBONERA (E&amp;P)</t>
  </si>
  <si>
    <t>CARDON (E&amp;P)</t>
  </si>
  <si>
    <t>CASANARE ESTE (E&amp;E)</t>
  </si>
  <si>
    <t>CASIMENA (E&amp;P)</t>
  </si>
  <si>
    <t>CASTOR (E&amp;P)</t>
  </si>
  <si>
    <t>CAT 3 (E&amp;P)</t>
  </si>
  <si>
    <t>CATGUAS (E&amp;P)</t>
  </si>
  <si>
    <t>CEBUCAN (E&amp;P)</t>
  </si>
  <si>
    <t>CEIBA (E&amp;P)</t>
  </si>
  <si>
    <t>CERRERO (E&amp;P)</t>
  </si>
  <si>
    <t>CHAZA (E&amp;E)</t>
  </si>
  <si>
    <t>CHENCHE (CE)</t>
  </si>
  <si>
    <t>CHICUACO (E&amp;P)</t>
  </si>
  <si>
    <t>CHIGUIRO ESTE (E&amp;P)</t>
  </si>
  <si>
    <t>CHIGUIRO OESTE (E&amp;P)</t>
  </si>
  <si>
    <t>CHIMICHAGUA (CE)</t>
  </si>
  <si>
    <t>CICUCO BOQUETE (CE)</t>
  </si>
  <si>
    <t>CICUCO MOMPOSINA (CE)</t>
  </si>
  <si>
    <t>CLARINERO (E&amp;P)</t>
  </si>
  <si>
    <t>COATI (E&amp;E)</t>
  </si>
  <si>
    <t>COL 1 (TEA)</t>
  </si>
  <si>
    <t>COL 2 (TEA)</t>
  </si>
  <si>
    <t>COL 3 (E&amp;P)</t>
  </si>
  <si>
    <t>COL 3 (TEA)</t>
  </si>
  <si>
    <t>COL 4 (E&amp;P)</t>
  </si>
  <si>
    <t>COL 4 (TEA)</t>
  </si>
  <si>
    <t>COL 5 (E&amp;P)</t>
  </si>
  <si>
    <t>COL 5 (TEA)</t>
  </si>
  <si>
    <t>COL 6 (TEA)</t>
  </si>
  <si>
    <t>COL 7 (TEA)</t>
  </si>
  <si>
    <t>COLIBRI (E&amp;E)</t>
  </si>
  <si>
    <t>COR 11 (E&amp;P)</t>
  </si>
  <si>
    <t>COR 12 (E&amp;P)</t>
  </si>
  <si>
    <t>COR 15 (E&amp;P)</t>
  </si>
  <si>
    <t>COR 23 (E&amp;P)</t>
  </si>
  <si>
    <t>COR 24 (TEA)</t>
  </si>
  <si>
    <t>COR 33 (E&amp;P)</t>
  </si>
  <si>
    <t>COR 39 (E&amp;P)</t>
  </si>
  <si>
    <t>COR 4 (E&amp;P)</t>
  </si>
  <si>
    <t>COR 46 (TEA)</t>
  </si>
  <si>
    <t>COR 6 (E&amp;P)</t>
  </si>
  <si>
    <t>COR 62 (E&amp;P)</t>
  </si>
  <si>
    <t>COR 9 (E&amp;P)</t>
  </si>
  <si>
    <t>CORCEL (E&amp;E)</t>
  </si>
  <si>
    <t>CPE-2 (TEA)</t>
  </si>
  <si>
    <t>CPE-4 (TEA)</t>
  </si>
  <si>
    <t>CPE-6 (E&amp;P)</t>
  </si>
  <si>
    <t>CPE-6 (TEA)</t>
  </si>
  <si>
    <t>CPE-8 (TEA)</t>
  </si>
  <si>
    <t>CPO 10 (E&amp;P)</t>
  </si>
  <si>
    <t>CPO 11 (E&amp;P)</t>
  </si>
  <si>
    <t>CPO 12 (E&amp;P)</t>
  </si>
  <si>
    <t>CPO 13 (E&amp;P)</t>
  </si>
  <si>
    <t>CPO 14 (E&amp;P)</t>
  </si>
  <si>
    <t>CPO 16 (E&amp;P)</t>
  </si>
  <si>
    <t>CPO 17 (E&amp;P)</t>
  </si>
  <si>
    <t>CPO 2 (E&amp;P)</t>
  </si>
  <si>
    <t>CPO 3 (E&amp;P)</t>
  </si>
  <si>
    <t>CPO 5 (E&amp;P)</t>
  </si>
  <si>
    <t>CPO 6 (E&amp;P)</t>
  </si>
  <si>
    <t>CPO 7 (E&amp;P)</t>
  </si>
  <si>
    <t>CPO 8 (E&amp;P)</t>
  </si>
  <si>
    <t>CPO 9 (E&amp;P)</t>
  </si>
  <si>
    <t>CR 2 (E&amp;P)</t>
  </si>
  <si>
    <t>CR 2 (TEA)</t>
  </si>
  <si>
    <t>CR 3 (E&amp;P)</t>
  </si>
  <si>
    <t>CR 3 (TEA)</t>
  </si>
  <si>
    <t>CR 4 (E&amp;P)</t>
  </si>
  <si>
    <t>CR 4 (TEA)</t>
  </si>
  <si>
    <t>CR-01 (E&amp;P)</t>
  </si>
  <si>
    <t>CRAVOVIEJO (E&amp;E)</t>
  </si>
  <si>
    <t>CUBARRAL (CE)</t>
  </si>
  <si>
    <t>CUBIRO (E&amp;E)</t>
  </si>
  <si>
    <t>CUISINDE (CE&amp;E)</t>
  </si>
  <si>
    <t>DE MARES (CE&amp;E)</t>
  </si>
  <si>
    <t>DOROTEA (E&amp;E)</t>
  </si>
  <si>
    <t>DURILLO (E&amp;P)</t>
  </si>
  <si>
    <t>EL DIFÍCIL (CE)</t>
  </si>
  <si>
    <t>EL EDEN (E&amp;P)</t>
  </si>
  <si>
    <t>EL PENSIL (CE&amp;E)</t>
  </si>
  <si>
    <t>EL PORTON (E&amp;P)</t>
  </si>
  <si>
    <t>EL REMANSO (E&amp;P)</t>
  </si>
  <si>
    <t>EL TRIUNFO (E&amp;E)</t>
  </si>
  <si>
    <t>ENTRERRIOS (CE)</t>
  </si>
  <si>
    <t>ESPERANZA (E&amp;E)</t>
  </si>
  <si>
    <t>ESPINAL (CE)</t>
  </si>
  <si>
    <t>FENIX (E&amp;P)</t>
  </si>
  <si>
    <t>FUERTE NORTE (E&amp;P)</t>
  </si>
  <si>
    <t>FUERTE SUR (E&amp;P)</t>
  </si>
  <si>
    <t>GARIBAY (E&amp;P)</t>
  </si>
  <si>
    <t>GONZALEZ (CE&amp;E)</t>
  </si>
  <si>
    <t>GUA 2 (E&amp;P)</t>
  </si>
  <si>
    <t>GUA OFF 1 (E&amp;P)</t>
  </si>
  <si>
    <t>GUA OFF 1 (TEA)</t>
  </si>
  <si>
    <t>GUA OFF 10 (E&amp;P)</t>
  </si>
  <si>
    <t>GUA OFF 2 (E&amp;P)</t>
  </si>
  <si>
    <t>GUA OFF 3 (E&amp;P)</t>
  </si>
  <si>
    <t>GUA OFF 3 (TEA)</t>
  </si>
  <si>
    <t>GUACHIRIA SUR (E&amp;P)</t>
  </si>
  <si>
    <t>GUAMA (E&amp;P)</t>
  </si>
  <si>
    <t>GUARROJO (E&amp;P)</t>
  </si>
  <si>
    <t>GUASIMO (E&amp;E)</t>
  </si>
  <si>
    <t>GUATIQUIA (E&amp;P)</t>
  </si>
  <si>
    <t>HATO NUEVO (CE)</t>
  </si>
  <si>
    <t>HOBO (CE)</t>
  </si>
  <si>
    <t>HUILA (CE)</t>
  </si>
  <si>
    <t>JACARANDA (E&amp;P)</t>
  </si>
  <si>
    <t>JAGUAR (E&amp;P)</t>
  </si>
  <si>
    <t>JAGUEYES 3432-B (E&amp;P)</t>
  </si>
  <si>
    <t>JOROPO (E&amp;E)</t>
  </si>
  <si>
    <t>LA CIRA INFANTAS (CE)</t>
  </si>
  <si>
    <t>LA CRECIENTE (E&amp;E)</t>
  </si>
  <si>
    <t>LA CUERVA (E&amp;P)</t>
  </si>
  <si>
    <t>LA LOMA (E&amp;E)</t>
  </si>
  <si>
    <t>LA MAYE (E&amp;P)</t>
  </si>
  <si>
    <t>LA MONA (E&amp;P)</t>
  </si>
  <si>
    <t>LA PALOMA (E&amp;P)</t>
  </si>
  <si>
    <t>LA POLA (E&amp;P)</t>
  </si>
  <si>
    <t>LA PUNTA (CE)</t>
  </si>
  <si>
    <t>LA ROMPIDA (CE)</t>
  </si>
  <si>
    <t>LAS AGUILAS (E&amp;P)</t>
  </si>
  <si>
    <t>LAS GARZAS (E&amp;P)</t>
  </si>
  <si>
    <t>LEBRIJA (CE)</t>
  </si>
  <si>
    <t>LEONA (E&amp;P)</t>
  </si>
  <si>
    <t>LISAMA NUTRIA (CE)</t>
  </si>
  <si>
    <t>LLA 1 (E&amp;P)</t>
  </si>
  <si>
    <t>LLA 10 (E&amp;P)</t>
  </si>
  <si>
    <t>LLA 104 (E&amp;P)</t>
  </si>
  <si>
    <t>LLA 119 (E&amp;P)</t>
  </si>
  <si>
    <t>LLA 12 (E&amp;P)</t>
  </si>
  <si>
    <t>LLA 121 (E&amp;P)</t>
  </si>
  <si>
    <t>LLA 122 (E&amp;P)</t>
  </si>
  <si>
    <t>LLA 123 (E&amp;P)</t>
  </si>
  <si>
    <t>LLA 13 (E&amp;P)</t>
  </si>
  <si>
    <t>LLA 134 (E&amp;P)</t>
  </si>
  <si>
    <t>LLA 14 (E&amp;P)</t>
  </si>
  <si>
    <t>LLA 15 (E&amp;P)</t>
  </si>
  <si>
    <t>LLA 16 (E&amp;P)</t>
  </si>
  <si>
    <t>LLA 17 (E&amp;P)</t>
  </si>
  <si>
    <t>LLA 18 (E&amp;P)</t>
  </si>
  <si>
    <t>LLA 19 (E&amp;P)</t>
  </si>
  <si>
    <t>LLA 2 (E&amp;P)</t>
  </si>
  <si>
    <t>LLA 20 (E&amp;P)</t>
  </si>
  <si>
    <t>LLA 21 (E&amp;P)</t>
  </si>
  <si>
    <t>LLA 22 (E&amp;P)</t>
  </si>
  <si>
    <t>LLA 23 (E&amp;P)</t>
  </si>
  <si>
    <t>LLA 24 (E&amp;P)</t>
  </si>
  <si>
    <t>LLA 25 (E&amp;P)</t>
  </si>
  <si>
    <t>LLA 26 (E&amp;P)</t>
  </si>
  <si>
    <t>LLA 27 (E&amp;P)</t>
  </si>
  <si>
    <t>LLA 28 (E&amp;P)</t>
  </si>
  <si>
    <t>LLA 29 (E&amp;P)</t>
  </si>
  <si>
    <t>LLA 3 (E&amp;P)</t>
  </si>
  <si>
    <t>LLA 30 (E&amp;P)</t>
  </si>
  <si>
    <t>LLA 31 (E&amp;P)</t>
  </si>
  <si>
    <t>LLA 32 (E&amp;P)</t>
  </si>
  <si>
    <t>LLA 34 (E&amp;P)</t>
  </si>
  <si>
    <t>LLA 36 (E&amp;P)</t>
  </si>
  <si>
    <t>LLA 37 (E&amp;P)</t>
  </si>
  <si>
    <t>LLA 38 (E&amp;P)</t>
  </si>
  <si>
    <t>LLA 39 (E&amp;P)</t>
  </si>
  <si>
    <t>LLA 4 (E&amp;P)</t>
  </si>
  <si>
    <t>LLA 40 (E&amp;P)</t>
  </si>
  <si>
    <t>LLA 41 (E&amp;P)</t>
  </si>
  <si>
    <t>LLA 42 (E&amp;P)</t>
  </si>
  <si>
    <t>LLA 43 (E&amp;P)</t>
  </si>
  <si>
    <t>LLA 47 (E&amp;P)</t>
  </si>
  <si>
    <t>LLA 49 (E&amp;P)</t>
  </si>
  <si>
    <t>LLA 5 (E&amp;P)</t>
  </si>
  <si>
    <t>LLA 50 (E&amp;P)</t>
  </si>
  <si>
    <t>LLA 51 (E&amp;P)</t>
  </si>
  <si>
    <t>LLA 52 (E&amp;P)</t>
  </si>
  <si>
    <t>LLA 53 (E&amp;P)</t>
  </si>
  <si>
    <t>LLA 55 (E&amp;P)</t>
  </si>
  <si>
    <t>LLA 56 (E&amp;P)</t>
  </si>
  <si>
    <t>LLA 57 (E&amp;P)</t>
  </si>
  <si>
    <t>LLA 58 (E&amp;P)</t>
  </si>
  <si>
    <t>LLA 59 (E&amp;P)</t>
  </si>
  <si>
    <t>LLA 6 (E&amp;P)</t>
  </si>
  <si>
    <t>LLA 61 (E&amp;P)</t>
  </si>
  <si>
    <t>LLA 64 (E&amp;P)</t>
  </si>
  <si>
    <t>LLA 65 (E&amp;P)</t>
  </si>
  <si>
    <t>LLA 69 (E&amp;P)</t>
  </si>
  <si>
    <t>LLA 7 (E&amp;P)</t>
  </si>
  <si>
    <t>LLA 70 (E&amp;P)</t>
  </si>
  <si>
    <t>LLA 71 (E&amp;P)</t>
  </si>
  <si>
    <t>LLA 78 (E&amp;P)</t>
  </si>
  <si>
    <t>LLA 79 (E&amp;P)</t>
  </si>
  <si>
    <t>LLA 8 (E&amp;P)</t>
  </si>
  <si>
    <t>LLA 83 (E&amp;P)</t>
  </si>
  <si>
    <t>LLA 85 (E&amp;P)</t>
  </si>
  <si>
    <t>LLA 86 (E&amp;P)</t>
  </si>
  <si>
    <t>LLA 87 (E&amp;P)</t>
  </si>
  <si>
    <t>LLA 9 (E&amp;P)</t>
  </si>
  <si>
    <t>LLA 94 (E&amp;P)</t>
  </si>
  <si>
    <t>LLA 99 (E&amp;P)</t>
  </si>
  <si>
    <t>LOS HATOS (E&amp;E)</t>
  </si>
  <si>
    <t>LOS OCARROS (E&amp;P)</t>
  </si>
  <si>
    <t>LOS PICACHOS (E&amp;P)</t>
  </si>
  <si>
    <t>LOS SAUCES (E&amp;P)</t>
  </si>
  <si>
    <t>LUNA LLENA (E&amp;P)</t>
  </si>
  <si>
    <t>MACAYA (E&amp;P)</t>
  </si>
  <si>
    <t>MAGDALENA MEDIO (CE)</t>
  </si>
  <si>
    <t>MANDARINA (E&amp;P)</t>
  </si>
  <si>
    <t>MAPACHE (E&amp;P)</t>
  </si>
  <si>
    <t>MAPUIRO (E&amp;P)</t>
  </si>
  <si>
    <t>MARANTA (E&amp;P)</t>
  </si>
  <si>
    <t>MARIA CONCHITA (E&amp;P)</t>
  </si>
  <si>
    <t>MECAYA (E&amp;P)</t>
  </si>
  <si>
    <t>MERECURE (E&amp;P)</t>
  </si>
  <si>
    <t>MIDAS (E&amp;P)</t>
  </si>
  <si>
    <t>MORICHE (E&amp;E)</t>
  </si>
  <si>
    <t>MORICHITO (E&amp;E)</t>
  </si>
  <si>
    <t>MORPHO (CE&amp;E)</t>
  </si>
  <si>
    <t>MUISCA (E&amp;P)</t>
  </si>
  <si>
    <t>NANCY-BURDINE-MAXINE (CE)</t>
  </si>
  <si>
    <t>NASHIRA (E&amp;P)</t>
  </si>
  <si>
    <t>NISCOTA (E&amp;P)</t>
  </si>
  <si>
    <t>NOGAL (E&amp;P)</t>
  </si>
  <si>
    <t>NORORIENTE (CE)</t>
  </si>
  <si>
    <t>ODISEA (E&amp;P)</t>
  </si>
  <si>
    <t>OMBU (E&amp;P)</t>
  </si>
  <si>
    <t>ORITO (CE)</t>
  </si>
  <si>
    <t>OROPENDOLA (E&amp;E)</t>
  </si>
  <si>
    <t>ORTEGA (CE)</t>
  </si>
  <si>
    <t>PACHAQUIARO (CE&amp;E)</t>
  </si>
  <si>
    <t>PAJARO PINTO (E&amp;E)</t>
  </si>
  <si>
    <t>PALAGUA (CE)</t>
  </si>
  <si>
    <t>PALERMO (CE)</t>
  </si>
  <si>
    <t>PALMA (E&amp;P)</t>
  </si>
  <si>
    <t>PARAISO (E&amp;P)</t>
  </si>
  <si>
    <t>PAVAS (CE)</t>
  </si>
  <si>
    <t>PENJAMO (CE&amp;E)</t>
  </si>
  <si>
    <t>PERDICES (E&amp;E)</t>
  </si>
  <si>
    <t>PIJAO-POTRERILLO (CE)</t>
  </si>
  <si>
    <t>PLATANILLO (E&amp;P)</t>
  </si>
  <si>
    <t>PLAYON (CE)</t>
  </si>
  <si>
    <t>PLAYON (CE&amp;E)</t>
  </si>
  <si>
    <t>PORTOFINO (E&amp;P)</t>
  </si>
  <si>
    <t>PROVINCIA P NORTE (CE)</t>
  </si>
  <si>
    <t>PROVINCIA P SUR (CE)</t>
  </si>
  <si>
    <t>PULI (CE)</t>
  </si>
  <si>
    <t>PUNTERO (E&amp;P)</t>
  </si>
  <si>
    <t>PURPLE ANGEL (E&amp;P)</t>
  </si>
  <si>
    <t>PUT 1 (E&amp;P)</t>
  </si>
  <si>
    <t>PUT 10 (E&amp;P)</t>
  </si>
  <si>
    <t>PUT 12 (E&amp;P)</t>
  </si>
  <si>
    <t>PUT 13 (E&amp;P)</t>
  </si>
  <si>
    <t>PUT 14 (E&amp;P)</t>
  </si>
  <si>
    <t>PUT 17 (TEA)</t>
  </si>
  <si>
    <t>PUT 2 (E&amp;P)</t>
  </si>
  <si>
    <t>PUT 21 (E&amp;P)</t>
  </si>
  <si>
    <t>PUT 25 (E&amp;P)</t>
  </si>
  <si>
    <t>PUT 30 (E&amp;P)</t>
  </si>
  <si>
    <t>PUT 31 (E&amp;P)</t>
  </si>
  <si>
    <t>PUT 33 (E&amp;P)</t>
  </si>
  <si>
    <t>PUT 36 (E&amp;P)</t>
  </si>
  <si>
    <t>PUT 4 (E&amp;P)</t>
  </si>
  <si>
    <t>PUT 6 (E&amp;P)</t>
  </si>
  <si>
    <t>PUT 7 (E&amp;P)</t>
  </si>
  <si>
    <t>PUT 8 (E&amp;P)</t>
  </si>
  <si>
    <t>PUT 9 (E&amp;P)</t>
  </si>
  <si>
    <t>PUTUMAYO PIEDEMONTE NORTE (E&amp;P)</t>
  </si>
  <si>
    <t>PUTUMAYO PIEDEMONTE SUR (E&amp;P)</t>
  </si>
  <si>
    <t>QUEBRADA ROJA (CE)</t>
  </si>
  <si>
    <t>QUIMBAYA (CE)</t>
  </si>
  <si>
    <t>RANCHO HERMOSO (CE)</t>
  </si>
  <si>
    <t>RC-10 (E&amp;P)</t>
  </si>
  <si>
    <t>RC-12 (E&amp;P)</t>
  </si>
  <si>
    <t>RC-7 (E&amp;P)</t>
  </si>
  <si>
    <t>RC-9 (E&amp;P)</t>
  </si>
  <si>
    <t>RIO ARIARI (E&amp;P)</t>
  </si>
  <si>
    <t>RIO CABRERA (E&amp;P)</t>
  </si>
  <si>
    <t>RIO DE ORO (CE)</t>
  </si>
  <si>
    <t>RIO HORTA (CE&amp;E)</t>
  </si>
  <si>
    <t>RIO META (CE)</t>
  </si>
  <si>
    <t>RIO VERDE (E&amp;E)</t>
  </si>
  <si>
    <t>RIO ZULIA (CE)</t>
  </si>
  <si>
    <t>ROSABLANCA (E&amp;P)</t>
  </si>
  <si>
    <t>RUBIALES (CE)</t>
  </si>
  <si>
    <t>SABANERO (E&amp;P)</t>
  </si>
  <si>
    <t>SAMAN (E&amp;P)</t>
  </si>
  <si>
    <t>SAMICHAY A (E&amp;P)</t>
  </si>
  <si>
    <t>SAMICHAY B (E&amp;P)</t>
  </si>
  <si>
    <t>SAN ANTONIO (E&amp;P)</t>
  </si>
  <si>
    <t>SAN GABRIEL (CE&amp;E)</t>
  </si>
  <si>
    <t>SANGRETORO (E&amp;P)</t>
  </si>
  <si>
    <t>SANTA CLARA (CE)</t>
  </si>
  <si>
    <t>SANTA ISABEL (E&amp;P)</t>
  </si>
  <si>
    <t>SANTACRUZ (E&amp;P)</t>
  </si>
  <si>
    <t>SANTANA (CE)</t>
  </si>
  <si>
    <t>SERRANIA (E&amp;P)</t>
  </si>
  <si>
    <t>SIERRA (E&amp;P)</t>
  </si>
  <si>
    <t>SIERRA NEVADA (E&amp;P)</t>
  </si>
  <si>
    <t>SIRIRI (CE&amp;E)</t>
  </si>
  <si>
    <t>SN 1 (TEA)</t>
  </si>
  <si>
    <t>SN 15 (E&amp;P)</t>
  </si>
  <si>
    <t>SN 18 (E&amp;P)</t>
  </si>
  <si>
    <t>SN 26 (E&amp;P)</t>
  </si>
  <si>
    <t>SN 3 (E&amp;P)</t>
  </si>
  <si>
    <t>SN 8 (E&amp;P)</t>
  </si>
  <si>
    <t>SN 9 (E&amp;P)</t>
  </si>
  <si>
    <t>SOGAMOSO (CE)</t>
  </si>
  <si>
    <t>SSJN-1 (E&amp;P)</t>
  </si>
  <si>
    <t>SSJN-3 (E&amp;P)</t>
  </si>
  <si>
    <t>SSJN-7 (E&amp;P)</t>
  </si>
  <si>
    <t>SSJS 1 (E&amp;P)</t>
  </si>
  <si>
    <t>SURIMENA (E&amp;E)</t>
  </si>
  <si>
    <t>SURORIENTE (CE)</t>
  </si>
  <si>
    <t>TACACHO (E&amp;P)</t>
  </si>
  <si>
    <t>TALORA (E&amp;E)</t>
  </si>
  <si>
    <t>TAMARIN (E&amp;P)</t>
  </si>
  <si>
    <t>TAMBAQUI (CE)</t>
  </si>
  <si>
    <t>TAYRONA (E&amp;E)</t>
  </si>
  <si>
    <t>TECA COCORNÁ (CE)</t>
  </si>
  <si>
    <t>TERECAY (E&amp;P)</t>
  </si>
  <si>
    <t>TIBU (CE)</t>
  </si>
  <si>
    <t>TIBURON (E&amp;P)</t>
  </si>
  <si>
    <t>TINIGUA (E&amp;P)</t>
  </si>
  <si>
    <t>TIPLE (E&amp;P)</t>
  </si>
  <si>
    <t>TISQUIRAMA (CE)</t>
  </si>
  <si>
    <t>TOCA (CE)</t>
  </si>
  <si>
    <t>TOLDADO (CE)</t>
  </si>
  <si>
    <t>TOLIMA (CE)</t>
  </si>
  <si>
    <t>TOPOYACO (E&amp;P)</t>
  </si>
  <si>
    <t>TOY (CE)</t>
  </si>
  <si>
    <t>TURPIAL (E&amp;P)</t>
  </si>
  <si>
    <t>UPAR (CE&amp;E)</t>
  </si>
  <si>
    <t>UPIA (CE)</t>
  </si>
  <si>
    <t>URA 4 (E&amp;P)</t>
  </si>
  <si>
    <t>URIBANTE (E&amp;E)</t>
  </si>
  <si>
    <t>VALDIVIA ALMAGRO (CE)</t>
  </si>
  <si>
    <t>VILLARRICA NORTE (E&amp;E)</t>
  </si>
  <si>
    <t>VIM 1 (E&amp;P)</t>
  </si>
  <si>
    <t>VIM 15 (E&amp;P)</t>
  </si>
  <si>
    <t>VIM 19 (E&amp;P)</t>
  </si>
  <si>
    <t>VIM 21 (E&amp;P)</t>
  </si>
  <si>
    <t>VIM 3 (E&amp;P)</t>
  </si>
  <si>
    <t>VIM 33 (E&amp;P)</t>
  </si>
  <si>
    <t>VIM 43 (E&amp;P)</t>
  </si>
  <si>
    <t>VIM 44 (E&amp;P)</t>
  </si>
  <si>
    <t>VIM 5 (E&amp;P)</t>
  </si>
  <si>
    <t>VIM 6 (E&amp;P)</t>
  </si>
  <si>
    <t>VIM 8 (E&amp;P)</t>
  </si>
  <si>
    <t>VMM 1 (E&amp;P)</t>
  </si>
  <si>
    <t>VMM 11 (E&amp;P)</t>
  </si>
  <si>
    <t>VMM 12 (E&amp;P)</t>
  </si>
  <si>
    <t>VMM 14 (E&amp;P)</t>
  </si>
  <si>
    <t>VMM 15 (E&amp;P)</t>
  </si>
  <si>
    <t>VMM 16 (E&amp;P)</t>
  </si>
  <si>
    <t>VMM 17 (E&amp;P)</t>
  </si>
  <si>
    <t>VMM 18 (E&amp;P)</t>
  </si>
  <si>
    <t>VMM 2 (E&amp;P)</t>
  </si>
  <si>
    <t>VMM 2 ADICIONAL (E&amp;P)</t>
  </si>
  <si>
    <t>VMM 24 (E&amp;P)</t>
  </si>
  <si>
    <t>VMM 29 (E&amp;P)</t>
  </si>
  <si>
    <t>VMM 3 ADICIONAL  (E&amp;P)</t>
  </si>
  <si>
    <t>VMM 32 (E&amp;P)</t>
  </si>
  <si>
    <t>VMM 35 (E&amp;P)</t>
  </si>
  <si>
    <t>VMM 37 (E&amp;P)</t>
  </si>
  <si>
    <t>VMM 39 (E&amp;P)</t>
  </si>
  <si>
    <t>VMM 4 (E&amp;P)</t>
  </si>
  <si>
    <t>VMM 45 (E&amp;P)</t>
  </si>
  <si>
    <t>VMM 46 (E&amp;P)</t>
  </si>
  <si>
    <t>VMM 47 (E&amp;P)</t>
  </si>
  <si>
    <t>VMM 49 (E&amp;P)</t>
  </si>
  <si>
    <t>VMM 5 (E&amp;P)</t>
  </si>
  <si>
    <t>VMM 6 (E&amp;P)</t>
  </si>
  <si>
    <t>VMM 8 (E&amp;P)</t>
  </si>
  <si>
    <t>VMM 9 (YNC) (E&amp;P)</t>
  </si>
  <si>
    <t>VSM 10 (E&amp;P)</t>
  </si>
  <si>
    <t>VSM 12 (E&amp;P)</t>
  </si>
  <si>
    <t>VSM 14 (E&amp;P)</t>
  </si>
  <si>
    <t>VSM 15 (E&amp;P)</t>
  </si>
  <si>
    <t>VSM 22 (E&amp;P)</t>
  </si>
  <si>
    <t>VSM 25 (E&amp;P)</t>
  </si>
  <si>
    <t>VSM 3 (E&amp;P)</t>
  </si>
  <si>
    <t>VSM 32 (E&amp;P)</t>
  </si>
  <si>
    <t>VSM 36 (E&amp;P)</t>
  </si>
  <si>
    <t>VSM 9 (E&amp;P)</t>
  </si>
  <si>
    <t>YAMU (E&amp;E)</t>
  </si>
  <si>
    <t>YD CAT 1 (E&amp;P)</t>
  </si>
  <si>
    <t>YD LLA 1 (E&amp;P)</t>
  </si>
  <si>
    <t>YD LLA 2 (E&amp;P)</t>
  </si>
  <si>
    <t>YD LLA 3 (E&amp;P)</t>
  </si>
  <si>
    <t>YD LLA 5 (E&amp;P)</t>
  </si>
  <si>
    <t>YD LLA 6 (E&amp;P)</t>
  </si>
  <si>
    <t>YD LLA 7 (E&amp;P)</t>
  </si>
  <si>
    <t>YD PUT 1 (E&amp;P)</t>
  </si>
  <si>
    <t>YD SN 1 (E&amp;P)</t>
  </si>
  <si>
    <t>(Debe cambiarse en la oportunidad de actualizar, y así sucesivamente)</t>
  </si>
  <si>
    <t>Formulario Uso Subsuelo No. 4</t>
  </si>
  <si>
    <t>Canon Superficiario por Uso del Subsuelo y Agotamiento del Recurso</t>
  </si>
  <si>
    <t>Liquidación por Fase del Derecho Económico por concepto del Uso del Subsuelo</t>
  </si>
  <si>
    <t>Acuerdo 02 de 2017 ahora Acuerdo 09 de 2021</t>
  </si>
  <si>
    <t>Contratos de Exploración y Explotación, Canon Superficiario por Uso del Subsuelo y Agotamiento del Recurso</t>
  </si>
  <si>
    <t>&lt;=18 meses</t>
  </si>
  <si>
    <t>&gt;18 meses</t>
  </si>
  <si>
    <t>Primeras 100.000 ha</t>
  </si>
  <si>
    <t>Por cada ha adicional</t>
  </si>
  <si>
    <t>Duración de la fase de exploración</t>
  </si>
  <si>
    <t>Áreas Costa Afuera</t>
  </si>
  <si>
    <t>Período de liquidación por Fase</t>
  </si>
  <si>
    <t>Duración de la Fase, en meses</t>
  </si>
  <si>
    <t>Tamaño de Área en Exploración</t>
  </si>
  <si>
    <t>Dentro de polígonos A y B</t>
  </si>
  <si>
    <t>Fuera de polígonos A y B</t>
  </si>
  <si>
    <t>Tarifa Vigente para Áreas Costa Afuera, en USD/ha</t>
  </si>
  <si>
    <t xml:space="preserve">Superficie de Área Contratada Dentro de Polígonos (S), en hectáreas </t>
  </si>
  <si>
    <t xml:space="preserve">Superficie de Área Contratada Fuera de Polígonos (S), en hectáreas </t>
  </si>
  <si>
    <t xml:space="preserve">Superficie de Área base de liquidación Dentro de Polígonos (S), en hectáreas </t>
  </si>
  <si>
    <t xml:space="preserve">Superficie de Área base de liquidación Fuera de Polígonos (S), en hectáreas </t>
  </si>
  <si>
    <t xml:space="preserve">Superficie de Área base de liquidación Costa Afuera (S), en hectáreas </t>
  </si>
  <si>
    <t xml:space="preserve">Superficie de Área en Evaluación/Explotación Fuera de Polígonos (S), en hectáreas </t>
  </si>
  <si>
    <t xml:space="preserve">Superficie de Área en Evaluación/Explotación Dentro de Polígonos (S), en hectáreas </t>
  </si>
  <si>
    <t xml:space="preserve">Superficie de Área Contratada Costa Afuera (S), en hectáreas </t>
  </si>
  <si>
    <t xml:space="preserve">Superficie de Área en Evaluación/Explotación Costa Afuera (S), en hectáreas </t>
  </si>
  <si>
    <t>Indique la fechas correspondientes.</t>
  </si>
  <si>
    <t xml:space="preserve"> Período de Exploración y de Evaluación sin Producción </t>
  </si>
  <si>
    <t>Diligencie  el valor por concepto del Derecho por Uso del Subsuelo que aparece en los Formularios Uso Subsuelo No. 2, 3 o 4, según se trate de Acumulaciones en Rocas Generadoras o en Trampas, o Canon Superficiario por Uso del Subsuelo y Agotamiento del Recurso para el mismo período de liquidación.</t>
  </si>
  <si>
    <t>ANEXO RESOLUCIÓN 400 DE 2022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</si>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</sst>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dd\-mm\-yy;@"/>
    <numFmt numFmtId="165" formatCode="0_);[Red]\(0\)"/>
    <numFmt numFmtId="166" formatCode="#,##0.00_ ;[Red]\-#,##0.00\ "/>
    <numFmt numFmtId="167" formatCode="#,##0_ ;[Red]\-#,##0\ "/>
    <numFmt numFmtId="168" formatCode="0_ ;[Red]\-0\ "/>
    <numFmt numFmtId="169" formatCode="0.0000"/>
    <numFmt numFmtId="170" formatCode="#,##0.0000_);[Red]\(#,##0.0000\)"/>
    <numFmt numFmtId="171" formatCode="#,##0.00000_);[Red]\(#,##0.00000\)"/>
    <numFmt numFmtId="172" formatCode="_-* #,##0.00_-;\-* #,##0.00_-;_-* &quot;-&quot;_-;_-@_-"/>
    <numFmt numFmtId="173" formatCode="_-* #,##0.0000_-;\-* #,##0.0000_-;_-* &quot;-&quot;??_-;_-@_-"/>
    <numFmt numFmtId="174" formatCode="_-* #,##0.0000_-;\-* #,##0.0000_-;_-* &quot;-&quot;????_-;_-@_-"/>
    <numFmt numFmtId="175" formatCode="#,##0.000_);[Red]\(#,##0.000\)"/>
    <numFmt numFmtId="176" formatCode="#,##0.000000_);[Red]\(#,##0.000000\)"/>
    <numFmt numFmtId="177" formatCode="#,##0.000000000;[Red]\-#,##0.000000000"/>
  </numFmts>
  <fonts count="22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12"/>
      <color theme="1"/>
      <name val="Tahoma"/>
      <family val="2"/>
    </font>
    <font>
      <vertAlign val="superscript"/>
      <sz val="11"/>
      <color theme="1"/>
      <name val="Tahoma"/>
      <family val="2"/>
    </font>
    <font>
      <vertAlign val="subscript"/>
      <sz val="11"/>
      <color theme="1"/>
      <name val="Tahoma"/>
      <family val="2"/>
    </font>
    <font>
      <b/>
      <vertAlign val="subscript"/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1"/>
      <name val="Tahoma"/>
      <family val="2"/>
    </font>
    <font>
      <sz val="11"/>
      <color theme="1"/>
      <name val="Arial Narrow"/>
      <family val="2"/>
    </font>
    <font>
      <b/>
      <sz val="11"/>
      <color rgb="FFFF0000"/>
      <name val="Tahoma"/>
      <family val="2"/>
    </font>
    <font>
      <sz val="8"/>
      <name val="Tahoma"/>
      <family val="2"/>
    </font>
    <font>
      <b/>
      <sz val="12"/>
      <color rgb="FFFF0000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3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1" fontId="2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</cellStyleXfs>
  <cellXfs count="146">
    <xf numFmtId="0" fontId="0" fillId="0" borderId="0" xfId="0"/>
    <xf numFmtId="0" fontId="1" fillId="0" borderId="0" xfId="0" applyFont="1"/>
    <xf numFmtId="49" fontId="4" fillId="0" borderId="0" xfId="0" applyNumberFormat="1" applyFont="1"/>
    <xf numFmtId="0" fontId="5" fillId="0" borderId="0" xfId="0" applyFont="1"/>
    <xf numFmtId="0" fontId="4" fillId="0" borderId="0" xfId="0" applyFont="1"/>
    <xf numFmtId="0" fontId="3" fillId="0" borderId="0" xfId="0" applyFont="1"/>
    <xf numFmtId="4" fontId="1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/>
    </xf>
    <xf numFmtId="0" fontId="0" fillId="2" borderId="1" xfId="0" applyFill="1" applyBorder="1"/>
    <xf numFmtId="0" fontId="0" fillId="0" borderId="0" xfId="0" applyProtection="1">
      <protection locked="0"/>
    </xf>
    <xf numFmtId="0" fontId="6" fillId="0" borderId="0" xfId="0" applyFont="1"/>
    <xf numFmtId="0" fontId="0" fillId="0" borderId="1" xfId="0" applyBorder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40" fontId="1" fillId="2" borderId="1" xfId="0" applyNumberFormat="1" applyFont="1" applyFill="1" applyBorder="1" applyAlignment="1">
      <alignment horizontal="right" vertical="center"/>
    </xf>
    <xf numFmtId="40" fontId="0" fillId="2" borderId="1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66" fontId="0" fillId="0" borderId="1" xfId="0" applyNumberFormat="1" applyBorder="1" applyAlignment="1" applyProtection="1">
      <alignment horizontal="right"/>
      <protection locked="0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168" fontId="1" fillId="4" borderId="6" xfId="0" applyNumberFormat="1" applyFont="1" applyFill="1" applyBorder="1" applyAlignment="1">
      <alignment horizontal="center" vertical="center" wrapText="1"/>
    </xf>
    <xf numFmtId="168" fontId="1" fillId="4" borderId="8" xfId="0" applyNumberFormat="1" applyFont="1" applyFill="1" applyBorder="1" applyAlignment="1">
      <alignment horizontal="center" vertical="center" wrapText="1"/>
    </xf>
    <xf numFmtId="168" fontId="1" fillId="4" borderId="10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1" fillId="5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69" fontId="0" fillId="0" borderId="0" xfId="0" applyNumberFormat="1"/>
    <xf numFmtId="166" fontId="0" fillId="0" borderId="0" xfId="0" applyNumberFormat="1"/>
    <xf numFmtId="170" fontId="0" fillId="5" borderId="6" xfId="0" applyNumberFormat="1" applyFill="1" applyBorder="1" applyAlignment="1" applyProtection="1">
      <alignment horizontal="right" vertical="center"/>
      <protection locked="0"/>
    </xf>
    <xf numFmtId="171" fontId="0" fillId="5" borderId="6" xfId="0" applyNumberFormat="1" applyFill="1" applyBorder="1" applyAlignment="1" applyProtection="1">
      <alignment horizontal="right" vertical="center"/>
      <protection locked="0"/>
    </xf>
    <xf numFmtId="171" fontId="0" fillId="2" borderId="6" xfId="0" applyNumberFormat="1" applyFill="1" applyBorder="1" applyAlignment="1">
      <alignment horizontal="right" vertical="center"/>
    </xf>
    <xf numFmtId="40" fontId="0" fillId="5" borderId="6" xfId="0" applyNumberForma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justify" vertical="center"/>
    </xf>
    <xf numFmtId="168" fontId="1" fillId="0" borderId="0" xfId="0" applyNumberFormat="1" applyFont="1" applyAlignment="1">
      <alignment horizontal="center" vertical="center"/>
    </xf>
    <xf numFmtId="167" fontId="0" fillId="0" borderId="10" xfId="0" applyNumberFormat="1" applyBorder="1" applyAlignment="1" applyProtection="1">
      <alignment horizontal="center" vertical="center" wrapText="1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172" fontId="0" fillId="0" borderId="0" xfId="335" applyNumberFormat="1" applyFont="1" applyAlignment="1">
      <alignment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0" fontId="0" fillId="0" borderId="0" xfId="0" applyNumberFormat="1"/>
    <xf numFmtId="9" fontId="0" fillId="0" borderId="0" xfId="0" applyNumberFormat="1"/>
    <xf numFmtId="10" fontId="0" fillId="0" borderId="0" xfId="0" applyNumberFormat="1" applyAlignment="1">
      <alignment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0" xfId="336"/>
    <xf numFmtId="0" fontId="0" fillId="0" borderId="0" xfId="0" applyAlignment="1">
      <alignment wrapText="1"/>
    </xf>
    <xf numFmtId="43" fontId="0" fillId="0" borderId="0" xfId="337" applyFont="1"/>
    <xf numFmtId="173" fontId="0" fillId="0" borderId="0" xfId="337" applyNumberFormat="1" applyFont="1"/>
    <xf numFmtId="174" fontId="0" fillId="0" borderId="0" xfId="0" applyNumberFormat="1"/>
    <xf numFmtId="164" fontId="21" fillId="0" borderId="2" xfId="338" applyNumberFormat="1" applyBorder="1" applyAlignment="1" applyProtection="1">
      <alignment horizontal="center" vertical="center"/>
      <protection locked="0"/>
    </xf>
    <xf numFmtId="49" fontId="21" fillId="0" borderId="1" xfId="338" applyNumberFormat="1" applyBorder="1" applyAlignment="1" applyProtection="1">
      <alignment horizontal="center" vertical="center"/>
      <protection locked="0"/>
    </xf>
    <xf numFmtId="175" fontId="1" fillId="2" borderId="6" xfId="0" applyNumberFormat="1" applyFont="1" applyFill="1" applyBorder="1" applyAlignment="1">
      <alignment vertical="center"/>
    </xf>
    <xf numFmtId="40" fontId="0" fillId="5" borderId="10" xfId="0" applyNumberFormat="1" applyFill="1" applyBorder="1" applyAlignment="1" applyProtection="1">
      <alignment horizontal="center" vertical="center" wrapText="1"/>
      <protection locked="0"/>
    </xf>
    <xf numFmtId="40" fontId="0" fillId="2" borderId="6" xfId="0" applyNumberFormat="1" applyFill="1" applyBorder="1" applyAlignment="1">
      <alignment horizontal="center" vertical="center"/>
    </xf>
    <xf numFmtId="40" fontId="0" fillId="2" borderId="10" xfId="0" applyNumberFormat="1" applyFill="1" applyBorder="1" applyAlignment="1">
      <alignment horizontal="center" vertical="center" wrapText="1"/>
    </xf>
    <xf numFmtId="175" fontId="1" fillId="3" borderId="6" xfId="0" applyNumberFormat="1" applyFont="1" applyFill="1" applyBorder="1" applyAlignment="1" applyProtection="1">
      <alignment vertical="center"/>
      <protection locked="0"/>
    </xf>
    <xf numFmtId="176" fontId="0" fillId="2" borderId="6" xfId="0" applyNumberFormat="1" applyFill="1" applyBorder="1" applyAlignment="1">
      <alignment horizontal="right" vertical="center"/>
    </xf>
    <xf numFmtId="40" fontId="0" fillId="2" borderId="6" xfId="0" applyNumberForma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horizontal="center" vertical="center" wrapText="1"/>
    </xf>
    <xf numFmtId="40" fontId="0" fillId="6" borderId="10" xfId="0" applyNumberFormat="1" applyFill="1" applyBorder="1" applyAlignment="1" applyProtection="1">
      <alignment horizontal="center" vertical="center" wrapText="1"/>
      <protection locked="0"/>
    </xf>
    <xf numFmtId="40" fontId="0" fillId="6" borderId="10" xfId="0" applyNumberFormat="1" applyFill="1" applyBorder="1" applyAlignment="1">
      <alignment horizontal="center" vertical="center" wrapText="1"/>
    </xf>
    <xf numFmtId="1" fontId="21" fillId="0" borderId="2" xfId="338" applyNumberFormat="1" applyBorder="1" applyAlignment="1" applyProtection="1">
      <alignment horizontal="center" vertical="center"/>
      <protection locked="0"/>
    </xf>
    <xf numFmtId="164" fontId="0" fillId="0" borderId="0" xfId="0" applyNumberFormat="1"/>
    <xf numFmtId="173" fontId="21" fillId="0" borderId="2" xfId="337" applyNumberFormat="1" applyBorder="1" applyAlignment="1" applyProtection="1">
      <alignment horizontal="center" vertical="center"/>
      <protection locked="0"/>
    </xf>
    <xf numFmtId="173" fontId="21" fillId="6" borderId="1" xfId="337" applyNumberFormat="1" applyFill="1" applyBorder="1" applyAlignment="1" applyProtection="1">
      <alignment horizontal="right" vertical="center"/>
    </xf>
    <xf numFmtId="173" fontId="21" fillId="6" borderId="2" xfId="337" applyNumberFormat="1" applyFill="1" applyBorder="1" applyAlignment="1" applyProtection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3" xfId="0" applyNumberFormat="1" applyBorder="1" applyAlignment="1" applyProtection="1">
      <alignment horizontal="right" vertical="center"/>
      <protection locked="0"/>
    </xf>
    <xf numFmtId="49" fontId="0" fillId="0" borderId="4" xfId="0" applyNumberFormat="1" applyBorder="1" applyAlignment="1" applyProtection="1">
      <alignment horizontal="right" vertical="center"/>
      <protection locked="0"/>
    </xf>
    <xf numFmtId="49" fontId="0" fillId="0" borderId="5" xfId="0" applyNumberForma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68" fontId="1" fillId="4" borderId="16" xfId="0" applyNumberFormat="1" applyFont="1" applyFill="1" applyBorder="1" applyAlignment="1">
      <alignment horizontal="center" vertical="center" wrapText="1"/>
    </xf>
    <xf numFmtId="168" fontId="1" fillId="4" borderId="8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8" fontId="1" fillId="4" borderId="1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8" fontId="1" fillId="4" borderId="7" xfId="0" applyNumberFormat="1" applyFont="1" applyFill="1" applyBorder="1" applyAlignment="1">
      <alignment horizontal="center" vertical="center" wrapText="1"/>
    </xf>
    <xf numFmtId="40" fontId="0" fillId="6" borderId="7" xfId="0" applyNumberFormat="1" applyFill="1" applyBorder="1" applyAlignment="1" applyProtection="1">
      <alignment horizontal="center" vertical="center" wrapText="1"/>
      <protection locked="0"/>
    </xf>
    <xf numFmtId="40" fontId="0" fillId="6" borderId="16" xfId="0" applyNumberFormat="1" applyFill="1" applyBorder="1" applyAlignment="1" applyProtection="1">
      <alignment horizontal="center" vertical="center" wrapText="1"/>
      <protection locked="0"/>
    </xf>
    <xf numFmtId="40" fontId="0" fillId="6" borderId="8" xfId="0" applyNumberForma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</cellXfs>
  <cellStyles count="339">
    <cellStyle name="Hipervínculo" xfId="57" builtinId="8" hidden="1"/>
    <cellStyle name="Hipervínculo" xfId="17" builtinId="8" hidden="1"/>
    <cellStyle name="Hipervínculo" xfId="19" builtinId="8" hidden="1"/>
    <cellStyle name="Hipervínculo" xfId="45" builtinId="8" hidden="1"/>
    <cellStyle name="Hipervínculo" xfId="39" builtinId="8" hidden="1"/>
    <cellStyle name="Hipervínculo" xfId="85" builtinId="8" hidden="1"/>
    <cellStyle name="Hipervínculo" xfId="117" builtinId="8" hidden="1"/>
    <cellStyle name="Hipervínculo" xfId="165" builtinId="8" hidden="1"/>
    <cellStyle name="Hipervínculo" xfId="213" builtinId="8" hidden="1"/>
    <cellStyle name="Hipervínculo" xfId="295" builtinId="8" hidden="1"/>
    <cellStyle name="Hipervínculo" xfId="327" builtinId="8" hidden="1"/>
    <cellStyle name="Hipervínculo" xfId="309" builtinId="8" hidden="1"/>
    <cellStyle name="Hipervínculo" xfId="285" builtinId="8" hidden="1"/>
    <cellStyle name="Hipervínculo" xfId="253" builtinId="8" hidden="1"/>
    <cellStyle name="Hipervínculo" xfId="221" builtinId="8" hidden="1"/>
    <cellStyle name="Hipervínculo" xfId="261" builtinId="8" hidden="1"/>
    <cellStyle name="Hipervínculo" xfId="311" builtinId="8" hidden="1"/>
    <cellStyle name="Hipervínculo" xfId="239" builtinId="8" hidden="1"/>
    <cellStyle name="Hipervínculo" xfId="263" builtinId="8" hidden="1"/>
    <cellStyle name="Hipervínculo" xfId="215" builtinId="8" hidden="1"/>
    <cellStyle name="Hipervínculo" xfId="199" builtinId="8" hidden="1"/>
    <cellStyle name="Hipervínculo" xfId="271" builtinId="8" hidden="1"/>
    <cellStyle name="Hipervínculo" xfId="293" builtinId="8" hidden="1"/>
    <cellStyle name="Hipervínculo" xfId="277" builtinId="8" hidden="1"/>
    <cellStyle name="Hipervínculo" xfId="303" builtinId="8" hidden="1"/>
    <cellStyle name="Hipervínculo" xfId="133" builtinId="8" hidden="1"/>
    <cellStyle name="Hipervínculo" xfId="59" builtinId="8" hidden="1"/>
    <cellStyle name="Hipervínculo" xfId="53" builtinId="8" hidden="1"/>
    <cellStyle name="Hipervínculo" xfId="121" builtinId="8" hidden="1"/>
    <cellStyle name="Hipervínculo" xfId="249" builtinId="8" hidden="1"/>
    <cellStyle name="Hipervínculo" xfId="291" builtinId="8" hidden="1"/>
    <cellStyle name="Hipervínculo" xfId="127" builtinId="8" hidden="1"/>
    <cellStyle name="Hipervínculo" xfId="139" builtinId="8" hidden="1"/>
    <cellStyle name="Hipervínculo" xfId="129" builtinId="8" hidden="1"/>
    <cellStyle name="Hipervínculo" xfId="161" builtinId="8" hidden="1"/>
    <cellStyle name="Hipervínculo" xfId="209" builtinId="8" hidden="1"/>
    <cellStyle name="Hipervínculo" xfId="241" builtinId="8" hidden="1"/>
    <cellStyle name="Hipervínculo" xfId="273" builtinId="8" hidden="1"/>
    <cellStyle name="Hipervínculo" xfId="305" builtinId="8" hidden="1"/>
    <cellStyle name="Hipervínculo" xfId="315" builtinId="8" hidden="1"/>
    <cellStyle name="Hipervínculo" xfId="283" builtinId="8" hidden="1"/>
    <cellStyle name="Hipervínculo" xfId="251" builtinId="8" hidden="1"/>
    <cellStyle name="Hipervínculo" xfId="203" builtinId="8" hidden="1"/>
    <cellStyle name="Hipervínculo" xfId="119" builtinId="8" hidden="1"/>
    <cellStyle name="Hipervínculo" xfId="143" builtinId="8" hidden="1"/>
    <cellStyle name="Hipervínculo" xfId="163" builtinId="8" hidden="1"/>
    <cellStyle name="Hipervínculo" xfId="187" builtinId="8" hidden="1"/>
    <cellStyle name="Hipervínculo" xfId="123" builtinId="8" hidden="1"/>
    <cellStyle name="Hipervínculo" xfId="95" builtinId="8" hidden="1"/>
    <cellStyle name="Hipervínculo" xfId="71" builtinId="8" hidden="1"/>
    <cellStyle name="Hipervínculo" xfId="75" builtinId="8" hidden="1"/>
    <cellStyle name="Hipervínculo" xfId="219" builtinId="8" hidden="1"/>
    <cellStyle name="Hipervínculo" xfId="193" builtinId="8" hidden="1"/>
    <cellStyle name="Hipervínculo" xfId="29" builtinId="8" hidden="1"/>
    <cellStyle name="Hipervínculo" xfId="5" builtinId="8" hidden="1"/>
    <cellStyle name="Hipervínculo" xfId="11" builtinId="8" hidden="1"/>
    <cellStyle name="Hipervínculo" xfId="63" builtinId="8" hidden="1"/>
    <cellStyle name="Hipervínculo" xfId="41" builtinId="8" hidden="1"/>
    <cellStyle name="Hipervínculo" xfId="65" builtinId="8" hidden="1"/>
    <cellStyle name="Hipervínculo" xfId="97" builtinId="8" hidden="1"/>
    <cellStyle name="Hipervínculo" xfId="1" builtinId="8" hidden="1"/>
    <cellStyle name="Hipervínculo" xfId="93" builtinId="8" hidden="1"/>
    <cellStyle name="Hipervínculo" xfId="23" builtinId="8" hidden="1"/>
    <cellStyle name="Hipervínculo" xfId="43" builtinId="8" hidden="1"/>
    <cellStyle name="Hipervínculo" xfId="157" builtinId="8" hidden="1"/>
    <cellStyle name="Hipervínculo" xfId="125" builtinId="8" hidden="1"/>
    <cellStyle name="Hipervínculo" xfId="173" builtinId="8" hidden="1"/>
    <cellStyle name="Hipervínculo" xfId="205" builtinId="8" hidden="1"/>
    <cellStyle name="Hipervínculo" xfId="189" builtinId="8" hidden="1"/>
    <cellStyle name="Hipervínculo" xfId="141" builtinId="8" hidden="1"/>
    <cellStyle name="Hipervínculo" xfId="55" builtinId="8" hidden="1"/>
    <cellStyle name="Hipervínculo" xfId="33" builtinId="8" hidden="1"/>
    <cellStyle name="Hipervínculo" xfId="77" builtinId="8" hidden="1"/>
    <cellStyle name="Hipervínculo" xfId="109" builtinId="8" hidden="1"/>
    <cellStyle name="Hipervínculo" xfId="113" builtinId="8" hidden="1"/>
    <cellStyle name="Hipervínculo" xfId="81" builtinId="8" hidden="1"/>
    <cellStyle name="Hipervínculo" xfId="31" builtinId="8" hidden="1"/>
    <cellStyle name="Hipervínculo" xfId="51" builtinId="8" hidden="1"/>
    <cellStyle name="Hipervínculo" xfId="37" builtinId="8" hidden="1"/>
    <cellStyle name="Hipervínculo" xfId="13" builtinId="8" hidden="1"/>
    <cellStyle name="Hipervínculo" xfId="15" builtinId="8" hidden="1"/>
    <cellStyle name="Hipervínculo" xfId="61" builtinId="8" hidden="1"/>
    <cellStyle name="Hipervínculo" xfId="321" builtinId="8" hidden="1"/>
    <cellStyle name="Hipervínculo" xfId="175" builtinId="8" hidden="1"/>
    <cellStyle name="Hipervínculo" xfId="67" builtinId="8" hidden="1"/>
    <cellStyle name="Hipervínculo" xfId="103" builtinId="8" hidden="1"/>
    <cellStyle name="Hipervínculo" xfId="83" builtinId="8" hidden="1"/>
    <cellStyle name="Hipervínculo" xfId="155" builtinId="8" hidden="1"/>
    <cellStyle name="Hipervínculo" xfId="183" builtinId="8" hidden="1"/>
    <cellStyle name="Hipervínculo" xfId="151" builtinId="8" hidden="1"/>
    <cellStyle name="Hipervínculo" xfId="131" builtinId="8" hidden="1"/>
    <cellStyle name="Hipervínculo" xfId="111" builtinId="8" hidden="1"/>
    <cellStyle name="Hipervínculo" xfId="235" builtinId="8" hidden="1"/>
    <cellStyle name="Hipervínculo" xfId="267" builtinId="8" hidden="1"/>
    <cellStyle name="Hipervínculo" xfId="299" builtinId="8" hidden="1"/>
    <cellStyle name="Hipervínculo" xfId="331" builtinId="8" hidden="1"/>
    <cellStyle name="Hipervínculo" xfId="289" builtinId="8" hidden="1"/>
    <cellStyle name="Hipervínculo" xfId="257" builtinId="8" hidden="1"/>
    <cellStyle name="Hipervínculo" xfId="225" builtinId="8" hidden="1"/>
    <cellStyle name="Hipervínculo" xfId="177" builtinId="8" hidden="1"/>
    <cellStyle name="Hipervínculo" xfId="145" builtinId="8" hidden="1"/>
    <cellStyle name="Hipervínculo" xfId="91" builtinId="8" hidden="1"/>
    <cellStyle name="Hipervínculo" xfId="167" builtinId="8" hidden="1"/>
    <cellStyle name="Hipervínculo" xfId="227" builtinId="8" hidden="1"/>
    <cellStyle name="Hipervínculo" xfId="313" builtinId="8" hidden="1"/>
    <cellStyle name="Hipervínculo" xfId="185" builtinId="8" hidden="1"/>
    <cellStyle name="Hipervínculo" xfId="25" builtinId="8" hidden="1"/>
    <cellStyle name="Hipervínculo" xfId="3" builtinId="8" hidden="1"/>
    <cellStyle name="Hipervínculo" xfId="69" builtinId="8" hidden="1"/>
    <cellStyle name="Hipervínculo" xfId="197" builtinId="8" hidden="1"/>
    <cellStyle name="Hipervínculo" xfId="317" builtinId="8" hidden="1"/>
    <cellStyle name="Hipervínculo" xfId="237" builtinId="8" hidden="1"/>
    <cellStyle name="Hipervínculo" xfId="231" builtinId="8" hidden="1"/>
    <cellStyle name="Hipervínculo" xfId="207" builtinId="8" hidden="1"/>
    <cellStyle name="Hipervínculo" xfId="223" builtinId="8" hidden="1"/>
    <cellStyle name="Hipervínculo" xfId="247" builtinId="8" hidden="1"/>
    <cellStyle name="Hipervínculo" xfId="255" builtinId="8" hidden="1"/>
    <cellStyle name="Hipervínculo" xfId="279" builtinId="8" hidden="1"/>
    <cellStyle name="Hipervínculo" xfId="325" builtinId="8" hidden="1"/>
    <cellStyle name="Hipervínculo" xfId="229" builtinId="8" hidden="1"/>
    <cellStyle name="Hipervínculo" xfId="245" builtinId="8" hidden="1"/>
    <cellStyle name="Hipervínculo" xfId="269" builtinId="8" hidden="1"/>
    <cellStyle name="Hipervínculo" xfId="301" builtinId="8" hidden="1"/>
    <cellStyle name="Hipervínculo" xfId="333" builtinId="8" hidden="1"/>
    <cellStyle name="Hipervínculo" xfId="319" builtinId="8" hidden="1"/>
    <cellStyle name="Hipervínculo" xfId="287" builtinId="8" hidden="1"/>
    <cellStyle name="Hipervínculo" xfId="181" builtinId="8" hidden="1"/>
    <cellStyle name="Hipervínculo" xfId="149" builtinId="8" hidden="1"/>
    <cellStyle name="Hipervínculo" xfId="101" builtinId="8" hidden="1"/>
    <cellStyle name="Hipervínculo" xfId="27" builtinId="8" hidden="1"/>
    <cellStyle name="Hipervínculo" xfId="49" builtinId="8" hidden="1"/>
    <cellStyle name="Hipervínculo" xfId="9" builtinId="8" hidden="1"/>
    <cellStyle name="Hipervínculo" xfId="7" builtinId="8" hidden="1"/>
    <cellStyle name="Hipervínculo" xfId="21" builtinId="8" hidden="1"/>
    <cellStyle name="Hipervínculo" xfId="47" builtinId="8" hidden="1"/>
    <cellStyle name="Hipervínculo" xfId="195" builtinId="8" hidden="1"/>
    <cellStyle name="Hipervínculo" xfId="211" builtinId="8" hidden="1"/>
    <cellStyle name="Hipervínculo" xfId="243" builtinId="8" hidden="1"/>
    <cellStyle name="Hipervínculo" xfId="275" builtinId="8" hidden="1"/>
    <cellStyle name="Hipervínculo" xfId="307" builtinId="8" hidden="1"/>
    <cellStyle name="Hipervínculo" xfId="323" builtinId="8" hidden="1"/>
    <cellStyle name="Hipervínculo" xfId="297" builtinId="8" hidden="1"/>
    <cellStyle name="Hipervínculo" xfId="281" builtinId="8" hidden="1"/>
    <cellStyle name="Hipervínculo" xfId="265" builtinId="8" hidden="1"/>
    <cellStyle name="Hipervínculo" xfId="217" builtinId="8" hidden="1"/>
    <cellStyle name="Hipervínculo" xfId="201" builtinId="8" hidden="1"/>
    <cellStyle name="Hipervínculo" xfId="169" builtinId="8" hidden="1"/>
    <cellStyle name="Hipervínculo" xfId="137" builtinId="8" hidden="1"/>
    <cellStyle name="Hipervínculo" xfId="105" builtinId="8" hidden="1"/>
    <cellStyle name="Hipervínculo" xfId="89" builtinId="8" hidden="1"/>
    <cellStyle name="Hipervínculo" xfId="35" builtinId="8" hidden="1"/>
    <cellStyle name="Hipervínculo" xfId="73" builtinId="8" hidden="1"/>
    <cellStyle name="Hipervínculo" xfId="153" builtinId="8" hidden="1"/>
    <cellStyle name="Hipervínculo" xfId="233" builtinId="8" hidden="1"/>
    <cellStyle name="Hipervínculo" xfId="329" builtinId="8" hidden="1"/>
    <cellStyle name="Hipervínculo" xfId="259" builtinId="8" hidden="1"/>
    <cellStyle name="Hipervínculo" xfId="115" builtinId="8" hidden="1"/>
    <cellStyle name="Hipervínculo" xfId="171" builtinId="8" hidden="1"/>
    <cellStyle name="Hipervínculo" xfId="191" builtinId="8" hidden="1"/>
    <cellStyle name="Hipervínculo" xfId="159" builtinId="8" hidden="1"/>
    <cellStyle name="Hipervínculo" xfId="147" builtinId="8" hidden="1"/>
    <cellStyle name="Hipervínculo" xfId="135" builtinId="8" hidden="1"/>
    <cellStyle name="Hipervínculo" xfId="179" builtinId="8" hidden="1"/>
    <cellStyle name="Hipervínculo" xfId="87" builtinId="8" hidden="1"/>
    <cellStyle name="Hipervínculo" xfId="107" builtinId="8" hidden="1"/>
    <cellStyle name="Hipervínculo" xfId="99" builtinId="8" hidden="1"/>
    <cellStyle name="Hipervínculo" xfId="79" builtinId="8" hidden="1"/>
    <cellStyle name="Hipervínculo" xfId="336" builtinId="8"/>
    <cellStyle name="Hipervínculo visitado" xfId="310" builtinId="9" hidden="1"/>
    <cellStyle name="Hipervínculo visitado" xfId="316" builtinId="9" hidden="1"/>
    <cellStyle name="Hipervínculo visitado" xfId="326" builtinId="9" hidden="1"/>
    <cellStyle name="Hipervínculo visitado" xfId="296" builtinId="9" hidden="1"/>
    <cellStyle name="Hipervínculo visitado" xfId="320" builtinId="9" hidden="1"/>
    <cellStyle name="Hipervínculo visitado" xfId="332" builtinId="9" hidden="1"/>
    <cellStyle name="Hipervínculo visitado" xfId="136" builtinId="9" hidden="1"/>
    <cellStyle name="Hipervínculo visitado" xfId="168" builtinId="9" hidden="1"/>
    <cellStyle name="Hipervínculo visitado" xfId="192" builtinId="9" hidden="1"/>
    <cellStyle name="Hipervínculo visitado" xfId="232" builtinId="9" hidden="1"/>
    <cellStyle name="Hipervínculo visitado" xfId="256" builtinId="9" hidden="1"/>
    <cellStyle name="Hipervínculo visitado" xfId="74" builtinId="9" hidden="1"/>
    <cellStyle name="Hipervínculo visitado" xfId="52" builtinId="9" hidden="1"/>
    <cellStyle name="Hipervínculo visitado" xfId="56" builtinId="9" hidden="1"/>
    <cellStyle name="Hipervínculo visitado" xfId="46" builtinId="9" hidden="1"/>
    <cellStyle name="Hipervínculo visitado" xfId="34" builtinId="9" hidden="1"/>
    <cellStyle name="Hipervínculo visitado" xfId="64" builtinId="9" hidden="1"/>
    <cellStyle name="Hipervínculo visitado" xfId="96" builtinId="9" hidden="1"/>
    <cellStyle name="Hipervínculo visitado" xfId="124" builtinId="9" hidden="1"/>
    <cellStyle name="Hipervínculo visitado" xfId="116" builtinId="9" hidden="1"/>
    <cellStyle name="Hipervínculo visitado" xfId="110" builtinId="9" hidden="1"/>
    <cellStyle name="Hipervínculo visitado" xfId="94" builtinId="9" hidden="1"/>
    <cellStyle name="Hipervínculo visitado" xfId="88" builtinId="9" hidden="1"/>
    <cellStyle name="Hipervínculo visitado" xfId="84" builtinId="9" hidden="1"/>
    <cellStyle name="Hipervínculo visitado" xfId="68" builtinId="9" hidden="1"/>
    <cellStyle name="Hipervínculo visitado" xfId="18" builtinId="9" hidden="1"/>
    <cellStyle name="Hipervínculo visitado" xfId="2" builtinId="9" hidden="1"/>
    <cellStyle name="Hipervínculo visitado" xfId="62" builtinId="9" hidden="1"/>
    <cellStyle name="Hipervínculo visitado" xfId="324" builtinId="9" hidden="1"/>
    <cellStyle name="Hipervínculo visitado" xfId="228" builtinId="9" hidden="1"/>
    <cellStyle name="Hipervínculo visitado" xfId="276" builtinId="9" hidden="1"/>
    <cellStyle name="Hipervínculo visitado" xfId="300" builtinId="9" hidden="1"/>
    <cellStyle name="Hipervínculo visitado" xfId="170" builtinId="9" hidden="1"/>
    <cellStyle name="Hipervínculo visitado" xfId="154" builtinId="9" hidden="1"/>
    <cellStyle name="Hipervínculo visitado" xfId="148" builtinId="9" hidden="1"/>
    <cellStyle name="Hipervínculo visitado" xfId="140" builtinId="9" hidden="1"/>
    <cellStyle name="Hipervínculo visitado" xfId="166" builtinId="9" hidden="1"/>
    <cellStyle name="Hipervínculo visitado" xfId="158" builtinId="9" hidden="1"/>
    <cellStyle name="Hipervínculo visitado" xfId="150" builtinId="9" hidden="1"/>
    <cellStyle name="Hipervínculo visitado" xfId="198" builtinId="9" hidden="1"/>
    <cellStyle name="Hipervínculo visitado" xfId="188" builtinId="9" hidden="1"/>
    <cellStyle name="Hipervínculo visitado" xfId="182" builtinId="9" hidden="1"/>
    <cellStyle name="Hipervínculo visitado" xfId="218" builtinId="9" hidden="1"/>
    <cellStyle name="Hipervínculo visitado" xfId="260" builtinId="9" hidden="1"/>
    <cellStyle name="Hipervínculo visitado" xfId="308" builtinId="9" hidden="1"/>
    <cellStyle name="Hipervínculo visitado" xfId="292" builtinId="9" hidden="1"/>
    <cellStyle name="Hipervínculo visitado" xfId="284" builtinId="9" hidden="1"/>
    <cellStyle name="Hipervínculo visitado" xfId="274" builtinId="9" hidden="1"/>
    <cellStyle name="Hipervínculo visitado" xfId="258" builtinId="9" hidden="1"/>
    <cellStyle name="Hipervínculo visitado" xfId="250" builtinId="9" hidden="1"/>
    <cellStyle name="Hipervínculo visitado" xfId="244" builtinId="9" hidden="1"/>
    <cellStyle name="Hipervínculo visitado" xfId="36" builtinId="9" hidden="1"/>
    <cellStyle name="Hipervínculo visitado" xfId="28" builtinId="9" hidden="1"/>
    <cellStyle name="Hipervínculo visitado" xfId="126" builtinId="9" hidden="1"/>
    <cellStyle name="Hipervínculo visitado" xfId="90" builtinId="9" hidden="1"/>
    <cellStyle name="Hipervínculo visitado" xfId="82" builtinId="9" hidden="1"/>
    <cellStyle name="Hipervínculo visitado" xfId="144" builtinId="9" hidden="1"/>
    <cellStyle name="Hipervínculo visitado" xfId="208" builtinId="9" hidden="1"/>
    <cellStyle name="Hipervínculo visitado" xfId="304" builtinId="9" hidden="1"/>
    <cellStyle name="Hipervínculo visitado" xfId="334" builtinId="9" hidden="1"/>
    <cellStyle name="Hipervínculo visitado" xfId="212" builtinId="9" hidden="1"/>
    <cellStyle name="Hipervínculo visitado" xfId="220" builtinId="9" hidden="1"/>
    <cellStyle name="Hipervínculo visitado" xfId="222" builtinId="9" hidden="1"/>
    <cellStyle name="Hipervínculo visitado" xfId="226" builtinId="9" hidden="1"/>
    <cellStyle name="Hipervínculo visitado" xfId="210" builtinId="9" hidden="1"/>
    <cellStyle name="Hipervínculo visitado" xfId="272" builtinId="9" hidden="1"/>
    <cellStyle name="Hipervínculo visitado" xfId="118" builtinId="9" hidden="1"/>
    <cellStyle name="Hipervínculo visitado" xfId="44" builtinId="9" hidden="1"/>
    <cellStyle name="Hipervínculo visitado" xfId="10" builtinId="9" hidden="1"/>
    <cellStyle name="Hipervínculo visitado" xfId="12" builtinId="9" hidden="1"/>
    <cellStyle name="Hipervínculo visitado" xfId="24" builtinId="9" hidden="1"/>
    <cellStyle name="Hipervínculo visitado" xfId="16" builtinId="9" hidden="1"/>
    <cellStyle name="Hipervínculo visitado" xfId="22" builtinId="9" hidden="1"/>
    <cellStyle name="Hipervínculo visitado" xfId="26" builtinId="9" hidden="1"/>
    <cellStyle name="Hipervínculo visitado" xfId="20" builtinId="9" hidden="1"/>
    <cellStyle name="Hipervínculo visitado" xfId="14" builtinId="9" hidden="1"/>
    <cellStyle name="Hipervínculo visitado" xfId="6" builtinId="9" hidden="1"/>
    <cellStyle name="Hipervínculo visitado" xfId="4" builtinId="9" hidden="1"/>
    <cellStyle name="Hipervínculo visitado" xfId="72" builtinId="9" hidden="1"/>
    <cellStyle name="Hipervínculo visitado" xfId="230" builtinId="9" hidden="1"/>
    <cellStyle name="Hipervínculo visitado" xfId="314" builtinId="9" hidden="1"/>
    <cellStyle name="Hipervínculo visitado" xfId="176" builtinId="9" hidden="1"/>
    <cellStyle name="Hipervínculo visitado" xfId="108" builtinId="9" hidden="1"/>
    <cellStyle name="Hipervínculo visitado" xfId="234" builtinId="9" hidden="1"/>
    <cellStyle name="Hipervínculo visitado" xfId="268" builtinId="9" hidden="1"/>
    <cellStyle name="Hipervínculo visitado" xfId="298" builtinId="9" hidden="1"/>
    <cellStyle name="Hipervínculo visitado" xfId="174" builtinId="9" hidden="1"/>
    <cellStyle name="Hipervínculo visitado" xfId="206" builtinId="9" hidden="1"/>
    <cellStyle name="Hipervínculo visitado" xfId="146" builtinId="9" hidden="1"/>
    <cellStyle name="Hipervínculo visitado" xfId="190" builtinId="9" hidden="1"/>
    <cellStyle name="Hipervínculo visitado" xfId="252" builtinId="9" hidden="1"/>
    <cellStyle name="Hipervínculo visitado" xfId="112" builtinId="9" hidden="1"/>
    <cellStyle name="Hipervínculo visitado" xfId="76" builtinId="9" hidden="1"/>
    <cellStyle name="Hipervínculo visitado" xfId="104" builtinId="9" hidden="1"/>
    <cellStyle name="Hipervínculo visitado" xfId="132" builtinId="9" hidden="1"/>
    <cellStyle name="Hipervínculo visitado" xfId="40" builtinId="9" hidden="1"/>
    <cellStyle name="Hipervínculo visitado" xfId="122" builtinId="9" hidden="1"/>
    <cellStyle name="Hipervínculo visitado" xfId="216" builtinId="9" hidden="1"/>
    <cellStyle name="Hipervínculo visitado" xfId="60" builtinId="9" hidden="1"/>
    <cellStyle name="Hipervínculo visitado" xfId="280" builtinId="9" hidden="1"/>
    <cellStyle name="Hipervínculo visitado" xfId="318" builtinId="9" hidden="1"/>
    <cellStyle name="Hipervínculo visitado" xfId="242" builtinId="9" hidden="1"/>
    <cellStyle name="Hipervínculo visitado" xfId="214" builtinId="9" hidden="1"/>
    <cellStyle name="Hipervínculo visitado" xfId="100" builtinId="9" hidden="1"/>
    <cellStyle name="Hipervínculo visitado" xfId="54" builtinId="9" hidden="1"/>
    <cellStyle name="Hipervínculo visitado" xfId="8" builtinId="9" hidden="1"/>
    <cellStyle name="Hipervínculo visitado" xfId="66" builtinId="9" hidden="1"/>
    <cellStyle name="Hipervínculo visitado" xfId="70" builtinId="9" hidden="1"/>
    <cellStyle name="Hipervínculo visitado" xfId="78" builtinId="9" hidden="1"/>
    <cellStyle name="Hipervínculo visitado" xfId="86" builtinId="9" hidden="1"/>
    <cellStyle name="Hipervínculo visitado" xfId="102" builtinId="9" hidden="1"/>
    <cellStyle name="Hipervínculo visitado" xfId="106" builtinId="9" hidden="1"/>
    <cellStyle name="Hipervínculo visitado" xfId="114" builtinId="9" hidden="1"/>
    <cellStyle name="Hipervínculo visitado" xfId="120" builtinId="9" hidden="1"/>
    <cellStyle name="Hipervínculo visitado" xfId="130" builtinId="9" hidden="1"/>
    <cellStyle name="Hipervínculo visitado" xfId="128" builtinId="9" hidden="1"/>
    <cellStyle name="Hipervínculo visitado" xfId="80" builtinId="9" hidden="1"/>
    <cellStyle name="Hipervínculo visitado" xfId="38" builtinId="9" hidden="1"/>
    <cellStyle name="Hipervínculo visitado" xfId="42" builtinId="9" hidden="1"/>
    <cellStyle name="Hipervínculo visitado" xfId="50" builtinId="9" hidden="1"/>
    <cellStyle name="Hipervínculo visitado" xfId="48" builtinId="9" hidden="1"/>
    <cellStyle name="Hipervínculo visitado" xfId="30" builtinId="9" hidden="1"/>
    <cellStyle name="Hipervínculo visitado" xfId="98" builtinId="9" hidden="1"/>
    <cellStyle name="Hipervínculo visitado" xfId="264" builtinId="9" hidden="1"/>
    <cellStyle name="Hipervínculo visitado" xfId="224" builtinId="9" hidden="1"/>
    <cellStyle name="Hipervínculo visitado" xfId="200" builtinId="9" hidden="1"/>
    <cellStyle name="Hipervínculo visitado" xfId="184" builtinId="9" hidden="1"/>
    <cellStyle name="Hipervínculo visitado" xfId="152" builtinId="9" hidden="1"/>
    <cellStyle name="Hipervínculo visitado" xfId="58" builtinId="9" hidden="1"/>
    <cellStyle name="Hipervínculo visitado" xfId="160" builtinId="9" hidden="1"/>
    <cellStyle name="Hipervínculo visitado" xfId="328" builtinId="9" hidden="1"/>
    <cellStyle name="Hipervínculo visitado" xfId="288" builtinId="9" hidden="1"/>
    <cellStyle name="Hipervínculo visitado" xfId="322" builtinId="9" hidden="1"/>
    <cellStyle name="Hipervínculo visitado" xfId="330" builtinId="9" hidden="1"/>
    <cellStyle name="Hipervínculo visitado" xfId="312" builtinId="9" hidden="1"/>
    <cellStyle name="Hipervínculo visitado" xfId="248" builtinId="9" hidden="1"/>
    <cellStyle name="Hipervínculo visitado" xfId="32" builtinId="9" hidden="1"/>
    <cellStyle name="Hipervínculo visitado" xfId="92" builtinId="9" hidden="1"/>
    <cellStyle name="Hipervínculo visitado" xfId="240" builtinId="9" hidden="1"/>
    <cellStyle name="Hipervínculo visitado" xfId="186" builtinId="9" hidden="1"/>
    <cellStyle name="Hipervínculo visitado" xfId="194" builtinId="9" hidden="1"/>
    <cellStyle name="Hipervínculo visitado" xfId="202" builtinId="9" hidden="1"/>
    <cellStyle name="Hipervínculo visitado" xfId="196" builtinId="9" hidden="1"/>
    <cellStyle name="Hipervínculo visitado" xfId="156" builtinId="9" hidden="1"/>
    <cellStyle name="Hipervínculo visitado" xfId="162" builtinId="9" hidden="1"/>
    <cellStyle name="Hipervínculo visitado" xfId="142" builtinId="9" hidden="1"/>
    <cellStyle name="Hipervínculo visitado" xfId="138" builtinId="9" hidden="1"/>
    <cellStyle name="Hipervínculo visitado" xfId="134" builtinId="9" hidden="1"/>
    <cellStyle name="Hipervínculo visitado" xfId="204" builtinId="9" hidden="1"/>
    <cellStyle name="Hipervínculo visitado" xfId="180" builtinId="9" hidden="1"/>
    <cellStyle name="Hipervínculo visitado" xfId="282" builtinId="9" hidden="1"/>
    <cellStyle name="Hipervínculo visitado" xfId="290" builtinId="9" hidden="1"/>
    <cellStyle name="Hipervínculo visitado" xfId="266" builtinId="9" hidden="1"/>
    <cellStyle name="Hipervínculo visitado" xfId="164" builtinId="9" hidden="1"/>
    <cellStyle name="Hipervínculo visitado" xfId="286" builtinId="9" hidden="1"/>
    <cellStyle name="Hipervínculo visitado" xfId="294" builtinId="9" hidden="1"/>
    <cellStyle name="Hipervínculo visitado" xfId="306" builtinId="9" hidden="1"/>
    <cellStyle name="Hipervínculo visitado" xfId="302" builtinId="9" hidden="1"/>
    <cellStyle name="Hipervínculo visitado" xfId="238" builtinId="9" hidden="1"/>
    <cellStyle name="Hipervínculo visitado" xfId="172" builtinId="9" hidden="1"/>
    <cellStyle name="Hipervínculo visitado" xfId="178" builtinId="9" hidden="1"/>
    <cellStyle name="Hipervínculo visitado" xfId="262" builtinId="9" hidden="1"/>
    <cellStyle name="Hipervínculo visitado" xfId="270" builtinId="9" hidden="1"/>
    <cellStyle name="Hipervínculo visitado" xfId="278" builtinId="9" hidden="1"/>
    <cellStyle name="Hipervínculo visitado" xfId="246" builtinId="9" hidden="1"/>
    <cellStyle name="Hipervínculo visitado" xfId="254" builtinId="9" hidden="1"/>
    <cellStyle name="Hipervínculo visitado" xfId="236" builtinId="9" hidden="1"/>
    <cellStyle name="Millares" xfId="337" builtinId="3"/>
    <cellStyle name="Millares [0]" xfId="335" builtinId="6"/>
    <cellStyle name="Normal" xfId="0" builtinId="0"/>
    <cellStyle name="Normal 2" xfId="338" xr:uid="{4D1736C7-8A37-4098-A08E-EED6A3252499}"/>
  </cellStyles>
  <dxfs count="0"/>
  <tableStyles count="0" defaultTableStyle="TableStyleMedium2" defaultPivotStyle="PivotStyleLight16"/>
  <colors>
    <mruColors>
      <color rgb="FF2DF1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</xdr:rowOff>
    </xdr:from>
    <xdr:to>
      <xdr:col>1</xdr:col>
      <xdr:colOff>735330</xdr:colOff>
      <xdr:row>1</xdr:row>
      <xdr:rowOff>157480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505CC2C-C694-489B-BDA5-AD97FB032F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50"/>
          <a:ext cx="982980" cy="332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53</xdr:row>
      <xdr:rowOff>12700</xdr:rowOff>
    </xdr:from>
    <xdr:to>
      <xdr:col>2</xdr:col>
      <xdr:colOff>1257300</xdr:colOff>
      <xdr:row>58</xdr:row>
      <xdr:rowOff>19050</xdr:rowOff>
    </xdr:to>
    <xdr:sp macro="" textlink="" fLocksText="0">
      <xdr:nvSpPr>
        <xdr:cNvPr id="3" name="2 CuadroTexto">
          <a:extLst>
            <a:ext uri="{FF2B5EF4-FFF2-40B4-BE49-F238E27FC236}">
              <a16:creationId xmlns:a16="http://schemas.microsoft.com/office/drawing/2014/main" id="{8EF2FE36-5442-4B63-979E-9E5667FF4139}"/>
            </a:ext>
          </a:extLst>
        </xdr:cNvPr>
        <xdr:cNvSpPr txBox="1"/>
      </xdr:nvSpPr>
      <xdr:spPr>
        <a:xfrm>
          <a:off x="19050" y="7947025"/>
          <a:ext cx="2695575" cy="911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000">
            <a:solidFill>
              <a:schemeClr val="dk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s-CO" sz="100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Representante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Legal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2076450</xdr:colOff>
      <xdr:row>51</xdr:row>
      <xdr:rowOff>171450</xdr:rowOff>
    </xdr:from>
    <xdr:to>
      <xdr:col>5</xdr:col>
      <xdr:colOff>12700</xdr:colOff>
      <xdr:row>58</xdr:row>
      <xdr:rowOff>25400</xdr:rowOff>
    </xdr:to>
    <xdr:sp macro="" textlink="" fLocksText="0">
      <xdr:nvSpPr>
        <xdr:cNvPr id="4" name="3 CuadroTexto">
          <a:extLst>
            <a:ext uri="{FF2B5EF4-FFF2-40B4-BE49-F238E27FC236}">
              <a16:creationId xmlns:a16="http://schemas.microsoft.com/office/drawing/2014/main" id="{DA10148F-1135-4C17-8D15-710217D16421}"/>
            </a:ext>
          </a:extLst>
        </xdr:cNvPr>
        <xdr:cNvSpPr txBox="1"/>
      </xdr:nvSpPr>
      <xdr:spPr>
        <a:xfrm>
          <a:off x="3533775" y="7743825"/>
          <a:ext cx="3270250" cy="1120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Revisor Fiscal, Contador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 "</a:t>
          </a:r>
          <a:r>
            <a:rPr lang="es-CO" sz="10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Controller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Tarjeta Profesional: (Si aplica)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673100</xdr:colOff>
      <xdr:row>60</xdr:row>
      <xdr:rowOff>171450</xdr:rowOff>
    </xdr:from>
    <xdr:to>
      <xdr:col>3</xdr:col>
      <xdr:colOff>0</xdr:colOff>
      <xdr:row>65</xdr:row>
      <xdr:rowOff>133350</xdr:rowOff>
    </xdr:to>
    <xdr:sp macro="" textlink="" fLocksText="0">
      <xdr:nvSpPr>
        <xdr:cNvPr id="5" name="4 CuadroTexto">
          <a:extLst>
            <a:ext uri="{FF2B5EF4-FFF2-40B4-BE49-F238E27FC236}">
              <a16:creationId xmlns:a16="http://schemas.microsoft.com/office/drawing/2014/main" id="{0D97DC72-8079-49E4-AA79-381488D8FCC6}"/>
            </a:ext>
          </a:extLst>
        </xdr:cNvPr>
        <xdr:cNvSpPr txBox="1"/>
      </xdr:nvSpPr>
      <xdr:spPr>
        <a:xfrm>
          <a:off x="2130425" y="9372600"/>
          <a:ext cx="302260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Cargo: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C.C.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6350</xdr:rowOff>
    </xdr:from>
    <xdr:to>
      <xdr:col>1</xdr:col>
      <xdr:colOff>735330</xdr:colOff>
      <xdr:row>1</xdr:row>
      <xdr:rowOff>157480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350"/>
          <a:ext cx="982980" cy="332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37</xdr:row>
      <xdr:rowOff>12700</xdr:rowOff>
    </xdr:from>
    <xdr:to>
      <xdr:col>2</xdr:col>
      <xdr:colOff>1479550</xdr:colOff>
      <xdr:row>42</xdr:row>
      <xdr:rowOff>19050</xdr:rowOff>
    </xdr:to>
    <xdr:sp macro="" textlink="" fLocksText="0">
      <xdr:nvSpPr>
        <xdr:cNvPr id="3" name="2 CuadroTex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9050" y="8534400"/>
          <a:ext cx="2940050" cy="927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000">
            <a:solidFill>
              <a:schemeClr val="dk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s-CO" sz="100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Representante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Legal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2374900</xdr:colOff>
      <xdr:row>36</xdr:row>
      <xdr:rowOff>171450</xdr:rowOff>
    </xdr:from>
    <xdr:to>
      <xdr:col>5</xdr:col>
      <xdr:colOff>12700</xdr:colOff>
      <xdr:row>43</xdr:row>
      <xdr:rowOff>35560</xdr:rowOff>
    </xdr:to>
    <xdr:sp macro="" textlink="" fLocksText="0">
      <xdr:nvSpPr>
        <xdr:cNvPr id="4" name="3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853180" y="8507730"/>
          <a:ext cx="3103880" cy="1108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O" sz="1100"/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Revisor Fiscal, Contador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o "</a:t>
          </a:r>
          <a:r>
            <a:rPr lang="es-CO" sz="1000" i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Controller</a:t>
          </a:r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Identificación:</a:t>
          </a:r>
        </a:p>
        <a:p>
          <a:r>
            <a:rPr lang="es-CO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Tarjeta Profesional: (Si aplica)</a:t>
          </a:r>
          <a:endParaRPr lang="es-CO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LocksWithSheet="0"/>
  </xdr:twoCellAnchor>
  <xdr:twoCellAnchor>
    <xdr:from>
      <xdr:col>2</xdr:col>
      <xdr:colOff>673100</xdr:colOff>
      <xdr:row>44</xdr:row>
      <xdr:rowOff>171450</xdr:rowOff>
    </xdr:from>
    <xdr:to>
      <xdr:col>2</xdr:col>
      <xdr:colOff>3505200</xdr:colOff>
      <xdr:row>49</xdr:row>
      <xdr:rowOff>0</xdr:rowOff>
    </xdr:to>
    <xdr:sp macro="" textlink="" fLocksText="0">
      <xdr:nvSpPr>
        <xdr:cNvPr id="5" name="4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2152650" y="9982200"/>
          <a:ext cx="2832100" cy="749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______________________________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Nombre: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Cargo:</a:t>
          </a:r>
        </a:p>
        <a:p>
          <a:r>
            <a:rPr lang="es-CO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C.C.</a:t>
          </a:r>
        </a:p>
      </xdr:txBody>
    </xdr:sp>
    <xdr:clientData fLocksWithSheet="0"/>
  </xdr:twoCellAnchor>
  <xdr:twoCellAnchor>
    <xdr:from>
      <xdr:col>2</xdr:col>
      <xdr:colOff>2705100</xdr:colOff>
      <xdr:row>31</xdr:row>
      <xdr:rowOff>19050</xdr:rowOff>
    </xdr:from>
    <xdr:to>
      <xdr:col>5</xdr:col>
      <xdr:colOff>6350</xdr:colOff>
      <xdr:row>34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4184650" y="7372350"/>
          <a:ext cx="2774950" cy="5715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 existe Producción</a:t>
          </a:r>
          <a:r>
            <a:rPr lang="es-CO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durante el Período de Exploración</a:t>
          </a:r>
          <a:r>
            <a:rPr lang="es-CO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, </a:t>
          </a:r>
          <a:r>
            <a:rPr lang="es-CO" sz="1000" b="1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 debe diligenciar también el Formulario Aportes No. 2.</a:t>
          </a:r>
          <a:endParaRPr lang="es-CO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endParaRPr lang="es-C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42334</xdr:rowOff>
    </xdr:from>
    <xdr:to>
      <xdr:col>2</xdr:col>
      <xdr:colOff>273896</xdr:colOff>
      <xdr:row>2</xdr:row>
      <xdr:rowOff>15664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42334"/>
          <a:ext cx="982980" cy="3289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402169</xdr:colOff>
      <xdr:row>7</xdr:row>
      <xdr:rowOff>231985</xdr:rowOff>
    </xdr:from>
    <xdr:to>
      <xdr:col>4</xdr:col>
      <xdr:colOff>697496</xdr:colOff>
      <xdr:row>8</xdr:row>
      <xdr:rowOff>97452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6129869" y="1540085"/>
          <a:ext cx="295327" cy="182967"/>
        </a:xfrm>
        <a:prstGeom prst="rightArrow">
          <a:avLst/>
        </a:prstGeom>
        <a:solidFill>
          <a:srgbClr val="FF0000"/>
        </a:solidFill>
        <a:ln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s-ES"/>
        </a:p>
      </xdr:txBody>
    </xdr:sp>
    <xdr:clientData/>
  </xdr:twoCellAnchor>
  <xdr:twoCellAnchor>
    <xdr:from>
      <xdr:col>4</xdr:col>
      <xdr:colOff>1253067</xdr:colOff>
      <xdr:row>7</xdr:row>
      <xdr:rowOff>211667</xdr:rowOff>
    </xdr:from>
    <xdr:to>
      <xdr:col>6</xdr:col>
      <xdr:colOff>0</xdr:colOff>
      <xdr:row>8</xdr:row>
      <xdr:rowOff>127000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33067" y="1329267"/>
          <a:ext cx="1270000" cy="23706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>
            <a:ln>
              <a:solidFill>
                <a:schemeClr val="tx1"/>
              </a:solidFill>
            </a:ln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1</xdr:col>
      <xdr:colOff>88900</xdr:colOff>
      <xdr:row>6</xdr:row>
      <xdr:rowOff>44450</xdr:rowOff>
    </xdr:from>
    <xdr:to>
      <xdr:col>5</xdr:col>
      <xdr:colOff>425450</xdr:colOff>
      <xdr:row>6</xdr:row>
      <xdr:rowOff>635000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5450" y="990600"/>
          <a:ext cx="70231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>
              <a:solidFill>
                <a:schemeClr val="bg1">
                  <a:lumMod val="7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PARA USO EXCLUSIVO DE LA ANH</a:t>
          </a:r>
        </a:p>
        <a:p>
          <a:pPr algn="ctr"/>
          <a:r>
            <a:rPr lang="es-CO" sz="1200">
              <a:solidFill>
                <a:schemeClr val="bg1">
                  <a:lumMod val="7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(Esta</a:t>
          </a:r>
          <a:r>
            <a:rPr lang="es-CO" sz="1200" baseline="0">
              <a:solidFill>
                <a:schemeClr val="bg1">
                  <a:lumMod val="7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pestaña se debe ocultar antes de enviar los formularios a los Contratistas)</a:t>
          </a:r>
          <a:endParaRPr lang="es-CO" sz="1200">
            <a:solidFill>
              <a:schemeClr val="bg1">
                <a:lumMod val="75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5E5D-5B07-4EA5-91F5-62AA68F3290F}">
  <dimension ref="A1:B3"/>
  <sheetViews>
    <sheetView workbookViewId="0">
      <selection activeCell="A3" sqref="A3"/>
    </sheetView>
  </sheetViews>
  <sheetFormatPr baseColWidth="10" defaultColWidth="11" defaultRowHeight="14.25" x14ac:dyDescent="0.2"/>
  <cols>
    <col min="1" max="1" width="39.875" bestFit="1" customWidth="1"/>
  </cols>
  <sheetData>
    <row r="1" spans="1:2" x14ac:dyDescent="0.2">
      <c r="A1" s="77" t="s">
        <v>0</v>
      </c>
      <c r="B1" t="s">
        <v>1</v>
      </c>
    </row>
    <row r="2" spans="1:2" x14ac:dyDescent="0.2">
      <c r="A2" s="78" t="s">
        <v>5</v>
      </c>
    </row>
    <row r="3" spans="1:2" x14ac:dyDescent="0.2">
      <c r="A3" s="78" t="s">
        <v>7</v>
      </c>
    </row>
  </sheetData>
  <hyperlinks>
    <hyperlink ref="A2" location="'E&amp;P-ronda 2021'!A1" display="Formulario Uso Subsuelo No. 4 " xr:uid="{D8EB9B80-643C-4905-85F7-22DD170AC32F}"/>
    <hyperlink ref="A3" location="'E&amp;P-E-FTT'!A1" display="Formulario Aportes No. 1" xr:uid="{E7B804C0-011A-4C0B-84F1-2257D8DBB9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21CB-6303-4A11-93C2-F0419F47B1D0}">
  <sheetPr>
    <pageSetUpPr fitToPage="1"/>
  </sheetPr>
  <dimension ref="A3:H65"/>
  <sheetViews>
    <sheetView zoomScaleNormal="100" zoomScalePageLayoutView="150" workbookViewId="0"/>
  </sheetViews>
  <sheetFormatPr baseColWidth="10" defaultColWidth="11" defaultRowHeight="14.25" x14ac:dyDescent="0.2"/>
  <cols>
    <col min="1" max="1" width="4" customWidth="1"/>
    <col min="2" max="2" width="23.625" customWidth="1"/>
    <col min="3" max="3" width="61.75" customWidth="1"/>
    <col min="4" max="4" width="3.875" customWidth="1"/>
    <col min="5" max="5" width="17.625" customWidth="1"/>
    <col min="6" max="6" width="10.875" customWidth="1"/>
    <col min="8" max="8" width="17.75" bestFit="1" customWidth="1"/>
  </cols>
  <sheetData>
    <row r="3" spans="1:8" ht="18" x14ac:dyDescent="0.25">
      <c r="A3" s="109" t="s">
        <v>577</v>
      </c>
      <c r="B3" s="109"/>
      <c r="C3" s="109"/>
      <c r="D3" s="109"/>
      <c r="E3" s="109"/>
      <c r="F3" s="5"/>
      <c r="G3" s="5"/>
      <c r="H3" s="5"/>
    </row>
    <row r="4" spans="1:8" ht="18" x14ac:dyDescent="0.25">
      <c r="A4" s="110" t="s">
        <v>548</v>
      </c>
      <c r="B4" s="110"/>
      <c r="C4" s="110"/>
      <c r="D4" s="110"/>
      <c r="E4" s="110"/>
      <c r="F4" s="5"/>
      <c r="G4" s="5"/>
      <c r="H4" s="5"/>
    </row>
    <row r="5" spans="1:8" ht="18" x14ac:dyDescent="0.25">
      <c r="A5" s="111" t="s">
        <v>578</v>
      </c>
      <c r="B5" s="110"/>
      <c r="C5" s="110"/>
      <c r="D5" s="110"/>
      <c r="E5" s="110"/>
      <c r="F5" s="5"/>
      <c r="G5" s="5"/>
      <c r="H5" s="5"/>
    </row>
    <row r="6" spans="1:8" ht="9" customHeight="1" x14ac:dyDescent="0.2">
      <c r="A6" s="15"/>
      <c r="B6" s="15"/>
      <c r="C6" s="15"/>
      <c r="D6" s="15"/>
      <c r="E6" s="15"/>
    </row>
    <row r="7" spans="1:8" ht="18" x14ac:dyDescent="0.25">
      <c r="A7" s="110" t="s">
        <v>29</v>
      </c>
      <c r="B7" s="110"/>
      <c r="C7" s="110"/>
      <c r="D7" s="110"/>
      <c r="E7" s="110"/>
      <c r="F7" s="5"/>
      <c r="G7" s="5"/>
      <c r="H7" s="5"/>
    </row>
    <row r="8" spans="1:8" ht="18" x14ac:dyDescent="0.25">
      <c r="A8" s="110" t="s">
        <v>549</v>
      </c>
      <c r="B8" s="110"/>
      <c r="C8" s="110"/>
      <c r="D8" s="110"/>
      <c r="E8" s="110"/>
      <c r="F8" s="5"/>
      <c r="G8" s="5"/>
      <c r="H8" s="5"/>
    </row>
    <row r="9" spans="1:8" ht="12" customHeight="1" x14ac:dyDescent="0.25">
      <c r="A9" s="71"/>
      <c r="B9" s="71"/>
      <c r="C9" s="71"/>
      <c r="D9" s="71"/>
      <c r="E9" s="71"/>
      <c r="F9" s="5"/>
      <c r="G9" s="5"/>
      <c r="H9" s="5"/>
    </row>
    <row r="10" spans="1:8" ht="29.25" customHeight="1" x14ac:dyDescent="0.25">
      <c r="A10" s="102" t="s">
        <v>550</v>
      </c>
      <c r="B10" s="102"/>
      <c r="C10" s="102"/>
      <c r="D10" s="102"/>
      <c r="E10" s="102"/>
      <c r="F10" s="16"/>
      <c r="G10" s="5"/>
      <c r="H10" s="5"/>
    </row>
    <row r="11" spans="1:8" ht="15" x14ac:dyDescent="0.2">
      <c r="A11" s="72"/>
      <c r="B11" s="72"/>
      <c r="C11" s="72"/>
      <c r="D11" s="72"/>
      <c r="E11" s="72"/>
    </row>
    <row r="12" spans="1:8" ht="14.25" customHeight="1" x14ac:dyDescent="0.2">
      <c r="A12" s="102" t="s">
        <v>30</v>
      </c>
      <c r="B12" s="102"/>
      <c r="C12" s="102"/>
      <c r="D12" s="102"/>
      <c r="E12" s="102"/>
      <c r="F12" s="16"/>
    </row>
    <row r="13" spans="1:8" ht="15" x14ac:dyDescent="0.2">
      <c r="A13" s="71"/>
      <c r="B13" s="71"/>
      <c r="C13" s="71"/>
      <c r="D13" s="71"/>
      <c r="E13" s="71"/>
    </row>
    <row r="14" spans="1:8" x14ac:dyDescent="0.2">
      <c r="A14" s="103" t="s">
        <v>33</v>
      </c>
      <c r="B14" s="104"/>
      <c r="C14" s="105"/>
      <c r="D14" s="106"/>
      <c r="E14" s="107"/>
    </row>
    <row r="15" spans="1:8" x14ac:dyDescent="0.2">
      <c r="A15" s="24" t="s">
        <v>14</v>
      </c>
      <c r="B15" s="24"/>
      <c r="D15" s="7"/>
      <c r="E15" s="17"/>
    </row>
    <row r="16" spans="1:8" x14ac:dyDescent="0.2">
      <c r="A16" s="24" t="s">
        <v>35</v>
      </c>
      <c r="B16" s="24"/>
      <c r="D16" s="7"/>
      <c r="E16" s="83"/>
    </row>
    <row r="17" spans="1:7" x14ac:dyDescent="0.2">
      <c r="A17" s="24" t="s">
        <v>565</v>
      </c>
      <c r="B17" s="24"/>
      <c r="D17" s="12" t="s">
        <v>17</v>
      </c>
      <c r="E17" s="97"/>
    </row>
    <row r="18" spans="1:7" x14ac:dyDescent="0.2">
      <c r="A18" s="24" t="s">
        <v>566</v>
      </c>
      <c r="B18" s="24"/>
      <c r="D18" s="12" t="s">
        <v>17</v>
      </c>
      <c r="E18" s="97"/>
    </row>
    <row r="19" spans="1:7" x14ac:dyDescent="0.2">
      <c r="A19" s="24" t="s">
        <v>572</v>
      </c>
      <c r="B19" s="24"/>
      <c r="D19" s="12" t="s">
        <v>17</v>
      </c>
      <c r="E19" s="97"/>
    </row>
    <row r="20" spans="1:7" x14ac:dyDescent="0.2">
      <c r="A20" s="24" t="s">
        <v>571</v>
      </c>
      <c r="B20" s="24"/>
      <c r="D20" s="12" t="s">
        <v>17</v>
      </c>
      <c r="E20" s="97"/>
    </row>
    <row r="21" spans="1:7" x14ac:dyDescent="0.2">
      <c r="A21" s="24" t="s">
        <v>570</v>
      </c>
      <c r="B21" s="24"/>
      <c r="D21" s="12" t="s">
        <v>17</v>
      </c>
      <c r="E21" s="97"/>
    </row>
    <row r="22" spans="1:7" x14ac:dyDescent="0.2">
      <c r="A22" s="24" t="s">
        <v>573</v>
      </c>
      <c r="B22" s="24"/>
      <c r="D22" s="12" t="s">
        <v>17</v>
      </c>
      <c r="E22" s="97"/>
    </row>
    <row r="23" spans="1:7" x14ac:dyDescent="0.2">
      <c r="A23" s="24" t="s">
        <v>567</v>
      </c>
      <c r="B23" s="24"/>
      <c r="D23" s="12"/>
      <c r="E23" s="98">
        <f>+E17-E20</f>
        <v>0</v>
      </c>
    </row>
    <row r="24" spans="1:7" x14ac:dyDescent="0.2">
      <c r="A24" s="24" t="s">
        <v>568</v>
      </c>
      <c r="B24" s="24"/>
      <c r="D24" s="12"/>
      <c r="E24" s="98">
        <f>+E18-E21</f>
        <v>0</v>
      </c>
    </row>
    <row r="25" spans="1:7" x14ac:dyDescent="0.2">
      <c r="A25" s="24" t="s">
        <v>569</v>
      </c>
      <c r="B25" s="24"/>
      <c r="D25" s="12"/>
      <c r="E25" s="99"/>
    </row>
    <row r="26" spans="1:7" x14ac:dyDescent="0.2">
      <c r="A26" s="24" t="s">
        <v>18</v>
      </c>
      <c r="B26" s="24"/>
      <c r="D26" s="12"/>
      <c r="E26" s="83"/>
    </row>
    <row r="27" spans="1:7" x14ac:dyDescent="0.2">
      <c r="A27" s="24" t="s">
        <v>559</v>
      </c>
      <c r="B27" s="24"/>
      <c r="C27" t="s">
        <v>20</v>
      </c>
      <c r="D27" s="12" t="s">
        <v>22</v>
      </c>
      <c r="E27" s="83">
        <v>45303</v>
      </c>
    </row>
    <row r="28" spans="1:7" x14ac:dyDescent="0.2">
      <c r="A28" s="24"/>
      <c r="B28" s="24"/>
      <c r="C28" t="s">
        <v>21</v>
      </c>
      <c r="D28" s="12" t="s">
        <v>22</v>
      </c>
      <c r="E28" s="83">
        <v>45973</v>
      </c>
    </row>
    <row r="29" spans="1:7" x14ac:dyDescent="0.2">
      <c r="A29" s="24" t="s">
        <v>560</v>
      </c>
      <c r="B29" s="24"/>
      <c r="D29" s="12"/>
      <c r="E29" s="95">
        <f>+(YEAR(E28)-YEAR(E27))*12+MONTH(E28)-MONTH(E27)</f>
        <v>22</v>
      </c>
      <c r="G29" s="96"/>
    </row>
    <row r="30" spans="1:7" x14ac:dyDescent="0.2">
      <c r="A30" s="24" t="s">
        <v>36</v>
      </c>
      <c r="B30" s="24"/>
      <c r="D30" s="12" t="s">
        <v>23</v>
      </c>
      <c r="E30" s="84"/>
    </row>
    <row r="31" spans="1:7" x14ac:dyDescent="0.2">
      <c r="A31" s="24" t="str">
        <f>+"Tarifa Vigente Dentro de polígonos A y B para las primeras 100.000 ha "&amp;IF(E29&gt;18,Tarifas!F25,Tarifas!E25)&amp;", en USD/ha"</f>
        <v>Tarifa Vigente Dentro de polígonos A y B para las primeras 100.000 ha &gt;18 meses, en USD/ha</v>
      </c>
      <c r="B31" s="24"/>
      <c r="D31" s="12"/>
      <c r="E31" s="20" t="str">
        <f>+IF(E30="SI","N/A",IF(E23&gt;0,IF(E29&gt;18,Tarifas!F26,Tarifas!E26),"N/A"))</f>
        <v>N/A</v>
      </c>
    </row>
    <row r="32" spans="1:7" x14ac:dyDescent="0.2">
      <c r="A32" s="24" t="str">
        <f>+"Tarifa Vigente Dentro de polígonos A y B por hectárea adicional a las 100.000 ha "&amp;IF(E29&gt;18,Tarifas!H25,Tarifas!G25)&amp;", en USD/ha"</f>
        <v>Tarifa Vigente Dentro de polígonos A y B por hectárea adicional a las 100.000 ha &gt;18 meses, en USD/ha</v>
      </c>
      <c r="B32" s="24"/>
      <c r="D32" s="7"/>
      <c r="E32" s="20" t="str">
        <f>+IF(E30="SI","N/A",IF(E23&gt;100000,IF(E29&gt;18,Tarifas!H26,Tarifas!G26),"N/A"))</f>
        <v>N/A</v>
      </c>
    </row>
    <row r="33" spans="1:8" x14ac:dyDescent="0.2">
      <c r="A33" s="24" t="str">
        <f>+"Tarifa Vigente Fuera de polígonos A y B para las primeras 100.000 ha "&amp;IF(E29&gt;18,Tarifas!F25,Tarifas!E25)&amp;", en USD/ha"</f>
        <v>Tarifa Vigente Fuera de polígonos A y B para las primeras 100.000 ha &gt;18 meses, en USD/ha</v>
      </c>
      <c r="B33" s="24"/>
      <c r="D33" s="7"/>
      <c r="E33" s="20" t="str">
        <f>+IF(E30="SI","N/A",IF(E24&gt;0,IF(E29&gt;18,Tarifas!F27,Tarifas!E27),"N/A"))</f>
        <v>N/A</v>
      </c>
    </row>
    <row r="34" spans="1:8" x14ac:dyDescent="0.2">
      <c r="A34" s="24" t="str">
        <f>+"Tarifa Vigente Fuera de polígonos A y B por hectárea adicional a las 100.000 ha "&amp;IF(E29&gt;18,Tarifas!H25,Tarifas!G25)&amp;", en USD/ha"</f>
        <v>Tarifa Vigente Fuera de polígonos A y B por hectárea adicional a las 100.000 ha &gt;18 meses, en USD/ha</v>
      </c>
      <c r="B34" s="24"/>
      <c r="D34" s="7"/>
      <c r="E34" s="20" t="str">
        <f>+IF(E30="SI","N/A",IF(E24&gt;100000,IF(E29&gt;18,Tarifas!H27,Tarifas!G27),"N/A"))</f>
        <v>N/A</v>
      </c>
    </row>
    <row r="35" spans="1:8" x14ac:dyDescent="0.2">
      <c r="A35" s="24" t="s">
        <v>564</v>
      </c>
      <c r="B35" s="24"/>
      <c r="D35" s="7"/>
      <c r="E35" s="20" t="str">
        <f>+IF(E30="Si",Tarifas!E28,"N/A")</f>
        <v>N/A</v>
      </c>
    </row>
    <row r="36" spans="1:8" ht="13.5" customHeight="1" x14ac:dyDescent="0.3">
      <c r="A36" s="1" t="s">
        <v>37</v>
      </c>
      <c r="B36" s="25"/>
      <c r="D36" s="7"/>
      <c r="E36" s="19">
        <f>+ROUND(IF(E30="Si",E35*E25,IF(AND(E23&gt;0,E24&gt;0),IF(AND(E23&gt;100000,E24&gt;100000),((100000*E31)+((E23-100000)*E32)+(100000*E33)+((E24-100000)*E34)),IF(AND(E23&gt;100000,E24&lt;100001),((100000*E31)+((E23-100000)*E32)+(E24*E33)),IF(AND(E23&lt;100001,E24&lt;100001),((E23*E31)+(E24*E33)),IF(AND(E23&lt;100001,E24&gt;100000),((E23*E31)+(100000*E33)+((E24-100000)*E34)),)))), IF(AND(E23&gt;0,E24=0),IF(E23&lt;100001,E23*E31,IF(E23&gt;100000,((100000*E31)+((E23-100000)*E32)),)),IF(AND(E23=0,E24&gt;0),IF(E24&lt;100001,E24*E33,IF(E24&gt;100000,((100000*E33)+((E24-100000)*E34)))))))),2)</f>
        <v>0</v>
      </c>
      <c r="H36" s="80"/>
    </row>
    <row r="37" spans="1:8" x14ac:dyDescent="0.2">
      <c r="A37" s="24" t="s">
        <v>24</v>
      </c>
      <c r="B37" s="25"/>
      <c r="D37" s="12"/>
      <c r="E37" s="100">
        <f>+DATE(YEAR(E27),MONTH(E27)+1,DAY(E27)-1)</f>
        <v>45333</v>
      </c>
    </row>
    <row r="38" spans="1:8" x14ac:dyDescent="0.2">
      <c r="A38" s="1"/>
      <c r="B38" s="1"/>
      <c r="D38" s="2"/>
      <c r="E38" s="6"/>
    </row>
    <row r="39" spans="1:8" ht="21" customHeight="1" x14ac:dyDescent="0.2">
      <c r="A39" s="21" t="s">
        <v>17</v>
      </c>
      <c r="B39" s="108" t="s">
        <v>31</v>
      </c>
      <c r="C39" s="108"/>
      <c r="D39" s="108"/>
      <c r="E39" s="108"/>
    </row>
    <row r="40" spans="1:8" x14ac:dyDescent="0.2">
      <c r="A40" s="21" t="s">
        <v>22</v>
      </c>
      <c r="B40" s="23" t="s">
        <v>574</v>
      </c>
      <c r="D40" s="4"/>
      <c r="E40" s="4"/>
    </row>
    <row r="41" spans="1:8" x14ac:dyDescent="0.2">
      <c r="A41" s="21" t="s">
        <v>23</v>
      </c>
      <c r="B41" s="23" t="s">
        <v>25</v>
      </c>
      <c r="D41" s="4"/>
      <c r="E41" s="4"/>
    </row>
    <row r="42" spans="1:8" x14ac:dyDescent="0.2">
      <c r="C42" s="70"/>
      <c r="D42" s="70"/>
      <c r="E42" s="70"/>
    </row>
    <row r="43" spans="1:8" x14ac:dyDescent="0.2">
      <c r="A43" s="21"/>
      <c r="B43" s="70"/>
      <c r="C43" s="70"/>
      <c r="D43" s="70"/>
      <c r="E43" s="70"/>
    </row>
    <row r="44" spans="1:8" ht="6.75" customHeight="1" x14ac:dyDescent="0.2">
      <c r="A44" s="21"/>
      <c r="B44" s="70"/>
      <c r="C44" s="70"/>
      <c r="D44" s="70"/>
      <c r="E44" s="70"/>
    </row>
    <row r="45" spans="1:8" x14ac:dyDescent="0.2">
      <c r="A45" s="14"/>
      <c r="B45" s="70"/>
      <c r="C45" s="70"/>
      <c r="D45" s="4"/>
      <c r="E45" s="4"/>
    </row>
    <row r="46" spans="1:8" x14ac:dyDescent="0.2">
      <c r="A46" s="14"/>
      <c r="B46" s="4"/>
      <c r="D46" s="4"/>
      <c r="E46" s="4"/>
    </row>
    <row r="47" spans="1:8" x14ac:dyDescent="0.2">
      <c r="A47" s="13"/>
      <c r="B47" s="4"/>
    </row>
    <row r="48" spans="1:8" x14ac:dyDescent="0.2">
      <c r="A48" s="8"/>
      <c r="B48" s="10" t="s">
        <v>26</v>
      </c>
    </row>
    <row r="49" spans="1:5" x14ac:dyDescent="0.2">
      <c r="A49" s="11"/>
      <c r="B49" s="10" t="s">
        <v>27</v>
      </c>
    </row>
    <row r="50" spans="1:5" x14ac:dyDescent="0.2">
      <c r="C50" s="3"/>
    </row>
    <row r="51" spans="1:5" x14ac:dyDescent="0.2">
      <c r="C51" s="3"/>
    </row>
    <row r="52" spans="1:5" x14ac:dyDescent="0.2">
      <c r="A52" t="s">
        <v>32</v>
      </c>
      <c r="D52" s="9"/>
      <c r="E52" s="9"/>
    </row>
    <row r="53" spans="1:5" x14ac:dyDescent="0.2">
      <c r="A53" s="9"/>
      <c r="B53" s="9"/>
      <c r="C53" s="9"/>
      <c r="D53" s="9"/>
      <c r="E53" s="9"/>
    </row>
    <row r="54" spans="1:5" x14ac:dyDescent="0.2">
      <c r="A54" s="9"/>
      <c r="B54" s="9"/>
      <c r="C54" s="9"/>
      <c r="D54" s="9"/>
      <c r="E54" s="9"/>
    </row>
    <row r="55" spans="1:5" x14ac:dyDescent="0.2">
      <c r="A55" s="9"/>
      <c r="B55" s="9"/>
      <c r="C55" s="9"/>
      <c r="D55" s="9"/>
      <c r="E55" s="9"/>
    </row>
    <row r="56" spans="1:5" x14ac:dyDescent="0.2">
      <c r="A56" s="9"/>
      <c r="B56" s="9"/>
      <c r="C56" s="9"/>
      <c r="D56" s="9"/>
      <c r="E56" s="9"/>
    </row>
    <row r="57" spans="1:5" x14ac:dyDescent="0.2">
      <c r="A57" s="9"/>
      <c r="B57" s="9"/>
      <c r="C57" s="9"/>
      <c r="D57" s="9"/>
      <c r="E57" s="9"/>
    </row>
    <row r="58" spans="1:5" x14ac:dyDescent="0.2">
      <c r="A58" s="9"/>
      <c r="B58" s="9"/>
      <c r="C58" s="9"/>
      <c r="D58" s="9"/>
      <c r="E58" s="9"/>
    </row>
    <row r="59" spans="1:5" x14ac:dyDescent="0.2">
      <c r="A59" s="9"/>
      <c r="B59" s="9"/>
      <c r="C59" s="9"/>
      <c r="D59" s="9"/>
      <c r="E59" s="9"/>
    </row>
    <row r="60" spans="1:5" x14ac:dyDescent="0.2">
      <c r="A60" s="9" t="s">
        <v>28</v>
      </c>
      <c r="B60" s="9"/>
      <c r="C60" s="9"/>
      <c r="D60" s="9"/>
      <c r="E60" s="9"/>
    </row>
    <row r="61" spans="1:5" x14ac:dyDescent="0.2">
      <c r="A61" s="9"/>
      <c r="B61" s="9"/>
      <c r="C61" s="9"/>
      <c r="D61" s="9"/>
      <c r="E61" s="9"/>
    </row>
    <row r="62" spans="1:5" x14ac:dyDescent="0.2">
      <c r="A62" s="9"/>
      <c r="B62" s="9"/>
      <c r="C62" s="9"/>
      <c r="D62" s="9"/>
      <c r="E62" s="9"/>
    </row>
    <row r="63" spans="1:5" x14ac:dyDescent="0.2">
      <c r="A63" s="9"/>
      <c r="B63" s="9"/>
      <c r="C63" s="9"/>
      <c r="D63" s="9"/>
      <c r="E63" s="9"/>
    </row>
    <row r="64" spans="1:5" x14ac:dyDescent="0.2">
      <c r="A64" s="9"/>
      <c r="B64" s="9"/>
      <c r="C64" s="9"/>
      <c r="D64" s="9"/>
      <c r="E64" s="9"/>
    </row>
    <row r="65" spans="1:3" x14ac:dyDescent="0.2">
      <c r="A65" s="9"/>
      <c r="B65" s="9"/>
      <c r="C65" s="9"/>
    </row>
  </sheetData>
  <mergeCells count="10">
    <mergeCell ref="A12:E12"/>
    <mergeCell ref="A14:B14"/>
    <mergeCell ref="C14:E14"/>
    <mergeCell ref="B39:E39"/>
    <mergeCell ref="A3:E3"/>
    <mergeCell ref="A4:E4"/>
    <mergeCell ref="A5:E5"/>
    <mergeCell ref="A7:E7"/>
    <mergeCell ref="A8:E8"/>
    <mergeCell ref="A10:E10"/>
  </mergeCells>
  <dataValidations count="3">
    <dataValidation type="date" operator="greaterThanOrEqual" showInputMessage="1" showErrorMessage="1" sqref="E27:E28" xr:uid="{7A4B0538-6954-4C6A-81EC-4AF6F53C9AE7}">
      <formula1>E26</formula1>
    </dataValidation>
    <dataValidation type="date" operator="greaterThan" showInputMessage="1" showErrorMessage="1" sqref="E26" xr:uid="{5F307879-DBA0-40E5-AA72-08EFF82955BD}">
      <formula1>42736</formula1>
    </dataValidation>
    <dataValidation type="whole" operator="greaterThanOrEqual" showInputMessage="1" showErrorMessage="1" sqref="E29" xr:uid="{69F4E095-A790-45F9-86E4-D9517074C4D4}">
      <formula1>0</formula1>
    </dataValidation>
  </dataValidations>
  <printOptions horizontalCentered="1"/>
  <pageMargins left="0.19685039370078741" right="0.19685039370078741" top="0.78740157480314965" bottom="0.39370078740157483" header="0.31496062992125984" footer="0.31496062992125984"/>
  <pageSetup scale="86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E82E4BE-666A-45AC-8FF4-5B270F0665D2}">
          <x14:formula1>
            <xm:f>Parámetros!$D$2:$D$434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H49"/>
  <sheetViews>
    <sheetView tabSelected="1" zoomScale="120" zoomScaleNormal="120" zoomScalePageLayoutView="150" workbookViewId="0"/>
  </sheetViews>
  <sheetFormatPr baseColWidth="10" defaultColWidth="11" defaultRowHeight="14.25" x14ac:dyDescent="0.2"/>
  <cols>
    <col min="1" max="1" width="4" customWidth="1"/>
    <col min="2" max="2" width="15.375" customWidth="1"/>
    <col min="3" max="3" width="49.625" customWidth="1"/>
    <col min="4" max="4" width="4.5" customWidth="1"/>
    <col min="5" max="5" width="17.625" customWidth="1"/>
    <col min="6" max="6" width="10.875" customWidth="1"/>
    <col min="8" max="8" width="12.875" customWidth="1"/>
  </cols>
  <sheetData>
    <row r="3" spans="1:8" ht="18" x14ac:dyDescent="0.25">
      <c r="A3" s="109" t="s">
        <v>577</v>
      </c>
      <c r="B3" s="109"/>
      <c r="C3" s="109"/>
      <c r="D3" s="109"/>
      <c r="E3" s="109"/>
      <c r="F3" s="5"/>
      <c r="G3" s="5"/>
      <c r="H3" s="5"/>
    </row>
    <row r="4" spans="1:8" ht="18" x14ac:dyDescent="0.25">
      <c r="A4" s="110" t="s">
        <v>7</v>
      </c>
      <c r="B4" s="110"/>
      <c r="C4" s="110"/>
      <c r="D4" s="110"/>
      <c r="E4" s="110"/>
      <c r="F4" s="5"/>
      <c r="G4" s="5"/>
      <c r="H4" s="5"/>
    </row>
    <row r="5" spans="1:8" ht="18" x14ac:dyDescent="0.25">
      <c r="A5" s="111" t="s">
        <v>578</v>
      </c>
      <c r="B5" s="110"/>
      <c r="C5" s="110"/>
      <c r="D5" s="110"/>
      <c r="E5" s="110"/>
      <c r="F5" s="5"/>
      <c r="G5" s="5"/>
      <c r="H5" s="5"/>
    </row>
    <row r="6" spans="1:8" ht="9" customHeight="1" x14ac:dyDescent="0.2">
      <c r="A6" s="15"/>
      <c r="B6" s="15"/>
      <c r="C6" s="15"/>
      <c r="D6" s="15"/>
      <c r="E6" s="15"/>
    </row>
    <row r="7" spans="1:8" ht="18" x14ac:dyDescent="0.25">
      <c r="A7" s="110" t="s">
        <v>39</v>
      </c>
      <c r="B7" s="110"/>
      <c r="C7" s="110"/>
      <c r="D7" s="110"/>
      <c r="E7" s="110"/>
      <c r="F7" s="5"/>
      <c r="G7" s="5"/>
      <c r="H7" s="5"/>
    </row>
    <row r="8" spans="1:8" ht="18" x14ac:dyDescent="0.25">
      <c r="A8" s="110" t="s">
        <v>38</v>
      </c>
      <c r="B8" s="110"/>
      <c r="C8" s="110"/>
      <c r="D8" s="110"/>
      <c r="E8" s="110"/>
      <c r="F8" s="5"/>
      <c r="G8" s="5"/>
      <c r="H8" s="5"/>
    </row>
    <row r="9" spans="1:8" ht="12" customHeight="1" x14ac:dyDescent="0.25">
      <c r="A9" s="71"/>
      <c r="B9" s="71"/>
      <c r="C9" s="71"/>
      <c r="D9" s="71"/>
      <c r="E9" s="71"/>
      <c r="F9" s="5"/>
      <c r="G9" s="5"/>
      <c r="H9" s="5"/>
    </row>
    <row r="10" spans="1:8" ht="18" x14ac:dyDescent="0.25">
      <c r="A10" s="102" t="s">
        <v>40</v>
      </c>
      <c r="B10" s="102"/>
      <c r="C10" s="102"/>
      <c r="D10" s="102"/>
      <c r="E10" s="102"/>
      <c r="F10" s="5"/>
      <c r="G10" s="5"/>
      <c r="H10" s="5"/>
    </row>
    <row r="11" spans="1:8" x14ac:dyDescent="0.2">
      <c r="A11" s="116"/>
      <c r="B11" s="116"/>
      <c r="C11" s="116"/>
      <c r="D11" s="116"/>
      <c r="E11" s="116"/>
    </row>
    <row r="12" spans="1:8" ht="7.5" customHeight="1" x14ac:dyDescent="0.2">
      <c r="A12" s="71"/>
      <c r="B12" s="71"/>
      <c r="C12" s="71"/>
      <c r="D12" s="71"/>
      <c r="E12" s="71"/>
    </row>
    <row r="13" spans="1:8" ht="40.5" customHeight="1" x14ac:dyDescent="0.2">
      <c r="A13" s="102" t="s">
        <v>575</v>
      </c>
      <c r="B13" s="102"/>
      <c r="C13" s="102"/>
      <c r="D13" s="102"/>
      <c r="E13" s="102"/>
    </row>
    <row r="14" spans="1:8" ht="15" x14ac:dyDescent="0.2">
      <c r="A14" s="71"/>
      <c r="B14" s="71"/>
      <c r="C14" s="71"/>
      <c r="D14" s="71"/>
      <c r="E14" s="71"/>
    </row>
    <row r="15" spans="1:8" x14ac:dyDescent="0.2">
      <c r="A15" s="117" t="s">
        <v>33</v>
      </c>
      <c r="B15" s="118"/>
      <c r="C15" s="106"/>
      <c r="D15" s="106"/>
      <c r="E15" s="107"/>
    </row>
    <row r="16" spans="1:8" x14ac:dyDescent="0.2">
      <c r="A16" s="24" t="s">
        <v>14</v>
      </c>
      <c r="B16" s="24"/>
      <c r="C16" s="24"/>
      <c r="D16" s="7"/>
      <c r="E16" s="17"/>
    </row>
    <row r="17" spans="1:5" x14ac:dyDescent="0.2">
      <c r="A17" s="24" t="s">
        <v>16</v>
      </c>
      <c r="B17" s="24"/>
      <c r="C17" s="24"/>
      <c r="D17" s="7"/>
      <c r="E17" s="18"/>
    </row>
    <row r="18" spans="1:5" x14ac:dyDescent="0.2">
      <c r="A18" s="24" t="s">
        <v>18</v>
      </c>
      <c r="B18" s="24"/>
      <c r="C18" s="24"/>
      <c r="D18" s="12"/>
      <c r="E18" s="18">
        <f>+'E&amp;P-ronda 2021'!E26</f>
        <v>0</v>
      </c>
    </row>
    <row r="19" spans="1:5" x14ac:dyDescent="0.2">
      <c r="A19" s="24" t="s">
        <v>19</v>
      </c>
      <c r="B19" s="24"/>
      <c r="C19" s="24" t="s">
        <v>21</v>
      </c>
      <c r="D19" s="12"/>
      <c r="E19" s="18">
        <f>+'E&amp;P-ronda 2021'!E27</f>
        <v>45303</v>
      </c>
    </row>
    <row r="20" spans="1:5" x14ac:dyDescent="0.2">
      <c r="A20" s="24"/>
      <c r="B20" s="24"/>
      <c r="C20" s="24" t="s">
        <v>21</v>
      </c>
      <c r="D20" s="12"/>
      <c r="E20" s="18">
        <f>+'E&amp;P-ronda 2021'!E28</f>
        <v>45973</v>
      </c>
    </row>
    <row r="21" spans="1:5" ht="17.25" x14ac:dyDescent="0.2">
      <c r="A21" s="24" t="s">
        <v>42</v>
      </c>
      <c r="B21" s="24"/>
      <c r="C21" s="24"/>
      <c r="D21" s="12" t="s">
        <v>17</v>
      </c>
      <c r="E21" s="28">
        <f>+'E&amp;P-ronda 2021'!E36</f>
        <v>0</v>
      </c>
    </row>
    <row r="22" spans="1:5" ht="29.25" customHeight="1" x14ac:dyDescent="0.2">
      <c r="A22" s="114" t="s">
        <v>43</v>
      </c>
      <c r="B22" s="114"/>
      <c r="C22" s="115"/>
      <c r="D22" s="12"/>
      <c r="E22" s="19">
        <f>IF(ROUND(E21*0.25,2)&gt;Tarifas!F63,Tarifas!F63,ROUND(E21*0.25,2))</f>
        <v>0</v>
      </c>
    </row>
    <row r="23" spans="1:5" x14ac:dyDescent="0.2">
      <c r="A23" s="24" t="s">
        <v>24</v>
      </c>
      <c r="B23" s="24"/>
      <c r="C23" s="24"/>
      <c r="D23" s="12"/>
      <c r="E23" s="76">
        <f>+'E&amp;P-ronda 2021'!E37</f>
        <v>45333</v>
      </c>
    </row>
    <row r="24" spans="1:5" x14ac:dyDescent="0.2">
      <c r="A24" s="1"/>
      <c r="B24" s="1"/>
      <c r="D24" s="2"/>
      <c r="E24" s="6"/>
    </row>
    <row r="25" spans="1:5" x14ac:dyDescent="0.2">
      <c r="A25" s="21" t="s">
        <v>17</v>
      </c>
      <c r="B25" s="112" t="s">
        <v>576</v>
      </c>
      <c r="C25" s="112"/>
      <c r="D25" s="112"/>
      <c r="E25" s="112"/>
    </row>
    <row r="26" spans="1:5" ht="24.75" customHeight="1" x14ac:dyDescent="0.2">
      <c r="A26" s="21"/>
      <c r="B26" s="112"/>
      <c r="C26" s="112"/>
      <c r="D26" s="112"/>
      <c r="E26" s="112"/>
    </row>
    <row r="27" spans="1:5" ht="10.5" customHeight="1" x14ac:dyDescent="0.2">
      <c r="A27" s="21"/>
      <c r="B27" s="113"/>
      <c r="C27" s="113"/>
      <c r="D27" s="113"/>
      <c r="E27" s="113"/>
    </row>
    <row r="28" spans="1:5" x14ac:dyDescent="0.2">
      <c r="A28" s="22"/>
      <c r="B28" s="113"/>
      <c r="C28" s="113"/>
      <c r="D28" s="113"/>
      <c r="E28" s="113"/>
    </row>
    <row r="29" spans="1:5" x14ac:dyDescent="0.2">
      <c r="A29" s="14"/>
      <c r="B29" s="113"/>
      <c r="C29" s="113"/>
      <c r="D29" s="113"/>
      <c r="E29" s="113"/>
    </row>
    <row r="30" spans="1:5" ht="5.25" customHeight="1" x14ac:dyDescent="0.2">
      <c r="A30" s="14"/>
      <c r="B30" s="113"/>
      <c r="C30" s="113"/>
      <c r="D30" s="113"/>
      <c r="E30" s="113"/>
    </row>
    <row r="31" spans="1:5" x14ac:dyDescent="0.2">
      <c r="A31" s="4"/>
      <c r="B31" s="4"/>
      <c r="D31" s="4"/>
      <c r="E31" s="4"/>
    </row>
    <row r="32" spans="1:5" x14ac:dyDescent="0.2">
      <c r="A32" s="8"/>
      <c r="B32" s="10" t="s">
        <v>26</v>
      </c>
    </row>
    <row r="33" spans="1:5" x14ac:dyDescent="0.2">
      <c r="A33" s="11"/>
      <c r="B33" s="10" t="s">
        <v>27</v>
      </c>
    </row>
    <row r="34" spans="1:5" x14ac:dyDescent="0.2">
      <c r="C34" s="10"/>
    </row>
    <row r="35" spans="1:5" x14ac:dyDescent="0.2">
      <c r="C35" s="3"/>
    </row>
    <row r="36" spans="1:5" x14ac:dyDescent="0.2">
      <c r="A36" t="s">
        <v>32</v>
      </c>
    </row>
    <row r="37" spans="1:5" x14ac:dyDescent="0.2">
      <c r="A37" s="9"/>
      <c r="B37" s="9"/>
      <c r="C37" s="9"/>
      <c r="D37" s="9"/>
      <c r="E37" s="9"/>
    </row>
    <row r="38" spans="1:5" x14ac:dyDescent="0.2">
      <c r="A38" s="9"/>
      <c r="B38" s="9"/>
      <c r="C38" s="9"/>
      <c r="D38" s="9"/>
      <c r="E38" s="9"/>
    </row>
    <row r="39" spans="1:5" x14ac:dyDescent="0.2">
      <c r="A39" s="9"/>
      <c r="B39" s="9"/>
      <c r="C39" s="9"/>
      <c r="D39" s="9"/>
      <c r="E39" s="9"/>
    </row>
    <row r="40" spans="1:5" x14ac:dyDescent="0.2">
      <c r="A40" s="9"/>
      <c r="B40" s="9"/>
      <c r="C40" s="9"/>
      <c r="D40" s="9"/>
      <c r="E40" s="9"/>
    </row>
    <row r="41" spans="1:5" x14ac:dyDescent="0.2">
      <c r="A41" s="9"/>
      <c r="B41" s="9"/>
      <c r="C41" s="9"/>
      <c r="D41" s="9"/>
      <c r="E41" s="9"/>
    </row>
    <row r="42" spans="1:5" x14ac:dyDescent="0.2">
      <c r="A42" s="9"/>
      <c r="B42" s="9"/>
      <c r="C42" s="9"/>
      <c r="D42" s="9"/>
      <c r="E42" s="9"/>
    </row>
    <row r="43" spans="1:5" x14ac:dyDescent="0.2">
      <c r="A43" s="9"/>
      <c r="B43" s="9"/>
      <c r="C43" s="9"/>
      <c r="D43" s="9"/>
      <c r="E43" s="9"/>
    </row>
    <row r="44" spans="1:5" x14ac:dyDescent="0.2">
      <c r="A44" s="9" t="s">
        <v>28</v>
      </c>
      <c r="B44" s="9"/>
      <c r="C44" s="9"/>
      <c r="D44" s="9"/>
      <c r="E44" s="9"/>
    </row>
    <row r="45" spans="1:5" x14ac:dyDescent="0.2">
      <c r="A45" s="9"/>
      <c r="B45" s="9"/>
      <c r="C45" s="9"/>
      <c r="D45" s="9"/>
      <c r="E45" s="9"/>
    </row>
    <row r="46" spans="1:5" x14ac:dyDescent="0.2">
      <c r="A46" s="9"/>
      <c r="B46" s="9"/>
      <c r="C46" s="9"/>
      <c r="D46" s="9"/>
      <c r="E46" s="9"/>
    </row>
    <row r="47" spans="1:5" x14ac:dyDescent="0.2">
      <c r="A47" s="9"/>
      <c r="B47" s="9"/>
      <c r="C47" s="9"/>
      <c r="D47" s="9"/>
      <c r="E47" s="9"/>
    </row>
    <row r="48" spans="1:5" x14ac:dyDescent="0.2">
      <c r="A48" s="9"/>
      <c r="B48" s="9"/>
      <c r="C48" s="9"/>
      <c r="D48" s="9"/>
      <c r="E48" s="9"/>
    </row>
    <row r="49" spans="1:5" x14ac:dyDescent="0.2">
      <c r="A49" s="9"/>
      <c r="B49" s="9"/>
      <c r="C49" s="9"/>
      <c r="D49" s="9"/>
      <c r="E49" s="9"/>
    </row>
  </sheetData>
  <mergeCells count="13">
    <mergeCell ref="B25:E26"/>
    <mergeCell ref="B27:E27"/>
    <mergeCell ref="B28:E30"/>
    <mergeCell ref="A22:C22"/>
    <mergeCell ref="A3:E3"/>
    <mergeCell ref="A5:E5"/>
    <mergeCell ref="A7:E7"/>
    <mergeCell ref="A8:E8"/>
    <mergeCell ref="A10:E11"/>
    <mergeCell ref="A13:E13"/>
    <mergeCell ref="A15:B15"/>
    <mergeCell ref="C15:E15"/>
    <mergeCell ref="A4:E4"/>
  </mergeCells>
  <printOptions horizontalCentered="1"/>
  <pageMargins left="0.19685039370078741" right="0.19685039370078741" top="0.78740157480314965" bottom="0.39370078740157483" header="0.31496062992125984" footer="0.31496062992125984"/>
  <pageSetup scale="82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9D3F014-2780-4ADF-8018-BADC00764192}">
          <x14:formula1>
            <xm:f>Parámetros!$D$2:$D$434</xm:f>
          </x14:formula1>
          <xm:sqref>E16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87"/>
  <sheetViews>
    <sheetView topLeftCell="A18" zoomScale="70" zoomScaleNormal="70" zoomScalePageLayoutView="150" workbookViewId="0">
      <selection activeCell="E28" sqref="E28:H28"/>
    </sheetView>
  </sheetViews>
  <sheetFormatPr baseColWidth="10" defaultColWidth="11" defaultRowHeight="14.25" x14ac:dyDescent="0.2"/>
  <cols>
    <col min="1" max="1" width="4.375" customWidth="1"/>
    <col min="2" max="2" width="5.375" customWidth="1"/>
    <col min="3" max="3" width="9" customWidth="1"/>
    <col min="4" max="4" width="64.875" customWidth="1"/>
    <col min="5" max="5" width="11" bestFit="1" customWidth="1"/>
    <col min="6" max="6" width="16.375" bestFit="1" customWidth="1"/>
    <col min="8" max="8" width="11.75" style="80" bestFit="1" customWidth="1"/>
    <col min="9" max="9" width="11" style="81"/>
    <col min="10" max="10" width="12.875" customWidth="1"/>
  </cols>
  <sheetData>
    <row r="2" spans="1:7" x14ac:dyDescent="0.2">
      <c r="G2" s="74"/>
    </row>
    <row r="3" spans="1:7" x14ac:dyDescent="0.2">
      <c r="G3" s="74"/>
    </row>
    <row r="4" spans="1:7" ht="18" x14ac:dyDescent="0.2">
      <c r="A4" s="143" t="s">
        <v>551</v>
      </c>
      <c r="B4" s="143"/>
      <c r="C4" s="143"/>
      <c r="D4" s="143"/>
      <c r="E4" s="143"/>
      <c r="F4" s="143"/>
    </row>
    <row r="5" spans="1:7" ht="18" x14ac:dyDescent="0.2">
      <c r="A5" s="69"/>
      <c r="B5" s="69"/>
      <c r="C5" s="69"/>
      <c r="D5" s="69"/>
      <c r="E5" s="69"/>
      <c r="F5" s="69"/>
    </row>
    <row r="6" spans="1:7" ht="15" x14ac:dyDescent="0.2">
      <c r="A6" s="144" t="s">
        <v>45</v>
      </c>
      <c r="B6" s="144"/>
      <c r="C6" s="144"/>
      <c r="D6" s="144"/>
      <c r="E6" s="144"/>
      <c r="F6" s="144"/>
    </row>
    <row r="7" spans="1:7" ht="48" customHeight="1" x14ac:dyDescent="0.2">
      <c r="A7" s="144"/>
      <c r="B7" s="144"/>
      <c r="C7" s="144"/>
      <c r="D7" s="144"/>
      <c r="E7" s="144"/>
      <c r="F7" s="144"/>
    </row>
    <row r="8" spans="1:7" ht="24.95" customHeight="1" x14ac:dyDescent="0.2">
      <c r="A8" s="145" t="s">
        <v>46</v>
      </c>
      <c r="B8" s="145"/>
      <c r="C8" s="145"/>
      <c r="D8" s="145"/>
      <c r="E8" s="44"/>
      <c r="F8" s="24"/>
    </row>
    <row r="9" spans="1:7" ht="31.35" customHeight="1" x14ac:dyDescent="0.2">
      <c r="A9" s="145"/>
      <c r="B9" s="145"/>
      <c r="C9" s="145"/>
      <c r="D9" s="145"/>
      <c r="E9" s="44"/>
      <c r="F9" s="24"/>
    </row>
    <row r="10" spans="1:7" ht="14.25" customHeight="1" x14ac:dyDescent="0.2">
      <c r="A10" s="43"/>
      <c r="B10" s="43"/>
      <c r="C10" s="43"/>
      <c r="D10" s="43"/>
      <c r="E10" s="24"/>
      <c r="F10" s="24"/>
    </row>
    <row r="11" spans="1:7" ht="14.25" customHeight="1" thickBot="1" x14ac:dyDescent="0.25">
      <c r="A11" s="51" t="s">
        <v>47</v>
      </c>
      <c r="B11" s="24"/>
      <c r="C11" s="24" t="s">
        <v>48</v>
      </c>
      <c r="E11" s="24"/>
    </row>
    <row r="12" spans="1:7" ht="14.25" customHeight="1" thickBot="1" x14ac:dyDescent="0.25">
      <c r="A12" s="25" t="s">
        <v>49</v>
      </c>
      <c r="B12" s="24"/>
      <c r="C12" s="63">
        <v>2022</v>
      </c>
      <c r="D12" s="53" t="s">
        <v>547</v>
      </c>
      <c r="E12" s="24"/>
    </row>
    <row r="13" spans="1:7" ht="21" customHeight="1" thickBot="1" x14ac:dyDescent="0.25">
      <c r="A13" s="24" t="s">
        <v>50</v>
      </c>
      <c r="B13" s="24"/>
      <c r="C13" s="61">
        <f>+C12-2</f>
        <v>2020</v>
      </c>
      <c r="D13" s="53"/>
      <c r="E13" s="12" t="s">
        <v>17</v>
      </c>
      <c r="F13" s="89">
        <v>119.4</v>
      </c>
    </row>
    <row r="14" spans="1:7" ht="24.75" customHeight="1" thickBot="1" x14ac:dyDescent="0.25">
      <c r="A14" s="24" t="s">
        <v>51</v>
      </c>
      <c r="B14" s="24"/>
      <c r="C14" s="61">
        <f>+C12-1</f>
        <v>2021</v>
      </c>
      <c r="D14" s="53"/>
      <c r="E14" s="12" t="s">
        <v>17</v>
      </c>
      <c r="F14" s="89">
        <v>131.34</v>
      </c>
      <c r="G14" s="33"/>
    </row>
    <row r="15" spans="1:7" ht="14.25" customHeight="1" thickBot="1" x14ac:dyDescent="0.25">
      <c r="A15" s="25" t="s">
        <v>52</v>
      </c>
      <c r="B15" s="24"/>
      <c r="C15" s="54" t="s">
        <v>53</v>
      </c>
      <c r="D15" s="24"/>
      <c r="E15" s="24"/>
      <c r="F15" s="101">
        <f>((F14-F13)/F13)*100</f>
        <v>9.9999999999999982</v>
      </c>
      <c r="G15" s="33"/>
    </row>
    <row r="16" spans="1:7" ht="14.25" customHeight="1" thickBot="1" x14ac:dyDescent="0.25">
      <c r="A16" s="25" t="s">
        <v>54</v>
      </c>
      <c r="B16" s="24"/>
      <c r="C16" s="52"/>
      <c r="D16" s="24"/>
      <c r="E16" s="24"/>
      <c r="F16" s="85">
        <f>((F14-F13)/F13)+1</f>
        <v>1.1000000000000001</v>
      </c>
      <c r="G16" s="33"/>
    </row>
    <row r="17" spans="1:8" ht="14.25" customHeight="1" x14ac:dyDescent="0.2">
      <c r="A17" s="25"/>
      <c r="B17" s="24"/>
      <c r="C17" s="52"/>
      <c r="D17" s="24"/>
      <c r="E17" s="24"/>
      <c r="F17" s="45"/>
      <c r="G17" s="33"/>
    </row>
    <row r="18" spans="1:8" ht="14.25" customHeight="1" x14ac:dyDescent="0.2">
      <c r="A18" s="24"/>
      <c r="B18" s="24"/>
      <c r="C18" s="24"/>
      <c r="D18" s="24"/>
      <c r="E18" s="24"/>
      <c r="F18" s="24"/>
      <c r="G18" s="33"/>
    </row>
    <row r="19" spans="1:8" ht="14.25" customHeight="1" x14ac:dyDescent="0.2">
      <c r="A19" s="51" t="s">
        <v>55</v>
      </c>
      <c r="B19" s="25"/>
      <c r="C19" s="25"/>
      <c r="D19" s="24"/>
      <c r="E19" s="24"/>
      <c r="F19" s="24"/>
      <c r="G19" s="33"/>
    </row>
    <row r="20" spans="1:8" ht="14.25" customHeight="1" x14ac:dyDescent="0.2">
      <c r="A20" s="24"/>
      <c r="B20" s="24"/>
      <c r="C20" s="24"/>
      <c r="D20" s="24"/>
      <c r="E20" s="24"/>
      <c r="F20" s="75"/>
      <c r="G20" s="46"/>
    </row>
    <row r="21" spans="1:8" ht="14.25" customHeight="1" x14ac:dyDescent="0.2">
      <c r="A21" s="57" t="s">
        <v>56</v>
      </c>
      <c r="B21" s="24" t="s">
        <v>552</v>
      </c>
      <c r="C21" s="24"/>
      <c r="D21" s="24"/>
      <c r="E21" s="24"/>
      <c r="F21" s="75"/>
      <c r="G21" s="46"/>
    </row>
    <row r="22" spans="1:8" ht="14.25" customHeight="1" thickBot="1" x14ac:dyDescent="0.25">
      <c r="A22" s="24"/>
      <c r="B22" s="24"/>
      <c r="C22" s="24"/>
      <c r="D22" s="24"/>
      <c r="E22" s="24"/>
      <c r="F22" s="75"/>
      <c r="G22" s="46"/>
    </row>
    <row r="23" spans="1:8" ht="14.25" customHeight="1" thickBot="1" x14ac:dyDescent="0.25">
      <c r="A23" s="24"/>
      <c r="B23" s="24"/>
      <c r="C23" s="24"/>
      <c r="D23" s="66" t="s">
        <v>58</v>
      </c>
      <c r="E23" s="139">
        <v>2022</v>
      </c>
      <c r="F23" s="124"/>
      <c r="G23" s="124"/>
      <c r="H23" s="125"/>
    </row>
    <row r="24" spans="1:8" ht="14.25" customHeight="1" thickBot="1" x14ac:dyDescent="0.25">
      <c r="A24" s="24"/>
      <c r="B24" s="24"/>
      <c r="C24" s="24"/>
      <c r="D24" s="92" t="s">
        <v>561</v>
      </c>
      <c r="E24" s="124" t="s">
        <v>555</v>
      </c>
      <c r="F24" s="125"/>
      <c r="G24" s="124" t="s">
        <v>556</v>
      </c>
      <c r="H24" s="125"/>
    </row>
    <row r="25" spans="1:8" ht="14.25" customHeight="1" thickBot="1" x14ac:dyDescent="0.25">
      <c r="A25" s="24"/>
      <c r="B25" s="24"/>
      <c r="C25" s="24"/>
      <c r="D25" s="92" t="s">
        <v>557</v>
      </c>
      <c r="E25" s="36" t="s">
        <v>553</v>
      </c>
      <c r="F25" s="37" t="s">
        <v>554</v>
      </c>
      <c r="G25" s="36" t="s">
        <v>553</v>
      </c>
      <c r="H25" s="37" t="s">
        <v>554</v>
      </c>
    </row>
    <row r="26" spans="1:8" ht="14.25" customHeight="1" thickBot="1" x14ac:dyDescent="0.25">
      <c r="A26" s="24"/>
      <c r="B26" s="24"/>
      <c r="C26" s="24"/>
      <c r="D26" s="32" t="s">
        <v>562</v>
      </c>
      <c r="E26" s="93">
        <v>2.62</v>
      </c>
      <c r="F26" s="94">
        <v>3.49</v>
      </c>
      <c r="G26" s="93">
        <v>3.49</v>
      </c>
      <c r="H26" s="94">
        <v>5.23</v>
      </c>
    </row>
    <row r="27" spans="1:8" ht="14.25" customHeight="1" thickBot="1" x14ac:dyDescent="0.25">
      <c r="A27" s="24"/>
      <c r="B27" s="24"/>
      <c r="C27" s="24"/>
      <c r="D27" s="60" t="s">
        <v>563</v>
      </c>
      <c r="E27" s="93">
        <v>1.75</v>
      </c>
      <c r="F27" s="94">
        <v>2.62</v>
      </c>
      <c r="G27" s="93">
        <v>2.62</v>
      </c>
      <c r="H27" s="94">
        <v>3.49</v>
      </c>
    </row>
    <row r="28" spans="1:8" ht="14.25" customHeight="1" thickBot="1" x14ac:dyDescent="0.25">
      <c r="A28" s="24"/>
      <c r="B28" s="24"/>
      <c r="C28" s="24"/>
      <c r="D28" s="60" t="s">
        <v>558</v>
      </c>
      <c r="E28" s="140">
        <v>0.87</v>
      </c>
      <c r="F28" s="141"/>
      <c r="G28" s="141"/>
      <c r="H28" s="142"/>
    </row>
    <row r="29" spans="1:8" ht="14.25" customHeight="1" x14ac:dyDescent="0.2">
      <c r="A29" s="24"/>
      <c r="B29" s="24"/>
      <c r="C29" s="24"/>
      <c r="D29" s="24"/>
      <c r="E29" s="24"/>
      <c r="F29" s="75"/>
      <c r="G29" s="46"/>
    </row>
    <row r="30" spans="1:8" ht="14.25" customHeight="1" x14ac:dyDescent="0.2">
      <c r="A30" s="57" t="s">
        <v>56</v>
      </c>
      <c r="B30" s="24" t="s">
        <v>57</v>
      </c>
      <c r="C30" s="24"/>
      <c r="D30" s="24"/>
      <c r="E30" s="24"/>
      <c r="F30" s="24"/>
      <c r="G30" s="46"/>
    </row>
    <row r="31" spans="1:8" ht="14.25" customHeight="1" thickBot="1" x14ac:dyDescent="0.25">
      <c r="A31" s="24"/>
      <c r="B31" s="24"/>
      <c r="C31" s="24"/>
      <c r="D31" s="24"/>
      <c r="E31" s="24"/>
      <c r="F31" s="24"/>
      <c r="G31" s="46"/>
    </row>
    <row r="32" spans="1:8" ht="14.25" customHeight="1" thickBot="1" x14ac:dyDescent="0.25">
      <c r="A32" s="24"/>
      <c r="B32" s="24"/>
      <c r="C32" s="24"/>
      <c r="D32" s="66" t="s">
        <v>58</v>
      </c>
      <c r="E32" s="36">
        <f>+C12-1</f>
        <v>2021</v>
      </c>
      <c r="F32" s="37">
        <f>+C12</f>
        <v>2022</v>
      </c>
    </row>
    <row r="33" spans="1:10" ht="14.25" customHeight="1" thickBot="1" x14ac:dyDescent="0.25">
      <c r="A33" s="24"/>
      <c r="B33" s="24"/>
      <c r="C33" s="24"/>
      <c r="D33" s="32" t="s">
        <v>59</v>
      </c>
      <c r="E33" s="86">
        <v>1.49</v>
      </c>
      <c r="F33" s="88">
        <f>ROUND(E33*$F$16,2)</f>
        <v>1.64</v>
      </c>
      <c r="J33" s="82"/>
    </row>
    <row r="34" spans="1:10" ht="14.1" customHeight="1" thickBot="1" x14ac:dyDescent="0.25">
      <c r="A34" s="24"/>
      <c r="B34" s="24"/>
      <c r="C34" s="24"/>
      <c r="D34" s="60" t="s">
        <v>60</v>
      </c>
      <c r="E34" s="86">
        <v>0.96</v>
      </c>
      <c r="F34" s="88">
        <f>ROUND(E34*$F$16,2)</f>
        <v>1.06</v>
      </c>
      <c r="J34" s="82"/>
    </row>
    <row r="35" spans="1:10" ht="14.25" customHeight="1" thickBot="1" x14ac:dyDescent="0.25">
      <c r="A35" s="24"/>
      <c r="B35" s="24"/>
      <c r="C35" s="24"/>
      <c r="D35" s="60" t="s">
        <v>61</v>
      </c>
      <c r="E35" s="86">
        <v>0.72</v>
      </c>
      <c r="F35" s="88">
        <f>ROUND(E35*$F$16,2)</f>
        <v>0.79</v>
      </c>
      <c r="J35" s="82"/>
    </row>
    <row r="36" spans="1:10" ht="14.25" customHeight="1" x14ac:dyDescent="0.2">
      <c r="A36" s="24"/>
      <c r="B36" s="24"/>
      <c r="C36" s="24"/>
      <c r="D36" s="24"/>
      <c r="E36" s="24"/>
      <c r="F36" s="24"/>
    </row>
    <row r="37" spans="1:10" ht="14.25" customHeight="1" x14ac:dyDescent="0.2">
      <c r="A37" s="57" t="s">
        <v>56</v>
      </c>
      <c r="B37" s="24" t="s">
        <v>62</v>
      </c>
      <c r="C37" s="25"/>
      <c r="D37" s="24"/>
      <c r="E37" s="24"/>
      <c r="F37" s="24"/>
    </row>
    <row r="38" spans="1:10" ht="14.25" customHeight="1" x14ac:dyDescent="0.2">
      <c r="A38" s="24"/>
      <c r="B38" s="24" t="s">
        <v>63</v>
      </c>
      <c r="C38" s="25"/>
      <c r="D38" s="24"/>
      <c r="E38" s="24"/>
      <c r="F38" s="24"/>
    </row>
    <row r="39" spans="1:10" ht="14.25" customHeight="1" x14ac:dyDescent="0.2">
      <c r="A39" s="24"/>
      <c r="B39" s="24"/>
      <c r="C39" s="25"/>
      <c r="D39" s="24"/>
      <c r="E39" s="24"/>
      <c r="F39" s="24"/>
    </row>
    <row r="40" spans="1:10" ht="14.25" customHeight="1" x14ac:dyDescent="0.2">
      <c r="A40" s="24"/>
      <c r="B40" s="58" t="s">
        <v>64</v>
      </c>
      <c r="C40" s="24" t="s">
        <v>65</v>
      </c>
      <c r="D40" s="24"/>
      <c r="E40" s="24"/>
      <c r="F40" s="24"/>
    </row>
    <row r="41" spans="1:10" ht="14.25" customHeight="1" thickBot="1" x14ac:dyDescent="0.25">
      <c r="A41" s="24"/>
      <c r="B41" s="24"/>
      <c r="C41" s="24"/>
      <c r="D41" s="24"/>
      <c r="E41" s="24"/>
      <c r="F41" s="24"/>
    </row>
    <row r="42" spans="1:10" ht="28.5" customHeight="1" x14ac:dyDescent="0.2">
      <c r="A42" s="24"/>
      <c r="B42" s="24"/>
      <c r="C42" s="24"/>
      <c r="D42" s="67" t="s">
        <v>66</v>
      </c>
      <c r="E42" s="130">
        <f>+C12-1</f>
        <v>2021</v>
      </c>
      <c r="F42" s="130">
        <f>+C12</f>
        <v>2022</v>
      </c>
    </row>
    <row r="43" spans="1:10" ht="14.25" customHeight="1" thickBot="1" x14ac:dyDescent="0.25">
      <c r="A43" s="24"/>
      <c r="B43" s="24"/>
      <c r="C43" s="24"/>
      <c r="D43" s="68" t="s">
        <v>67</v>
      </c>
      <c r="E43" s="131"/>
      <c r="F43" s="131"/>
    </row>
    <row r="44" spans="1:10" ht="14.25" customHeight="1" thickBot="1" x14ac:dyDescent="0.25">
      <c r="A44" s="24"/>
      <c r="B44" s="24"/>
      <c r="C44" s="24"/>
      <c r="D44" s="32" t="s">
        <v>68</v>
      </c>
      <c r="E44" s="86">
        <v>1.49</v>
      </c>
      <c r="F44" s="88">
        <f>ROUND(E44*$F$16,2)</f>
        <v>1.64</v>
      </c>
      <c r="J44" s="82"/>
    </row>
    <row r="45" spans="1:10" ht="14.25" customHeight="1" x14ac:dyDescent="0.2">
      <c r="A45" s="24"/>
      <c r="B45" s="24"/>
      <c r="C45" s="24"/>
      <c r="D45" s="24"/>
      <c r="E45" s="24"/>
      <c r="F45" s="24"/>
    </row>
    <row r="46" spans="1:10" ht="14.25" customHeight="1" thickBot="1" x14ac:dyDescent="0.25">
      <c r="A46" s="24"/>
      <c r="B46" s="24"/>
      <c r="C46" s="24"/>
      <c r="D46" s="24"/>
      <c r="E46" s="24"/>
      <c r="F46" s="24"/>
    </row>
    <row r="47" spans="1:10" ht="28.5" customHeight="1" x14ac:dyDescent="0.2">
      <c r="A47" s="24"/>
      <c r="B47" s="24"/>
      <c r="C47" s="24"/>
      <c r="D47" s="67" t="s">
        <v>69</v>
      </c>
      <c r="E47" s="130">
        <f>+C12-1</f>
        <v>2021</v>
      </c>
      <c r="F47" s="130">
        <f>+C12</f>
        <v>2022</v>
      </c>
    </row>
    <row r="48" spans="1:10" ht="14.25" customHeight="1" thickBot="1" x14ac:dyDescent="0.25">
      <c r="A48" s="24"/>
      <c r="B48" s="24"/>
      <c r="C48" s="24"/>
      <c r="D48" s="68" t="s">
        <v>67</v>
      </c>
      <c r="E48" s="131"/>
      <c r="F48" s="131"/>
    </row>
    <row r="49" spans="1:10" ht="14.25" customHeight="1" thickBot="1" x14ac:dyDescent="0.25">
      <c r="A49" s="24"/>
      <c r="B49" s="24"/>
      <c r="C49" s="24"/>
      <c r="D49" s="32" t="s">
        <v>70</v>
      </c>
      <c r="E49" s="86">
        <v>2.91</v>
      </c>
      <c r="F49" s="88">
        <f>ROUND(E49*$F$16,2)</f>
        <v>3.2</v>
      </c>
      <c r="J49" s="82"/>
    </row>
    <row r="50" spans="1:10" ht="14.25" customHeight="1" thickBot="1" x14ac:dyDescent="0.25">
      <c r="A50" s="24"/>
      <c r="B50" s="24"/>
      <c r="C50" s="24"/>
      <c r="D50" s="59" t="s">
        <v>71</v>
      </c>
      <c r="E50" s="86">
        <v>2.2999999999999998</v>
      </c>
      <c r="F50" s="88">
        <f>ROUND(E50*$F$16,2)</f>
        <v>2.5299999999999998</v>
      </c>
      <c r="J50" s="82"/>
    </row>
    <row r="51" spans="1:10" ht="14.25" customHeight="1" thickBot="1" x14ac:dyDescent="0.25">
      <c r="A51" s="24"/>
      <c r="B51" s="24"/>
      <c r="C51" s="24"/>
      <c r="D51" s="60" t="s">
        <v>72</v>
      </c>
      <c r="E51" s="86">
        <v>1.1399999999999999</v>
      </c>
      <c r="F51" s="88">
        <f>ROUND(E51*$F$16,2)</f>
        <v>1.25</v>
      </c>
      <c r="J51" s="82"/>
    </row>
    <row r="52" spans="1:10" ht="14.25" customHeight="1" thickBot="1" x14ac:dyDescent="0.25">
      <c r="A52" s="24"/>
      <c r="B52" s="24"/>
      <c r="C52" s="24"/>
      <c r="D52" s="60" t="s">
        <v>73</v>
      </c>
      <c r="E52" s="86">
        <v>0.86</v>
      </c>
      <c r="F52" s="88">
        <f>ROUND(E52*$F$16,2)</f>
        <v>0.95</v>
      </c>
      <c r="J52" s="82"/>
    </row>
    <row r="53" spans="1:10" ht="14.25" customHeight="1" x14ac:dyDescent="0.2">
      <c r="A53" s="24"/>
      <c r="B53" s="24"/>
      <c r="C53" s="24"/>
      <c r="D53" s="24"/>
      <c r="E53" s="24"/>
      <c r="F53" s="24"/>
      <c r="G53" s="73"/>
    </row>
    <row r="54" spans="1:10" ht="14.25" customHeight="1" x14ac:dyDescent="0.2">
      <c r="A54" s="24"/>
      <c r="B54" s="58" t="s">
        <v>64</v>
      </c>
      <c r="C54" s="24" t="s">
        <v>74</v>
      </c>
      <c r="D54" s="24"/>
      <c r="E54" s="24"/>
      <c r="F54" s="24"/>
    </row>
    <row r="55" spans="1:10" ht="14.25" customHeight="1" thickBot="1" x14ac:dyDescent="0.25">
      <c r="A55" s="24"/>
      <c r="B55" s="24"/>
      <c r="C55" s="24"/>
      <c r="D55" s="24"/>
      <c r="E55" s="24"/>
      <c r="F55" s="24"/>
    </row>
    <row r="56" spans="1:10" ht="14.25" customHeight="1" thickBot="1" x14ac:dyDescent="0.25">
      <c r="A56" s="24"/>
      <c r="B56" s="24"/>
      <c r="C56" s="24"/>
      <c r="D56" s="26" t="s">
        <v>75</v>
      </c>
      <c r="E56" s="47">
        <v>0.17</v>
      </c>
      <c r="F56" s="90">
        <v>0.17180000000000001</v>
      </c>
      <c r="H56" s="81"/>
      <c r="J56" s="82"/>
    </row>
    <row r="57" spans="1:10" ht="14.25" customHeight="1" thickBot="1" x14ac:dyDescent="0.25">
      <c r="A57" s="24"/>
      <c r="B57" s="24"/>
      <c r="C57" s="24"/>
      <c r="D57" s="24"/>
      <c r="E57" s="24"/>
      <c r="F57" s="24"/>
    </row>
    <row r="58" spans="1:10" ht="14.25" customHeight="1" thickBot="1" x14ac:dyDescent="0.25">
      <c r="A58" s="24"/>
      <c r="B58" s="24"/>
      <c r="C58" s="24"/>
      <c r="D58" s="26" t="s">
        <v>76</v>
      </c>
      <c r="E58" s="48">
        <v>0.02</v>
      </c>
      <c r="F58" s="49">
        <v>2.0199999999999999E-2</v>
      </c>
      <c r="J58" s="82"/>
    </row>
    <row r="59" spans="1:10" ht="14.25" customHeight="1" x14ac:dyDescent="0.2">
      <c r="A59" s="24"/>
      <c r="B59" s="24"/>
      <c r="C59" s="24"/>
      <c r="D59" s="24"/>
      <c r="E59" s="24"/>
      <c r="F59" s="24"/>
    </row>
    <row r="60" spans="1:10" ht="14.25" customHeight="1" x14ac:dyDescent="0.2">
      <c r="A60" s="24"/>
      <c r="B60" s="24"/>
      <c r="C60" s="24"/>
      <c r="D60" s="24"/>
      <c r="E60" s="24"/>
      <c r="F60" s="24"/>
    </row>
    <row r="61" spans="1:10" ht="14.25" customHeight="1" x14ac:dyDescent="0.2">
      <c r="A61" s="51" t="s">
        <v>77</v>
      </c>
      <c r="B61" s="25"/>
      <c r="C61" s="25"/>
      <c r="D61" s="24"/>
      <c r="E61" s="24"/>
      <c r="F61" s="24"/>
    </row>
    <row r="62" spans="1:10" ht="14.25" customHeight="1" thickBot="1" x14ac:dyDescent="0.25">
      <c r="A62" s="24"/>
      <c r="B62" s="24"/>
      <c r="C62" s="24"/>
      <c r="D62" s="24"/>
      <c r="E62" s="24"/>
      <c r="F62" s="24"/>
    </row>
    <row r="63" spans="1:10" ht="14.25" customHeight="1" thickBot="1" x14ac:dyDescent="0.25">
      <c r="A63" s="24"/>
      <c r="B63" s="24"/>
      <c r="C63" s="24" t="s">
        <v>78</v>
      </c>
      <c r="E63" s="50">
        <v>122749.86</v>
      </c>
      <c r="F63" s="91">
        <f>ROUND(E63*$F$16,2)</f>
        <v>135024.85</v>
      </c>
      <c r="J63" s="80"/>
    </row>
    <row r="64" spans="1:10" ht="14.25" customHeight="1" x14ac:dyDescent="0.2">
      <c r="A64" s="24"/>
      <c r="B64" s="24"/>
      <c r="C64" s="24"/>
      <c r="D64" s="55"/>
      <c r="E64" s="24"/>
      <c r="F64" s="24"/>
    </row>
    <row r="65" spans="1:6" ht="14.25" customHeight="1" x14ac:dyDescent="0.2">
      <c r="A65" s="24"/>
      <c r="B65" s="24"/>
      <c r="C65" s="24"/>
      <c r="D65" s="24"/>
      <c r="E65" s="24"/>
      <c r="F65" s="64"/>
    </row>
    <row r="66" spans="1:6" ht="14.25" customHeight="1" x14ac:dyDescent="0.2">
      <c r="A66" s="51" t="s">
        <v>79</v>
      </c>
      <c r="B66" s="25"/>
      <c r="C66" s="25"/>
      <c r="D66" s="24"/>
      <c r="E66" s="24"/>
      <c r="F66" s="24"/>
    </row>
    <row r="67" spans="1:6" ht="14.25" customHeight="1" thickBot="1" x14ac:dyDescent="0.25">
      <c r="A67" s="24"/>
      <c r="B67" s="24"/>
      <c r="C67" s="24"/>
      <c r="D67" s="24"/>
      <c r="E67" s="24"/>
      <c r="F67" s="24"/>
    </row>
    <row r="68" spans="1:6" ht="14.25" customHeight="1" thickBot="1" x14ac:dyDescent="0.25">
      <c r="A68" s="24"/>
      <c r="B68" s="24"/>
      <c r="C68" s="24"/>
      <c r="D68" s="134" t="s">
        <v>80</v>
      </c>
      <c r="E68" s="132" t="s">
        <v>81</v>
      </c>
      <c r="F68" s="133"/>
    </row>
    <row r="69" spans="1:6" ht="14.25" customHeight="1" thickBot="1" x14ac:dyDescent="0.25">
      <c r="A69" s="24"/>
      <c r="B69" s="24"/>
      <c r="C69" s="24"/>
      <c r="D69" s="131"/>
      <c r="E69" s="36">
        <f>+C12-1</f>
        <v>2021</v>
      </c>
      <c r="F69" s="37">
        <f>+C12</f>
        <v>2022</v>
      </c>
    </row>
    <row r="70" spans="1:6" ht="28.5" customHeight="1" thickBot="1" x14ac:dyDescent="0.25">
      <c r="A70" s="24"/>
      <c r="B70" s="24"/>
      <c r="C70" s="24"/>
      <c r="D70" s="30" t="s">
        <v>82</v>
      </c>
      <c r="E70" s="62">
        <v>30</v>
      </c>
      <c r="F70" s="62">
        <v>30</v>
      </c>
    </row>
    <row r="71" spans="1:6" ht="14.25" customHeight="1" thickBot="1" x14ac:dyDescent="0.25">
      <c r="A71" s="24"/>
      <c r="B71" s="24"/>
      <c r="C71" s="24"/>
      <c r="D71" s="121" t="s">
        <v>83</v>
      </c>
      <c r="E71" s="122"/>
      <c r="F71" s="123"/>
    </row>
    <row r="72" spans="1:6" ht="14.25" customHeight="1" thickBot="1" x14ac:dyDescent="0.25">
      <c r="A72" s="24"/>
      <c r="B72" s="24"/>
      <c r="C72" s="24"/>
      <c r="D72" s="31" t="s">
        <v>84</v>
      </c>
      <c r="E72" s="62">
        <v>30</v>
      </c>
      <c r="F72" s="62">
        <v>30</v>
      </c>
    </row>
    <row r="73" spans="1:6" ht="14.25" customHeight="1" thickBot="1" x14ac:dyDescent="0.25">
      <c r="A73" s="24"/>
      <c r="B73" s="24"/>
      <c r="C73" s="24"/>
      <c r="D73" s="31" t="s">
        <v>85</v>
      </c>
      <c r="E73" s="62">
        <v>35</v>
      </c>
      <c r="F73" s="62">
        <v>35</v>
      </c>
    </row>
    <row r="74" spans="1:6" ht="14.25" customHeight="1" thickBot="1" x14ac:dyDescent="0.25">
      <c r="A74" s="24"/>
      <c r="B74" s="24"/>
      <c r="C74" s="24"/>
      <c r="D74" s="31" t="s">
        <v>86</v>
      </c>
      <c r="E74" s="62">
        <v>40</v>
      </c>
      <c r="F74" s="62">
        <v>40</v>
      </c>
    </row>
    <row r="75" spans="1:6" ht="14.25" customHeight="1" thickBot="1" x14ac:dyDescent="0.25">
      <c r="A75" s="24"/>
      <c r="B75" s="24"/>
      <c r="C75" s="24"/>
      <c r="D75" s="31" t="s">
        <v>87</v>
      </c>
      <c r="E75" s="62">
        <v>45</v>
      </c>
      <c r="F75" s="62">
        <v>45</v>
      </c>
    </row>
    <row r="76" spans="1:6" ht="14.25" customHeight="1" thickBot="1" x14ac:dyDescent="0.25">
      <c r="A76" s="24"/>
      <c r="B76" s="24"/>
      <c r="C76" s="24"/>
      <c r="D76" s="31" t="s">
        <v>88</v>
      </c>
      <c r="E76" s="62">
        <v>50</v>
      </c>
      <c r="F76" s="62">
        <v>50</v>
      </c>
    </row>
    <row r="77" spans="1:6" ht="14.25" customHeight="1" x14ac:dyDescent="0.2">
      <c r="A77" s="24"/>
      <c r="B77" s="24"/>
      <c r="C77" s="24"/>
      <c r="D77" s="24"/>
      <c r="E77" s="24"/>
      <c r="F77" s="24"/>
    </row>
    <row r="78" spans="1:6" ht="14.25" customHeight="1" thickBot="1" x14ac:dyDescent="0.25">
      <c r="A78" s="24"/>
      <c r="B78" s="24"/>
      <c r="C78" s="24"/>
      <c r="D78" s="24"/>
      <c r="E78" s="24"/>
      <c r="F78" s="24"/>
    </row>
    <row r="79" spans="1:6" ht="14.25" customHeight="1" x14ac:dyDescent="0.2">
      <c r="A79" s="24"/>
      <c r="B79" s="24"/>
      <c r="C79" s="24"/>
      <c r="D79" s="134" t="s">
        <v>89</v>
      </c>
      <c r="E79" s="135" t="s">
        <v>90</v>
      </c>
      <c r="F79" s="136"/>
    </row>
    <row r="80" spans="1:6" ht="14.25" customHeight="1" thickBot="1" x14ac:dyDescent="0.25">
      <c r="A80" s="24"/>
      <c r="B80" s="24"/>
      <c r="C80" s="24"/>
      <c r="D80" s="131"/>
      <c r="E80" s="137" t="s">
        <v>91</v>
      </c>
      <c r="F80" s="138"/>
    </row>
    <row r="81" spans="1:10" ht="14.25" customHeight="1" thickBot="1" x14ac:dyDescent="0.25">
      <c r="A81" s="24"/>
      <c r="B81" s="24"/>
      <c r="C81" s="24"/>
      <c r="D81" s="65"/>
      <c r="E81" s="38">
        <f>+C12-1</f>
        <v>2021</v>
      </c>
      <c r="F81" s="38">
        <f>+C12</f>
        <v>2022</v>
      </c>
    </row>
    <row r="82" spans="1:10" ht="14.25" customHeight="1" thickBot="1" x14ac:dyDescent="0.25">
      <c r="A82" s="24"/>
      <c r="B82" s="24"/>
      <c r="C82" s="24"/>
      <c r="D82" s="121" t="s">
        <v>92</v>
      </c>
      <c r="E82" s="122"/>
      <c r="F82" s="123"/>
    </row>
    <row r="83" spans="1:10" ht="14.25" customHeight="1" thickBot="1" x14ac:dyDescent="0.25">
      <c r="A83" s="24"/>
      <c r="B83" s="24"/>
      <c r="C83" s="24"/>
      <c r="D83" s="41" t="s">
        <v>93</v>
      </c>
      <c r="E83" s="86">
        <v>43.64</v>
      </c>
      <c r="F83" s="87">
        <f>ROUND(E83*$F$16,2)</f>
        <v>48</v>
      </c>
      <c r="J83" s="82"/>
    </row>
    <row r="84" spans="1:10" ht="14.25" customHeight="1" thickBot="1" x14ac:dyDescent="0.25">
      <c r="A84" s="24"/>
      <c r="B84" s="24"/>
      <c r="C84" s="24"/>
      <c r="D84" s="32" t="s">
        <v>94</v>
      </c>
      <c r="E84" s="86">
        <v>45.76</v>
      </c>
      <c r="F84" s="87">
        <f t="shared" ref="F84:F90" si="0">ROUND(E84*$F$16,2)</f>
        <v>50.34</v>
      </c>
      <c r="J84" s="82"/>
    </row>
    <row r="85" spans="1:10" ht="14.25" customHeight="1" thickBot="1" x14ac:dyDescent="0.25">
      <c r="A85" s="24"/>
      <c r="B85" s="24"/>
      <c r="C85" s="24"/>
      <c r="D85" s="32" t="s">
        <v>95</v>
      </c>
      <c r="E85" s="86">
        <v>47.89</v>
      </c>
      <c r="F85" s="87">
        <f t="shared" si="0"/>
        <v>52.68</v>
      </c>
      <c r="J85" s="82"/>
    </row>
    <row r="86" spans="1:10" ht="14.25" customHeight="1" thickBot="1" x14ac:dyDescent="0.25">
      <c r="A86" s="24"/>
      <c r="B86" s="24"/>
      <c r="C86" s="24"/>
      <c r="D86" s="32" t="s">
        <v>96</v>
      </c>
      <c r="E86" s="86">
        <v>68.12</v>
      </c>
      <c r="F86" s="87">
        <f t="shared" si="0"/>
        <v>74.930000000000007</v>
      </c>
      <c r="J86" s="82"/>
    </row>
    <row r="87" spans="1:10" ht="14.25" customHeight="1" thickBot="1" x14ac:dyDescent="0.25">
      <c r="A87" s="24"/>
      <c r="B87" s="24"/>
      <c r="C87" s="24"/>
      <c r="D87" s="29" t="s">
        <v>97</v>
      </c>
      <c r="E87" s="86">
        <v>109.61</v>
      </c>
      <c r="F87" s="87">
        <f t="shared" si="0"/>
        <v>120.57</v>
      </c>
      <c r="J87" s="82"/>
    </row>
    <row r="88" spans="1:10" ht="14.25" customHeight="1" thickBot="1" x14ac:dyDescent="0.25">
      <c r="A88" s="24"/>
      <c r="B88" s="24"/>
      <c r="C88" s="24"/>
      <c r="D88" s="121" t="s">
        <v>98</v>
      </c>
      <c r="E88" s="122"/>
      <c r="F88" s="123"/>
    </row>
    <row r="89" spans="1:10" ht="14.25" customHeight="1" thickBot="1" x14ac:dyDescent="0.25">
      <c r="A89" s="24"/>
      <c r="B89" s="24"/>
      <c r="C89" s="24"/>
      <c r="D89" s="41" t="s">
        <v>99</v>
      </c>
      <c r="E89" s="86">
        <v>103.23</v>
      </c>
      <c r="F89" s="87">
        <f t="shared" si="0"/>
        <v>113.55</v>
      </c>
      <c r="J89" s="82"/>
    </row>
    <row r="90" spans="1:10" ht="14.25" customHeight="1" thickBot="1" x14ac:dyDescent="0.25">
      <c r="A90" s="24"/>
      <c r="B90" s="24"/>
      <c r="C90" s="24"/>
      <c r="D90" s="32" t="s">
        <v>100</v>
      </c>
      <c r="E90" s="86">
        <v>125.57</v>
      </c>
      <c r="F90" s="87">
        <f t="shared" si="0"/>
        <v>138.13</v>
      </c>
      <c r="J90" s="82"/>
    </row>
    <row r="91" spans="1:10" ht="14.25" customHeight="1" x14ac:dyDescent="0.2">
      <c r="A91" s="24"/>
      <c r="B91" s="24"/>
      <c r="C91" s="24"/>
      <c r="D91" s="40" t="s">
        <v>101</v>
      </c>
      <c r="E91" s="126" t="s">
        <v>102</v>
      </c>
      <c r="F91" s="127"/>
    </row>
    <row r="92" spans="1:10" ht="28.5" customHeight="1" thickBot="1" x14ac:dyDescent="0.25">
      <c r="A92" s="24"/>
      <c r="B92" s="24"/>
      <c r="C92" s="24"/>
      <c r="D92" s="39" t="s">
        <v>103</v>
      </c>
      <c r="E92" s="128"/>
      <c r="F92" s="129"/>
    </row>
    <row r="93" spans="1:10" ht="14.25" customHeight="1" thickBot="1" x14ac:dyDescent="0.25">
      <c r="A93" s="24"/>
      <c r="B93" s="24"/>
      <c r="C93" s="24"/>
      <c r="D93" s="41" t="s">
        <v>104</v>
      </c>
      <c r="E93" s="86">
        <v>10.65</v>
      </c>
      <c r="F93" s="87">
        <f t="shared" ref="F93:F95" si="1">ROUND(E93*$F$16,2)</f>
        <v>11.72</v>
      </c>
      <c r="J93" s="82"/>
    </row>
    <row r="94" spans="1:10" ht="14.25" customHeight="1" thickBot="1" x14ac:dyDescent="0.25">
      <c r="A94" s="24"/>
      <c r="B94" s="24"/>
      <c r="C94" s="24"/>
      <c r="D94" s="32" t="s">
        <v>105</v>
      </c>
      <c r="E94" s="86">
        <v>11.71</v>
      </c>
      <c r="F94" s="87">
        <f t="shared" si="1"/>
        <v>12.88</v>
      </c>
      <c r="J94" s="82"/>
    </row>
    <row r="95" spans="1:10" ht="30" customHeight="1" thickBot="1" x14ac:dyDescent="0.25">
      <c r="A95" s="24"/>
      <c r="B95" s="24"/>
      <c r="C95" s="24"/>
      <c r="D95" s="32" t="s">
        <v>106</v>
      </c>
      <c r="E95" s="86">
        <v>13.83</v>
      </c>
      <c r="F95" s="87">
        <f t="shared" si="1"/>
        <v>15.21</v>
      </c>
      <c r="J95" s="82"/>
    </row>
    <row r="96" spans="1:10" ht="14.25" customHeight="1" thickBot="1" x14ac:dyDescent="0.25">
      <c r="A96" s="24"/>
      <c r="B96" s="24"/>
      <c r="C96" s="24"/>
      <c r="D96" s="24"/>
      <c r="E96" s="24"/>
      <c r="F96" s="24"/>
    </row>
    <row r="97" spans="1:6" ht="14.25" customHeight="1" thickBot="1" x14ac:dyDescent="0.25">
      <c r="A97" s="42"/>
      <c r="B97" s="119" t="s">
        <v>107</v>
      </c>
      <c r="C97" s="119"/>
      <c r="D97" s="119"/>
      <c r="E97" s="119"/>
      <c r="F97" s="119"/>
    </row>
    <row r="98" spans="1:6" ht="14.25" customHeight="1" x14ac:dyDescent="0.2">
      <c r="A98" s="24"/>
      <c r="B98" s="119"/>
      <c r="C98" s="119"/>
      <c r="D98" s="119"/>
      <c r="E98" s="119"/>
      <c r="F98" s="119"/>
    </row>
    <row r="99" spans="1:6" ht="14.25" customHeight="1" thickBot="1" x14ac:dyDescent="0.25">
      <c r="A99" s="24"/>
      <c r="B99" s="26"/>
      <c r="C99" s="24"/>
      <c r="D99" s="24"/>
      <c r="E99" s="24"/>
      <c r="F99" s="24"/>
    </row>
    <row r="100" spans="1:6" ht="14.25" customHeight="1" thickBot="1" x14ac:dyDescent="0.25">
      <c r="A100" s="34"/>
      <c r="B100" s="27" t="s">
        <v>108</v>
      </c>
      <c r="C100" s="24"/>
      <c r="D100" s="24"/>
      <c r="E100" s="24"/>
      <c r="F100" s="24"/>
    </row>
    <row r="101" spans="1:6" ht="14.25" customHeight="1" thickBot="1" x14ac:dyDescent="0.25">
      <c r="A101" s="24"/>
      <c r="B101" s="27"/>
      <c r="C101" s="24"/>
      <c r="D101" s="24"/>
      <c r="E101" s="24"/>
      <c r="F101" s="24"/>
    </row>
    <row r="102" spans="1:6" ht="14.25" customHeight="1" thickBot="1" x14ac:dyDescent="0.25">
      <c r="A102" s="35"/>
      <c r="B102" s="27" t="s">
        <v>109</v>
      </c>
      <c r="C102" s="24"/>
      <c r="D102" s="24"/>
      <c r="E102" s="24"/>
      <c r="F102" s="24"/>
    </row>
    <row r="103" spans="1:6" ht="14.25" customHeight="1" x14ac:dyDescent="0.2">
      <c r="A103" s="24"/>
      <c r="B103" s="27"/>
      <c r="C103" s="24"/>
      <c r="D103" s="24"/>
      <c r="E103" s="24"/>
      <c r="F103" s="24"/>
    </row>
    <row r="104" spans="1:6" ht="14.25" customHeight="1" x14ac:dyDescent="0.2">
      <c r="A104" s="24"/>
      <c r="B104" s="24"/>
      <c r="C104" s="24"/>
      <c r="D104" s="24"/>
      <c r="E104" s="24"/>
      <c r="F104" s="24"/>
    </row>
    <row r="105" spans="1:6" ht="14.25" customHeight="1" x14ac:dyDescent="0.2">
      <c r="A105" s="21" t="s">
        <v>17</v>
      </c>
      <c r="B105" s="120" t="s">
        <v>110</v>
      </c>
      <c r="C105" s="120"/>
      <c r="D105" s="120"/>
      <c r="E105" s="120"/>
      <c r="F105" s="120"/>
    </row>
    <row r="106" spans="1:6" ht="14.25" customHeight="1" x14ac:dyDescent="0.2">
      <c r="A106" s="21"/>
      <c r="B106" s="120"/>
      <c r="C106" s="120"/>
      <c r="D106" s="120"/>
      <c r="E106" s="120"/>
      <c r="F106" s="120"/>
    </row>
    <row r="107" spans="1:6" ht="14.25" customHeight="1" x14ac:dyDescent="0.2">
      <c r="A107" s="21"/>
      <c r="B107" s="56"/>
    </row>
    <row r="108" spans="1:6" ht="14.25" customHeight="1" x14ac:dyDescent="0.2">
      <c r="B108" s="56"/>
    </row>
    <row r="109" spans="1:6" ht="14.25" customHeight="1" x14ac:dyDescent="0.2"/>
    <row r="110" spans="1:6" ht="14.25" customHeight="1" x14ac:dyDescent="0.2"/>
    <row r="111" spans="1:6" ht="14.25" customHeight="1" x14ac:dyDescent="0.2"/>
    <row r="112" spans="1:6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</sheetData>
  <mergeCells count="23">
    <mergeCell ref="E23:H23"/>
    <mergeCell ref="E28:H28"/>
    <mergeCell ref="A4:F4"/>
    <mergeCell ref="A6:F6"/>
    <mergeCell ref="A7:F7"/>
    <mergeCell ref="A8:D9"/>
    <mergeCell ref="E24:F24"/>
    <mergeCell ref="B97:F98"/>
    <mergeCell ref="B105:F106"/>
    <mergeCell ref="D82:F82"/>
    <mergeCell ref="D88:F88"/>
    <mergeCell ref="G24:H24"/>
    <mergeCell ref="E91:F92"/>
    <mergeCell ref="E42:E43"/>
    <mergeCell ref="F42:F43"/>
    <mergeCell ref="E47:E48"/>
    <mergeCell ref="F47:F48"/>
    <mergeCell ref="E68:F68"/>
    <mergeCell ref="D68:D69"/>
    <mergeCell ref="D71:F71"/>
    <mergeCell ref="E79:F79"/>
    <mergeCell ref="E80:F80"/>
    <mergeCell ref="D79:D80"/>
  </mergeCells>
  <phoneticPr fontId="16" type="noConversion"/>
  <pageMargins left="0.59055118110236227" right="0.39370078740157483" top="0.78740157480314965" bottom="0.39370078740157483" header="0.51181102362204722" footer="0.19685039370078741"/>
  <pageSetup scale="87" fitToHeight="2" orientation="portrait" horizontalDpi="4294967294" verticalDpi="4294967294" r:id="rId1"/>
  <headerFooter>
    <oddFooter>&amp;R&amp;K000000&amp;P de &amp;N</oddFooter>
  </headerFooter>
  <rowBreaks count="1" manualBreakCount="1">
    <brk id="64" max="16383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8038-D9D8-43E6-AB12-7298ECAF5BE2}">
  <dimension ref="A1:E434"/>
  <sheetViews>
    <sheetView workbookViewId="0">
      <selection activeCell="G14" sqref="G14"/>
    </sheetView>
  </sheetViews>
  <sheetFormatPr baseColWidth="10" defaultColWidth="11" defaultRowHeight="14.25" x14ac:dyDescent="0.2"/>
  <cols>
    <col min="3" max="3" width="34.5" bestFit="1" customWidth="1"/>
    <col min="4" max="4" width="35.375" bestFit="1" customWidth="1"/>
    <col min="5" max="5" width="21.25" customWidth="1"/>
  </cols>
  <sheetData>
    <row r="1" spans="1:5" ht="57" x14ac:dyDescent="0.2">
      <c r="A1" t="s">
        <v>111</v>
      </c>
      <c r="B1" t="s">
        <v>112</v>
      </c>
      <c r="C1" t="s">
        <v>113</v>
      </c>
      <c r="D1" t="s">
        <v>114</v>
      </c>
      <c r="E1" s="79" t="s">
        <v>115</v>
      </c>
    </row>
    <row r="2" spans="1:5" x14ac:dyDescent="0.2">
      <c r="A2" t="s">
        <v>116</v>
      </c>
      <c r="B2">
        <v>1</v>
      </c>
      <c r="C2" t="s">
        <v>2</v>
      </c>
      <c r="D2" t="s">
        <v>117</v>
      </c>
      <c r="E2">
        <v>1</v>
      </c>
    </row>
    <row r="3" spans="1:5" x14ac:dyDescent="0.2">
      <c r="A3" t="s">
        <v>118</v>
      </c>
      <c r="B3">
        <v>2</v>
      </c>
      <c r="C3" t="s">
        <v>3</v>
      </c>
      <c r="D3" t="s">
        <v>119</v>
      </c>
    </row>
    <row r="4" spans="1:5" x14ac:dyDescent="0.2">
      <c r="B4">
        <v>3</v>
      </c>
      <c r="C4" t="s">
        <v>4</v>
      </c>
      <c r="D4" t="s">
        <v>120</v>
      </c>
      <c r="E4">
        <v>1</v>
      </c>
    </row>
    <row r="5" spans="1:5" x14ac:dyDescent="0.2">
      <c r="B5">
        <v>4</v>
      </c>
      <c r="C5" t="s">
        <v>5</v>
      </c>
      <c r="D5" t="s">
        <v>121</v>
      </c>
    </row>
    <row r="6" spans="1:5" x14ac:dyDescent="0.2">
      <c r="B6">
        <v>5</v>
      </c>
      <c r="C6" t="s">
        <v>6</v>
      </c>
      <c r="D6" t="s">
        <v>122</v>
      </c>
    </row>
    <row r="7" spans="1:5" x14ac:dyDescent="0.2">
      <c r="B7">
        <v>6</v>
      </c>
      <c r="C7" t="s">
        <v>7</v>
      </c>
      <c r="D7" t="s">
        <v>44</v>
      </c>
    </row>
    <row r="8" spans="1:5" x14ac:dyDescent="0.2">
      <c r="B8">
        <v>7</v>
      </c>
      <c r="C8" t="s">
        <v>8</v>
      </c>
      <c r="D8" t="s">
        <v>123</v>
      </c>
    </row>
    <row r="9" spans="1:5" x14ac:dyDescent="0.2">
      <c r="B9">
        <v>8</v>
      </c>
      <c r="C9" t="s">
        <v>9</v>
      </c>
      <c r="D9" t="s">
        <v>124</v>
      </c>
    </row>
    <row r="10" spans="1:5" x14ac:dyDescent="0.2">
      <c r="B10">
        <v>9</v>
      </c>
      <c r="C10" t="s">
        <v>10</v>
      </c>
      <c r="D10" t="s">
        <v>125</v>
      </c>
    </row>
    <row r="11" spans="1:5" x14ac:dyDescent="0.2">
      <c r="B11">
        <v>10</v>
      </c>
      <c r="C11" t="s">
        <v>11</v>
      </c>
      <c r="D11" t="s">
        <v>126</v>
      </c>
    </row>
    <row r="12" spans="1:5" x14ac:dyDescent="0.2">
      <c r="B12">
        <v>11</v>
      </c>
      <c r="C12" t="s">
        <v>12</v>
      </c>
      <c r="D12" t="s">
        <v>127</v>
      </c>
    </row>
    <row r="13" spans="1:5" x14ac:dyDescent="0.2">
      <c r="B13">
        <v>12</v>
      </c>
      <c r="C13" t="s">
        <v>13</v>
      </c>
      <c r="D13" t="s">
        <v>128</v>
      </c>
    </row>
    <row r="14" spans="1:5" x14ac:dyDescent="0.2">
      <c r="D14" t="s">
        <v>129</v>
      </c>
    </row>
    <row r="15" spans="1:5" x14ac:dyDescent="0.2">
      <c r="D15" t="s">
        <v>130</v>
      </c>
    </row>
    <row r="16" spans="1:5" x14ac:dyDescent="0.2">
      <c r="D16" t="s">
        <v>131</v>
      </c>
    </row>
    <row r="17" spans="4:4" x14ac:dyDescent="0.2">
      <c r="D17" t="s">
        <v>132</v>
      </c>
    </row>
    <row r="18" spans="4:4" x14ac:dyDescent="0.2">
      <c r="D18" t="s">
        <v>133</v>
      </c>
    </row>
    <row r="19" spans="4:4" x14ac:dyDescent="0.2">
      <c r="D19" t="s">
        <v>134</v>
      </c>
    </row>
    <row r="20" spans="4:4" x14ac:dyDescent="0.2">
      <c r="D20" t="s">
        <v>135</v>
      </c>
    </row>
    <row r="21" spans="4:4" x14ac:dyDescent="0.2">
      <c r="D21" t="s">
        <v>136</v>
      </c>
    </row>
    <row r="22" spans="4:4" x14ac:dyDescent="0.2">
      <c r="D22" t="s">
        <v>137</v>
      </c>
    </row>
    <row r="23" spans="4:4" x14ac:dyDescent="0.2">
      <c r="D23" t="s">
        <v>138</v>
      </c>
    </row>
    <row r="24" spans="4:4" x14ac:dyDescent="0.2">
      <c r="D24" t="s">
        <v>139</v>
      </c>
    </row>
    <row r="25" spans="4:4" x14ac:dyDescent="0.2">
      <c r="D25" t="s">
        <v>140</v>
      </c>
    </row>
    <row r="26" spans="4:4" x14ac:dyDescent="0.2">
      <c r="D26" t="s">
        <v>141</v>
      </c>
    </row>
    <row r="27" spans="4:4" x14ac:dyDescent="0.2">
      <c r="D27" t="s">
        <v>142</v>
      </c>
    </row>
    <row r="28" spans="4:4" x14ac:dyDescent="0.2">
      <c r="D28" t="s">
        <v>143</v>
      </c>
    </row>
    <row r="29" spans="4:4" x14ac:dyDescent="0.2">
      <c r="D29" t="s">
        <v>144</v>
      </c>
    </row>
    <row r="30" spans="4:4" x14ac:dyDescent="0.2">
      <c r="D30" t="s">
        <v>145</v>
      </c>
    </row>
    <row r="31" spans="4:4" x14ac:dyDescent="0.2">
      <c r="D31" t="s">
        <v>146</v>
      </c>
    </row>
    <row r="32" spans="4:4" x14ac:dyDescent="0.2">
      <c r="D32" t="s">
        <v>147</v>
      </c>
    </row>
    <row r="33" spans="4:4" x14ac:dyDescent="0.2">
      <c r="D33" t="s">
        <v>148</v>
      </c>
    </row>
    <row r="34" spans="4:4" x14ac:dyDescent="0.2">
      <c r="D34" t="s">
        <v>149</v>
      </c>
    </row>
    <row r="35" spans="4:4" x14ac:dyDescent="0.2">
      <c r="D35" t="s">
        <v>150</v>
      </c>
    </row>
    <row r="36" spans="4:4" x14ac:dyDescent="0.2">
      <c r="D36" t="s">
        <v>151</v>
      </c>
    </row>
    <row r="37" spans="4:4" x14ac:dyDescent="0.2">
      <c r="D37" t="s">
        <v>152</v>
      </c>
    </row>
    <row r="38" spans="4:4" x14ac:dyDescent="0.2">
      <c r="D38" t="s">
        <v>153</v>
      </c>
    </row>
    <row r="39" spans="4:4" x14ac:dyDescent="0.2">
      <c r="D39" t="s">
        <v>154</v>
      </c>
    </row>
    <row r="40" spans="4:4" x14ac:dyDescent="0.2">
      <c r="D40" t="s">
        <v>155</v>
      </c>
    </row>
    <row r="41" spans="4:4" x14ac:dyDescent="0.2">
      <c r="D41" t="s">
        <v>156</v>
      </c>
    </row>
    <row r="42" spans="4:4" x14ac:dyDescent="0.2">
      <c r="D42" t="s">
        <v>157</v>
      </c>
    </row>
    <row r="43" spans="4:4" x14ac:dyDescent="0.2">
      <c r="D43" t="s">
        <v>158</v>
      </c>
    </row>
    <row r="44" spans="4:4" x14ac:dyDescent="0.2">
      <c r="D44" t="s">
        <v>159</v>
      </c>
    </row>
    <row r="45" spans="4:4" x14ac:dyDescent="0.2">
      <c r="D45" t="s">
        <v>160</v>
      </c>
    </row>
    <row r="46" spans="4:4" x14ac:dyDescent="0.2">
      <c r="D46" t="s">
        <v>161</v>
      </c>
    </row>
    <row r="47" spans="4:4" x14ac:dyDescent="0.2">
      <c r="D47" t="s">
        <v>162</v>
      </c>
    </row>
    <row r="48" spans="4:4" x14ac:dyDescent="0.2">
      <c r="D48" t="s">
        <v>163</v>
      </c>
    </row>
    <row r="49" spans="4:5" x14ac:dyDescent="0.2">
      <c r="D49" t="s">
        <v>164</v>
      </c>
    </row>
    <row r="50" spans="4:5" x14ac:dyDescent="0.2">
      <c r="D50" t="s">
        <v>165</v>
      </c>
    </row>
    <row r="51" spans="4:5" x14ac:dyDescent="0.2">
      <c r="D51" t="s">
        <v>166</v>
      </c>
    </row>
    <row r="52" spans="4:5" x14ac:dyDescent="0.2">
      <c r="D52" t="s">
        <v>167</v>
      </c>
    </row>
    <row r="53" spans="4:5" x14ac:dyDescent="0.2">
      <c r="D53" t="s">
        <v>168</v>
      </c>
    </row>
    <row r="54" spans="4:5" x14ac:dyDescent="0.2">
      <c r="D54" t="s">
        <v>169</v>
      </c>
    </row>
    <row r="55" spans="4:5" x14ac:dyDescent="0.2">
      <c r="D55" t="s">
        <v>170</v>
      </c>
    </row>
    <row r="56" spans="4:5" x14ac:dyDescent="0.2">
      <c r="D56" t="s">
        <v>171</v>
      </c>
    </row>
    <row r="57" spans="4:5" x14ac:dyDescent="0.2">
      <c r="D57" t="s">
        <v>172</v>
      </c>
    </row>
    <row r="58" spans="4:5" x14ac:dyDescent="0.2">
      <c r="D58" t="s">
        <v>173</v>
      </c>
    </row>
    <row r="59" spans="4:5" x14ac:dyDescent="0.2">
      <c r="D59" t="s">
        <v>174</v>
      </c>
    </row>
    <row r="60" spans="4:5" x14ac:dyDescent="0.2">
      <c r="D60" t="s">
        <v>175</v>
      </c>
    </row>
    <row r="61" spans="4:5" x14ac:dyDescent="0.2">
      <c r="D61" t="s">
        <v>176</v>
      </c>
    </row>
    <row r="62" spans="4:5" x14ac:dyDescent="0.2">
      <c r="D62" t="s">
        <v>177</v>
      </c>
    </row>
    <row r="63" spans="4:5" x14ac:dyDescent="0.2">
      <c r="D63" t="s">
        <v>178</v>
      </c>
    </row>
    <row r="64" spans="4:5" x14ac:dyDescent="0.2">
      <c r="D64" t="s">
        <v>179</v>
      </c>
      <c r="E64">
        <v>1</v>
      </c>
    </row>
    <row r="65" spans="4:5" x14ac:dyDescent="0.2">
      <c r="D65" t="s">
        <v>180</v>
      </c>
    </row>
    <row r="66" spans="4:5" x14ac:dyDescent="0.2">
      <c r="D66" t="s">
        <v>181</v>
      </c>
      <c r="E66">
        <v>1</v>
      </c>
    </row>
    <row r="67" spans="4:5" x14ac:dyDescent="0.2">
      <c r="D67" t="s">
        <v>182</v>
      </c>
    </row>
    <row r="68" spans="4:5" x14ac:dyDescent="0.2">
      <c r="D68" t="s">
        <v>183</v>
      </c>
      <c r="E68">
        <v>1</v>
      </c>
    </row>
    <row r="69" spans="4:5" x14ac:dyDescent="0.2">
      <c r="D69" t="s">
        <v>184</v>
      </c>
    </row>
    <row r="70" spans="4:5" x14ac:dyDescent="0.2">
      <c r="D70" t="s">
        <v>185</v>
      </c>
    </row>
    <row r="71" spans="4:5" x14ac:dyDescent="0.2">
      <c r="D71" t="s">
        <v>186</v>
      </c>
    </row>
    <row r="72" spans="4:5" x14ac:dyDescent="0.2">
      <c r="D72" t="s">
        <v>187</v>
      </c>
    </row>
    <row r="73" spans="4:5" x14ac:dyDescent="0.2">
      <c r="D73" t="s">
        <v>188</v>
      </c>
    </row>
    <row r="74" spans="4:5" x14ac:dyDescent="0.2">
      <c r="D74" t="s">
        <v>189</v>
      </c>
    </row>
    <row r="75" spans="4:5" x14ac:dyDescent="0.2">
      <c r="D75" t="s">
        <v>190</v>
      </c>
    </row>
    <row r="76" spans="4:5" x14ac:dyDescent="0.2">
      <c r="D76" t="s">
        <v>191</v>
      </c>
    </row>
    <row r="77" spans="4:5" x14ac:dyDescent="0.2">
      <c r="D77" t="s">
        <v>192</v>
      </c>
    </row>
    <row r="78" spans="4:5" x14ac:dyDescent="0.2">
      <c r="D78" t="s">
        <v>193</v>
      </c>
    </row>
    <row r="79" spans="4:5" x14ac:dyDescent="0.2">
      <c r="D79" t="s">
        <v>194</v>
      </c>
    </row>
    <row r="80" spans="4:5" x14ac:dyDescent="0.2">
      <c r="D80" t="s">
        <v>195</v>
      </c>
    </row>
    <row r="81" spans="4:4" x14ac:dyDescent="0.2">
      <c r="D81" t="s">
        <v>196</v>
      </c>
    </row>
    <row r="82" spans="4:4" x14ac:dyDescent="0.2">
      <c r="D82" t="s">
        <v>197</v>
      </c>
    </row>
    <row r="83" spans="4:4" x14ac:dyDescent="0.2">
      <c r="D83" t="s">
        <v>198</v>
      </c>
    </row>
    <row r="84" spans="4:4" x14ac:dyDescent="0.2">
      <c r="D84" t="s">
        <v>199</v>
      </c>
    </row>
    <row r="85" spans="4:4" x14ac:dyDescent="0.2">
      <c r="D85" t="s">
        <v>200</v>
      </c>
    </row>
    <row r="86" spans="4:4" x14ac:dyDescent="0.2">
      <c r="D86" t="s">
        <v>201</v>
      </c>
    </row>
    <row r="87" spans="4:4" x14ac:dyDescent="0.2">
      <c r="D87" t="s">
        <v>202</v>
      </c>
    </row>
    <row r="88" spans="4:4" x14ac:dyDescent="0.2">
      <c r="D88" t="s">
        <v>203</v>
      </c>
    </row>
    <row r="89" spans="4:4" x14ac:dyDescent="0.2">
      <c r="D89" t="s">
        <v>204</v>
      </c>
    </row>
    <row r="90" spans="4:4" x14ac:dyDescent="0.2">
      <c r="D90" t="s">
        <v>205</v>
      </c>
    </row>
    <row r="91" spans="4:4" x14ac:dyDescent="0.2">
      <c r="D91" t="s">
        <v>206</v>
      </c>
    </row>
    <row r="92" spans="4:4" x14ac:dyDescent="0.2">
      <c r="D92" t="s">
        <v>207</v>
      </c>
    </row>
    <row r="93" spans="4:4" x14ac:dyDescent="0.2">
      <c r="D93" t="s">
        <v>208</v>
      </c>
    </row>
    <row r="94" spans="4:4" x14ac:dyDescent="0.2">
      <c r="D94" t="s">
        <v>209</v>
      </c>
    </row>
    <row r="95" spans="4:4" x14ac:dyDescent="0.2">
      <c r="D95" t="s">
        <v>210</v>
      </c>
    </row>
    <row r="96" spans="4:4" x14ac:dyDescent="0.2">
      <c r="D96" t="s">
        <v>211</v>
      </c>
    </row>
    <row r="97" spans="4:4" x14ac:dyDescent="0.2">
      <c r="D97" t="s">
        <v>212</v>
      </c>
    </row>
    <row r="98" spans="4:4" x14ac:dyDescent="0.2">
      <c r="D98" t="s">
        <v>213</v>
      </c>
    </row>
    <row r="99" spans="4:4" x14ac:dyDescent="0.2">
      <c r="D99" t="s">
        <v>214</v>
      </c>
    </row>
    <row r="100" spans="4:4" x14ac:dyDescent="0.2">
      <c r="D100" t="s">
        <v>215</v>
      </c>
    </row>
    <row r="101" spans="4:4" x14ac:dyDescent="0.2">
      <c r="D101" t="s">
        <v>216</v>
      </c>
    </row>
    <row r="102" spans="4:4" x14ac:dyDescent="0.2">
      <c r="D102" t="s">
        <v>217</v>
      </c>
    </row>
    <row r="103" spans="4:4" x14ac:dyDescent="0.2">
      <c r="D103" t="s">
        <v>218</v>
      </c>
    </row>
    <row r="104" spans="4:4" x14ac:dyDescent="0.2">
      <c r="D104" t="s">
        <v>219</v>
      </c>
    </row>
    <row r="105" spans="4:4" x14ac:dyDescent="0.2">
      <c r="D105" t="s">
        <v>220</v>
      </c>
    </row>
    <row r="106" spans="4:4" x14ac:dyDescent="0.2">
      <c r="D106" t="s">
        <v>221</v>
      </c>
    </row>
    <row r="107" spans="4:4" x14ac:dyDescent="0.2">
      <c r="D107" t="s">
        <v>222</v>
      </c>
    </row>
    <row r="108" spans="4:4" x14ac:dyDescent="0.2">
      <c r="D108" t="s">
        <v>223</v>
      </c>
    </row>
    <row r="109" spans="4:4" x14ac:dyDescent="0.2">
      <c r="D109" t="s">
        <v>224</v>
      </c>
    </row>
    <row r="110" spans="4:4" x14ac:dyDescent="0.2">
      <c r="D110" t="s">
        <v>225</v>
      </c>
    </row>
    <row r="111" spans="4:4" x14ac:dyDescent="0.2">
      <c r="D111" t="s">
        <v>226</v>
      </c>
    </row>
    <row r="112" spans="4:4" x14ac:dyDescent="0.2">
      <c r="D112" t="s">
        <v>227</v>
      </c>
    </row>
    <row r="113" spans="4:4" x14ac:dyDescent="0.2">
      <c r="D113" t="s">
        <v>228</v>
      </c>
    </row>
    <row r="114" spans="4:4" x14ac:dyDescent="0.2">
      <c r="D114" t="s">
        <v>229</v>
      </c>
    </row>
    <row r="115" spans="4:4" x14ac:dyDescent="0.2">
      <c r="D115" t="s">
        <v>230</v>
      </c>
    </row>
    <row r="116" spans="4:4" x14ac:dyDescent="0.2">
      <c r="D116" t="s">
        <v>231</v>
      </c>
    </row>
    <row r="117" spans="4:4" x14ac:dyDescent="0.2">
      <c r="D117" t="s">
        <v>232</v>
      </c>
    </row>
    <row r="118" spans="4:4" x14ac:dyDescent="0.2">
      <c r="D118" t="s">
        <v>233</v>
      </c>
    </row>
    <row r="119" spans="4:4" x14ac:dyDescent="0.2">
      <c r="D119" t="s">
        <v>234</v>
      </c>
    </row>
    <row r="120" spans="4:4" x14ac:dyDescent="0.2">
      <c r="D120" t="s">
        <v>235</v>
      </c>
    </row>
    <row r="121" spans="4:4" x14ac:dyDescent="0.2">
      <c r="D121" t="s">
        <v>236</v>
      </c>
    </row>
    <row r="122" spans="4:4" x14ac:dyDescent="0.2">
      <c r="D122" t="s">
        <v>237</v>
      </c>
    </row>
    <row r="123" spans="4:4" x14ac:dyDescent="0.2">
      <c r="D123" t="s">
        <v>238</v>
      </c>
    </row>
    <row r="124" spans="4:4" x14ac:dyDescent="0.2">
      <c r="D124" t="s">
        <v>239</v>
      </c>
    </row>
    <row r="125" spans="4:4" x14ac:dyDescent="0.2">
      <c r="D125" t="s">
        <v>240</v>
      </c>
    </row>
    <row r="126" spans="4:4" x14ac:dyDescent="0.2">
      <c r="D126" t="s">
        <v>241</v>
      </c>
    </row>
    <row r="127" spans="4:4" x14ac:dyDescent="0.2">
      <c r="D127" t="s">
        <v>242</v>
      </c>
    </row>
    <row r="128" spans="4:4" x14ac:dyDescent="0.2">
      <c r="D128" t="s">
        <v>243</v>
      </c>
    </row>
    <row r="129" spans="4:5" x14ac:dyDescent="0.2">
      <c r="D129" t="s">
        <v>244</v>
      </c>
    </row>
    <row r="130" spans="4:5" x14ac:dyDescent="0.2">
      <c r="D130" t="s">
        <v>245</v>
      </c>
    </row>
    <row r="131" spans="4:5" x14ac:dyDescent="0.2">
      <c r="D131" t="s">
        <v>246</v>
      </c>
    </row>
    <row r="132" spans="4:5" x14ac:dyDescent="0.2">
      <c r="D132" t="s">
        <v>247</v>
      </c>
    </row>
    <row r="133" spans="4:5" x14ac:dyDescent="0.2">
      <c r="D133" t="s">
        <v>248</v>
      </c>
    </row>
    <row r="134" spans="4:5" x14ac:dyDescent="0.2">
      <c r="D134" t="s">
        <v>249</v>
      </c>
      <c r="E134">
        <v>1</v>
      </c>
    </row>
    <row r="135" spans="4:5" x14ac:dyDescent="0.2">
      <c r="D135" t="s">
        <v>250</v>
      </c>
    </row>
    <row r="136" spans="4:5" x14ac:dyDescent="0.2">
      <c r="D136" t="s">
        <v>251</v>
      </c>
      <c r="E136">
        <v>1</v>
      </c>
    </row>
    <row r="137" spans="4:5" x14ac:dyDescent="0.2">
      <c r="D137" t="s">
        <v>252</v>
      </c>
    </row>
    <row r="138" spans="4:5" x14ac:dyDescent="0.2">
      <c r="D138" t="s">
        <v>253</v>
      </c>
      <c r="E138">
        <v>1</v>
      </c>
    </row>
    <row r="139" spans="4:5" x14ac:dyDescent="0.2">
      <c r="D139" t="s">
        <v>254</v>
      </c>
    </row>
    <row r="140" spans="4:5" x14ac:dyDescent="0.2">
      <c r="D140" t="s">
        <v>255</v>
      </c>
    </row>
    <row r="141" spans="4:5" x14ac:dyDescent="0.2">
      <c r="D141" t="s">
        <v>256</v>
      </c>
    </row>
    <row r="142" spans="4:5" x14ac:dyDescent="0.2">
      <c r="D142" t="s">
        <v>257</v>
      </c>
    </row>
    <row r="143" spans="4:5" x14ac:dyDescent="0.2">
      <c r="D143" t="s">
        <v>258</v>
      </c>
    </row>
    <row r="144" spans="4:5" x14ac:dyDescent="0.2">
      <c r="D144" t="s">
        <v>259</v>
      </c>
    </row>
    <row r="145" spans="4:4" x14ac:dyDescent="0.2">
      <c r="D145" t="s">
        <v>260</v>
      </c>
    </row>
    <row r="146" spans="4:4" x14ac:dyDescent="0.2">
      <c r="D146" t="s">
        <v>261</v>
      </c>
    </row>
    <row r="147" spans="4:4" x14ac:dyDescent="0.2">
      <c r="D147" t="s">
        <v>262</v>
      </c>
    </row>
    <row r="148" spans="4:4" x14ac:dyDescent="0.2">
      <c r="D148" t="s">
        <v>263</v>
      </c>
    </row>
    <row r="149" spans="4:4" x14ac:dyDescent="0.2">
      <c r="D149" t="s">
        <v>264</v>
      </c>
    </row>
    <row r="150" spans="4:4" x14ac:dyDescent="0.2">
      <c r="D150" t="s">
        <v>265</v>
      </c>
    </row>
    <row r="151" spans="4:4" x14ac:dyDescent="0.2">
      <c r="D151" t="s">
        <v>266</v>
      </c>
    </row>
    <row r="152" spans="4:4" x14ac:dyDescent="0.2">
      <c r="D152" t="s">
        <v>267</v>
      </c>
    </row>
    <row r="153" spans="4:4" x14ac:dyDescent="0.2">
      <c r="D153" t="s">
        <v>268</v>
      </c>
    </row>
    <row r="154" spans="4:4" x14ac:dyDescent="0.2">
      <c r="D154" t="s">
        <v>269</v>
      </c>
    </row>
    <row r="155" spans="4:4" x14ac:dyDescent="0.2">
      <c r="D155" t="s">
        <v>270</v>
      </c>
    </row>
    <row r="156" spans="4:4" x14ac:dyDescent="0.2">
      <c r="D156" t="s">
        <v>271</v>
      </c>
    </row>
    <row r="157" spans="4:4" x14ac:dyDescent="0.2">
      <c r="D157" t="s">
        <v>272</v>
      </c>
    </row>
    <row r="158" spans="4:4" x14ac:dyDescent="0.2">
      <c r="D158" t="s">
        <v>273</v>
      </c>
    </row>
    <row r="159" spans="4:4" x14ac:dyDescent="0.2">
      <c r="D159" t="s">
        <v>274</v>
      </c>
    </row>
    <row r="160" spans="4:4" x14ac:dyDescent="0.2">
      <c r="D160" t="s">
        <v>275</v>
      </c>
    </row>
    <row r="161" spans="4:4" x14ac:dyDescent="0.2">
      <c r="D161" t="s">
        <v>276</v>
      </c>
    </row>
    <row r="162" spans="4:4" x14ac:dyDescent="0.2">
      <c r="D162" t="s">
        <v>277</v>
      </c>
    </row>
    <row r="163" spans="4:4" x14ac:dyDescent="0.2">
      <c r="D163" t="s">
        <v>278</v>
      </c>
    </row>
    <row r="164" spans="4:4" x14ac:dyDescent="0.2">
      <c r="D164" t="s">
        <v>279</v>
      </c>
    </row>
    <row r="165" spans="4:4" x14ac:dyDescent="0.2">
      <c r="D165" t="s">
        <v>280</v>
      </c>
    </row>
    <row r="166" spans="4:4" x14ac:dyDescent="0.2">
      <c r="D166" t="s">
        <v>281</v>
      </c>
    </row>
    <row r="167" spans="4:4" x14ac:dyDescent="0.2">
      <c r="D167" t="s">
        <v>282</v>
      </c>
    </row>
    <row r="168" spans="4:4" x14ac:dyDescent="0.2">
      <c r="D168" t="s">
        <v>283</v>
      </c>
    </row>
    <row r="169" spans="4:4" x14ac:dyDescent="0.2">
      <c r="D169" t="s">
        <v>15</v>
      </c>
    </row>
    <row r="170" spans="4:4" x14ac:dyDescent="0.2">
      <c r="D170" t="s">
        <v>284</v>
      </c>
    </row>
    <row r="171" spans="4:4" x14ac:dyDescent="0.2">
      <c r="D171" t="s">
        <v>285</v>
      </c>
    </row>
    <row r="172" spans="4:4" x14ac:dyDescent="0.2">
      <c r="D172" t="s">
        <v>286</v>
      </c>
    </row>
    <row r="173" spans="4:4" x14ac:dyDescent="0.2">
      <c r="D173" t="s">
        <v>287</v>
      </c>
    </row>
    <row r="174" spans="4:4" x14ac:dyDescent="0.2">
      <c r="D174" t="s">
        <v>288</v>
      </c>
    </row>
    <row r="175" spans="4:4" x14ac:dyDescent="0.2">
      <c r="D175" t="s">
        <v>289</v>
      </c>
    </row>
    <row r="176" spans="4:4" x14ac:dyDescent="0.2">
      <c r="D176" t="s">
        <v>41</v>
      </c>
    </row>
    <row r="177" spans="4:4" x14ac:dyDescent="0.2">
      <c r="D177" t="s">
        <v>290</v>
      </c>
    </row>
    <row r="178" spans="4:4" x14ac:dyDescent="0.2">
      <c r="D178" t="s">
        <v>291</v>
      </c>
    </row>
    <row r="179" spans="4:4" x14ac:dyDescent="0.2">
      <c r="D179" t="s">
        <v>292</v>
      </c>
    </row>
    <row r="180" spans="4:4" x14ac:dyDescent="0.2">
      <c r="D180" t="s">
        <v>293</v>
      </c>
    </row>
    <row r="181" spans="4:4" x14ac:dyDescent="0.2">
      <c r="D181" t="s">
        <v>294</v>
      </c>
    </row>
    <row r="182" spans="4:4" x14ac:dyDescent="0.2">
      <c r="D182" t="s">
        <v>295</v>
      </c>
    </row>
    <row r="183" spans="4:4" x14ac:dyDescent="0.2">
      <c r="D183" t="s">
        <v>296</v>
      </c>
    </row>
    <row r="184" spans="4:4" x14ac:dyDescent="0.2">
      <c r="D184" t="s">
        <v>297</v>
      </c>
    </row>
    <row r="185" spans="4:4" x14ac:dyDescent="0.2">
      <c r="D185" t="s">
        <v>298</v>
      </c>
    </row>
    <row r="186" spans="4:4" x14ac:dyDescent="0.2">
      <c r="D186" t="s">
        <v>299</v>
      </c>
    </row>
    <row r="187" spans="4:4" x14ac:dyDescent="0.2">
      <c r="D187" t="s">
        <v>300</v>
      </c>
    </row>
    <row r="188" spans="4:4" x14ac:dyDescent="0.2">
      <c r="D188" t="s">
        <v>301</v>
      </c>
    </row>
    <row r="189" spans="4:4" x14ac:dyDescent="0.2">
      <c r="D189" t="s">
        <v>302</v>
      </c>
    </row>
    <row r="190" spans="4:4" x14ac:dyDescent="0.2">
      <c r="D190" t="s">
        <v>303</v>
      </c>
    </row>
    <row r="191" spans="4:4" x14ac:dyDescent="0.2">
      <c r="D191" t="s">
        <v>304</v>
      </c>
    </row>
    <row r="192" spans="4:4" x14ac:dyDescent="0.2">
      <c r="D192" t="s">
        <v>305</v>
      </c>
    </row>
    <row r="193" spans="4:4" x14ac:dyDescent="0.2">
      <c r="D193" t="s">
        <v>306</v>
      </c>
    </row>
    <row r="194" spans="4:4" x14ac:dyDescent="0.2">
      <c r="D194" t="s">
        <v>307</v>
      </c>
    </row>
    <row r="195" spans="4:4" x14ac:dyDescent="0.2">
      <c r="D195" t="s">
        <v>308</v>
      </c>
    </row>
    <row r="196" spans="4:4" x14ac:dyDescent="0.2">
      <c r="D196" t="s">
        <v>309</v>
      </c>
    </row>
    <row r="197" spans="4:4" x14ac:dyDescent="0.2">
      <c r="D197" t="s">
        <v>310</v>
      </c>
    </row>
    <row r="198" spans="4:4" x14ac:dyDescent="0.2">
      <c r="D198" t="s">
        <v>311</v>
      </c>
    </row>
    <row r="199" spans="4:4" x14ac:dyDescent="0.2">
      <c r="D199" t="s">
        <v>312</v>
      </c>
    </row>
    <row r="200" spans="4:4" x14ac:dyDescent="0.2">
      <c r="D200" t="s">
        <v>313</v>
      </c>
    </row>
    <row r="201" spans="4:4" x14ac:dyDescent="0.2">
      <c r="D201" t="s">
        <v>314</v>
      </c>
    </row>
    <row r="202" spans="4:4" x14ac:dyDescent="0.2">
      <c r="D202" t="s">
        <v>315</v>
      </c>
    </row>
    <row r="203" spans="4:4" x14ac:dyDescent="0.2">
      <c r="D203" t="s">
        <v>316</v>
      </c>
    </row>
    <row r="204" spans="4:4" x14ac:dyDescent="0.2">
      <c r="D204" t="s">
        <v>317</v>
      </c>
    </row>
    <row r="205" spans="4:4" x14ac:dyDescent="0.2">
      <c r="D205" t="s">
        <v>318</v>
      </c>
    </row>
    <row r="206" spans="4:4" x14ac:dyDescent="0.2">
      <c r="D206" t="s">
        <v>319</v>
      </c>
    </row>
    <row r="207" spans="4:4" x14ac:dyDescent="0.2">
      <c r="D207" t="s">
        <v>320</v>
      </c>
    </row>
    <row r="208" spans="4:4" x14ac:dyDescent="0.2">
      <c r="D208" t="s">
        <v>321</v>
      </c>
    </row>
    <row r="209" spans="4:4" x14ac:dyDescent="0.2">
      <c r="D209" t="s">
        <v>322</v>
      </c>
    </row>
    <row r="210" spans="4:4" x14ac:dyDescent="0.2">
      <c r="D210" t="s">
        <v>323</v>
      </c>
    </row>
    <row r="211" spans="4:4" x14ac:dyDescent="0.2">
      <c r="D211" t="s">
        <v>324</v>
      </c>
    </row>
    <row r="212" spans="4:4" x14ac:dyDescent="0.2">
      <c r="D212" t="s">
        <v>325</v>
      </c>
    </row>
    <row r="213" spans="4:4" x14ac:dyDescent="0.2">
      <c r="D213" t="s">
        <v>326</v>
      </c>
    </row>
    <row r="214" spans="4:4" x14ac:dyDescent="0.2">
      <c r="D214" t="s">
        <v>327</v>
      </c>
    </row>
    <row r="215" spans="4:4" x14ac:dyDescent="0.2">
      <c r="D215" t="s">
        <v>328</v>
      </c>
    </row>
    <row r="216" spans="4:4" x14ac:dyDescent="0.2">
      <c r="D216" t="s">
        <v>329</v>
      </c>
    </row>
    <row r="217" spans="4:4" x14ac:dyDescent="0.2">
      <c r="D217" t="s">
        <v>330</v>
      </c>
    </row>
    <row r="218" spans="4:4" x14ac:dyDescent="0.2">
      <c r="D218" t="s">
        <v>331</v>
      </c>
    </row>
    <row r="219" spans="4:4" x14ac:dyDescent="0.2">
      <c r="D219" t="s">
        <v>332</v>
      </c>
    </row>
    <row r="220" spans="4:4" x14ac:dyDescent="0.2">
      <c r="D220" t="s">
        <v>333</v>
      </c>
    </row>
    <row r="221" spans="4:4" x14ac:dyDescent="0.2">
      <c r="D221" t="s">
        <v>334</v>
      </c>
    </row>
    <row r="222" spans="4:4" x14ac:dyDescent="0.2">
      <c r="D222" t="s">
        <v>335</v>
      </c>
    </row>
    <row r="223" spans="4:4" x14ac:dyDescent="0.2">
      <c r="D223" t="s">
        <v>336</v>
      </c>
    </row>
    <row r="224" spans="4:4" x14ac:dyDescent="0.2">
      <c r="D224" t="s">
        <v>337</v>
      </c>
    </row>
    <row r="225" spans="4:4" x14ac:dyDescent="0.2">
      <c r="D225" t="s">
        <v>338</v>
      </c>
    </row>
    <row r="226" spans="4:4" x14ac:dyDescent="0.2">
      <c r="D226" t="s">
        <v>339</v>
      </c>
    </row>
    <row r="227" spans="4:4" x14ac:dyDescent="0.2">
      <c r="D227" t="s">
        <v>340</v>
      </c>
    </row>
    <row r="228" spans="4:4" x14ac:dyDescent="0.2">
      <c r="D228" t="s">
        <v>341</v>
      </c>
    </row>
    <row r="229" spans="4:4" x14ac:dyDescent="0.2">
      <c r="D229" t="s">
        <v>342</v>
      </c>
    </row>
    <row r="230" spans="4:4" x14ac:dyDescent="0.2">
      <c r="D230" t="s">
        <v>343</v>
      </c>
    </row>
    <row r="231" spans="4:4" x14ac:dyDescent="0.2">
      <c r="D231" t="s">
        <v>344</v>
      </c>
    </row>
    <row r="232" spans="4:4" x14ac:dyDescent="0.2">
      <c r="D232" t="s">
        <v>345</v>
      </c>
    </row>
    <row r="233" spans="4:4" x14ac:dyDescent="0.2">
      <c r="D233" t="s">
        <v>346</v>
      </c>
    </row>
    <row r="234" spans="4:4" x14ac:dyDescent="0.2">
      <c r="D234" t="s">
        <v>347</v>
      </c>
    </row>
    <row r="235" spans="4:4" x14ac:dyDescent="0.2">
      <c r="D235" t="s">
        <v>348</v>
      </c>
    </row>
    <row r="236" spans="4:4" x14ac:dyDescent="0.2">
      <c r="D236" t="s">
        <v>349</v>
      </c>
    </row>
    <row r="237" spans="4:4" x14ac:dyDescent="0.2">
      <c r="D237" t="s">
        <v>350</v>
      </c>
    </row>
    <row r="238" spans="4:4" x14ac:dyDescent="0.2">
      <c r="D238" t="s">
        <v>351</v>
      </c>
    </row>
    <row r="239" spans="4:4" x14ac:dyDescent="0.2">
      <c r="D239" t="s">
        <v>352</v>
      </c>
    </row>
    <row r="240" spans="4:4" x14ac:dyDescent="0.2">
      <c r="D240" t="s">
        <v>353</v>
      </c>
    </row>
    <row r="241" spans="4:4" x14ac:dyDescent="0.2">
      <c r="D241" t="s">
        <v>354</v>
      </c>
    </row>
    <row r="242" spans="4:4" x14ac:dyDescent="0.2">
      <c r="D242" t="s">
        <v>355</v>
      </c>
    </row>
    <row r="243" spans="4:4" x14ac:dyDescent="0.2">
      <c r="D243" t="s">
        <v>356</v>
      </c>
    </row>
    <row r="244" spans="4:4" x14ac:dyDescent="0.2">
      <c r="D244" t="s">
        <v>357</v>
      </c>
    </row>
    <row r="245" spans="4:4" x14ac:dyDescent="0.2">
      <c r="D245" t="s">
        <v>358</v>
      </c>
    </row>
    <row r="246" spans="4:4" x14ac:dyDescent="0.2">
      <c r="D246" t="s">
        <v>359</v>
      </c>
    </row>
    <row r="247" spans="4:4" x14ac:dyDescent="0.2">
      <c r="D247" t="s">
        <v>360</v>
      </c>
    </row>
    <row r="248" spans="4:4" x14ac:dyDescent="0.2">
      <c r="D248" t="s">
        <v>361</v>
      </c>
    </row>
    <row r="249" spans="4:4" x14ac:dyDescent="0.2">
      <c r="D249" t="s">
        <v>362</v>
      </c>
    </row>
    <row r="250" spans="4:4" x14ac:dyDescent="0.2">
      <c r="D250" t="s">
        <v>363</v>
      </c>
    </row>
    <row r="251" spans="4:4" x14ac:dyDescent="0.2">
      <c r="D251" t="s">
        <v>364</v>
      </c>
    </row>
    <row r="252" spans="4:4" x14ac:dyDescent="0.2">
      <c r="D252" t="s">
        <v>365</v>
      </c>
    </row>
    <row r="253" spans="4:4" x14ac:dyDescent="0.2">
      <c r="D253" t="s">
        <v>366</v>
      </c>
    </row>
    <row r="254" spans="4:4" x14ac:dyDescent="0.2">
      <c r="D254" t="s">
        <v>367</v>
      </c>
    </row>
    <row r="255" spans="4:4" x14ac:dyDescent="0.2">
      <c r="D255" t="s">
        <v>368</v>
      </c>
    </row>
    <row r="256" spans="4:4" x14ac:dyDescent="0.2">
      <c r="D256" t="s">
        <v>369</v>
      </c>
    </row>
    <row r="257" spans="4:4" x14ac:dyDescent="0.2">
      <c r="D257" t="s">
        <v>370</v>
      </c>
    </row>
    <row r="258" spans="4:4" x14ac:dyDescent="0.2">
      <c r="D258" t="s">
        <v>371</v>
      </c>
    </row>
    <row r="259" spans="4:4" x14ac:dyDescent="0.2">
      <c r="D259" t="s">
        <v>372</v>
      </c>
    </row>
    <row r="260" spans="4:4" x14ac:dyDescent="0.2">
      <c r="D260" t="s">
        <v>373</v>
      </c>
    </row>
    <row r="261" spans="4:4" x14ac:dyDescent="0.2">
      <c r="D261" t="s">
        <v>374</v>
      </c>
    </row>
    <row r="262" spans="4:4" x14ac:dyDescent="0.2">
      <c r="D262" t="s">
        <v>375</v>
      </c>
    </row>
    <row r="263" spans="4:4" x14ac:dyDescent="0.2">
      <c r="D263" t="s">
        <v>376</v>
      </c>
    </row>
    <row r="264" spans="4:4" x14ac:dyDescent="0.2">
      <c r="D264" t="s">
        <v>377</v>
      </c>
    </row>
    <row r="265" spans="4:4" x14ac:dyDescent="0.2">
      <c r="D265" t="s">
        <v>378</v>
      </c>
    </row>
    <row r="266" spans="4:4" x14ac:dyDescent="0.2">
      <c r="D266" t="s">
        <v>379</v>
      </c>
    </row>
    <row r="267" spans="4:4" x14ac:dyDescent="0.2">
      <c r="D267" t="s">
        <v>380</v>
      </c>
    </row>
    <row r="268" spans="4:4" x14ac:dyDescent="0.2">
      <c r="D268" t="s">
        <v>381</v>
      </c>
    </row>
    <row r="269" spans="4:4" x14ac:dyDescent="0.2">
      <c r="D269" t="s">
        <v>382</v>
      </c>
    </row>
    <row r="270" spans="4:4" x14ac:dyDescent="0.2">
      <c r="D270" t="s">
        <v>383</v>
      </c>
    </row>
    <row r="271" spans="4:4" x14ac:dyDescent="0.2">
      <c r="D271" t="s">
        <v>384</v>
      </c>
    </row>
    <row r="272" spans="4:4" x14ac:dyDescent="0.2">
      <c r="D272" t="s">
        <v>385</v>
      </c>
    </row>
    <row r="273" spans="4:4" x14ac:dyDescent="0.2">
      <c r="D273" t="s">
        <v>386</v>
      </c>
    </row>
    <row r="274" spans="4:4" x14ac:dyDescent="0.2">
      <c r="D274" t="s">
        <v>387</v>
      </c>
    </row>
    <row r="275" spans="4:4" x14ac:dyDescent="0.2">
      <c r="D275" t="s">
        <v>388</v>
      </c>
    </row>
    <row r="276" spans="4:4" x14ac:dyDescent="0.2">
      <c r="D276" t="s">
        <v>389</v>
      </c>
    </row>
    <row r="277" spans="4:4" x14ac:dyDescent="0.2">
      <c r="D277" t="s">
        <v>390</v>
      </c>
    </row>
    <row r="278" spans="4:4" x14ac:dyDescent="0.2">
      <c r="D278" t="s">
        <v>391</v>
      </c>
    </row>
    <row r="279" spans="4:4" x14ac:dyDescent="0.2">
      <c r="D279" t="s">
        <v>392</v>
      </c>
    </row>
    <row r="280" spans="4:4" x14ac:dyDescent="0.2">
      <c r="D280" t="s">
        <v>393</v>
      </c>
    </row>
    <row r="281" spans="4:4" x14ac:dyDescent="0.2">
      <c r="D281" t="s">
        <v>394</v>
      </c>
    </row>
    <row r="282" spans="4:4" x14ac:dyDescent="0.2">
      <c r="D282" t="s">
        <v>395</v>
      </c>
    </row>
    <row r="283" spans="4:4" x14ac:dyDescent="0.2">
      <c r="D283" t="s">
        <v>396</v>
      </c>
    </row>
    <row r="284" spans="4:4" x14ac:dyDescent="0.2">
      <c r="D284" t="s">
        <v>397</v>
      </c>
    </row>
    <row r="285" spans="4:4" x14ac:dyDescent="0.2">
      <c r="D285" t="s">
        <v>398</v>
      </c>
    </row>
    <row r="286" spans="4:4" x14ac:dyDescent="0.2">
      <c r="D286" t="s">
        <v>399</v>
      </c>
    </row>
    <row r="287" spans="4:4" x14ac:dyDescent="0.2">
      <c r="D287" t="s">
        <v>400</v>
      </c>
    </row>
    <row r="288" spans="4:4" x14ac:dyDescent="0.2">
      <c r="D288" t="s">
        <v>401</v>
      </c>
    </row>
    <row r="289" spans="4:4" x14ac:dyDescent="0.2">
      <c r="D289" t="s">
        <v>402</v>
      </c>
    </row>
    <row r="290" spans="4:4" x14ac:dyDescent="0.2">
      <c r="D290" t="s">
        <v>403</v>
      </c>
    </row>
    <row r="291" spans="4:4" x14ac:dyDescent="0.2">
      <c r="D291" t="s">
        <v>404</v>
      </c>
    </row>
    <row r="292" spans="4:4" x14ac:dyDescent="0.2">
      <c r="D292" t="s">
        <v>405</v>
      </c>
    </row>
    <row r="293" spans="4:4" x14ac:dyDescent="0.2">
      <c r="D293" t="s">
        <v>406</v>
      </c>
    </row>
    <row r="294" spans="4:4" x14ac:dyDescent="0.2">
      <c r="D294" t="s">
        <v>407</v>
      </c>
    </row>
    <row r="295" spans="4:4" x14ac:dyDescent="0.2">
      <c r="D295" t="s">
        <v>408</v>
      </c>
    </row>
    <row r="296" spans="4:4" x14ac:dyDescent="0.2">
      <c r="D296" t="s">
        <v>409</v>
      </c>
    </row>
    <row r="297" spans="4:4" x14ac:dyDescent="0.2">
      <c r="D297" t="s">
        <v>410</v>
      </c>
    </row>
    <row r="298" spans="4:4" x14ac:dyDescent="0.2">
      <c r="D298" t="s">
        <v>411</v>
      </c>
    </row>
    <row r="299" spans="4:4" x14ac:dyDescent="0.2">
      <c r="D299" t="s">
        <v>412</v>
      </c>
    </row>
    <row r="300" spans="4:4" x14ac:dyDescent="0.2">
      <c r="D300" t="s">
        <v>413</v>
      </c>
    </row>
    <row r="301" spans="4:4" x14ac:dyDescent="0.2">
      <c r="D301" t="s">
        <v>414</v>
      </c>
    </row>
    <row r="302" spans="4:4" x14ac:dyDescent="0.2">
      <c r="D302" t="s">
        <v>415</v>
      </c>
    </row>
    <row r="303" spans="4:4" x14ac:dyDescent="0.2">
      <c r="D303" t="s">
        <v>416</v>
      </c>
    </row>
    <row r="304" spans="4:4" x14ac:dyDescent="0.2">
      <c r="D304" t="s">
        <v>417</v>
      </c>
    </row>
    <row r="305" spans="4:4" x14ac:dyDescent="0.2">
      <c r="D305" t="s">
        <v>418</v>
      </c>
    </row>
    <row r="306" spans="4:4" x14ac:dyDescent="0.2">
      <c r="D306" t="s">
        <v>419</v>
      </c>
    </row>
    <row r="307" spans="4:4" x14ac:dyDescent="0.2">
      <c r="D307" t="s">
        <v>420</v>
      </c>
    </row>
    <row r="308" spans="4:4" x14ac:dyDescent="0.2">
      <c r="D308" t="s">
        <v>421</v>
      </c>
    </row>
    <row r="309" spans="4:4" x14ac:dyDescent="0.2">
      <c r="D309" t="s">
        <v>422</v>
      </c>
    </row>
    <row r="310" spans="4:4" x14ac:dyDescent="0.2">
      <c r="D310" t="s">
        <v>423</v>
      </c>
    </row>
    <row r="311" spans="4:4" x14ac:dyDescent="0.2">
      <c r="D311" t="s">
        <v>424</v>
      </c>
    </row>
    <row r="312" spans="4:4" x14ac:dyDescent="0.2">
      <c r="D312" t="s">
        <v>425</v>
      </c>
    </row>
    <row r="313" spans="4:4" x14ac:dyDescent="0.2">
      <c r="D313" t="s">
        <v>426</v>
      </c>
    </row>
    <row r="314" spans="4:4" x14ac:dyDescent="0.2">
      <c r="D314" t="s">
        <v>427</v>
      </c>
    </row>
    <row r="315" spans="4:4" x14ac:dyDescent="0.2">
      <c r="D315" t="s">
        <v>428</v>
      </c>
    </row>
    <row r="316" spans="4:4" x14ac:dyDescent="0.2">
      <c r="D316" t="s">
        <v>429</v>
      </c>
    </row>
    <row r="317" spans="4:4" x14ac:dyDescent="0.2">
      <c r="D317" t="s">
        <v>430</v>
      </c>
    </row>
    <row r="318" spans="4:4" x14ac:dyDescent="0.2">
      <c r="D318" t="s">
        <v>431</v>
      </c>
    </row>
    <row r="319" spans="4:4" x14ac:dyDescent="0.2">
      <c r="D319" t="s">
        <v>432</v>
      </c>
    </row>
    <row r="320" spans="4:4" x14ac:dyDescent="0.2">
      <c r="D320" t="s">
        <v>433</v>
      </c>
    </row>
    <row r="321" spans="4:4" x14ac:dyDescent="0.2">
      <c r="D321" t="s">
        <v>434</v>
      </c>
    </row>
    <row r="322" spans="4:4" x14ac:dyDescent="0.2">
      <c r="D322" t="s">
        <v>435</v>
      </c>
    </row>
    <row r="323" spans="4:4" x14ac:dyDescent="0.2">
      <c r="D323" t="s">
        <v>436</v>
      </c>
    </row>
    <row r="324" spans="4:4" x14ac:dyDescent="0.2">
      <c r="D324" t="s">
        <v>437</v>
      </c>
    </row>
    <row r="325" spans="4:4" x14ac:dyDescent="0.2">
      <c r="D325" t="s">
        <v>438</v>
      </c>
    </row>
    <row r="326" spans="4:4" x14ac:dyDescent="0.2">
      <c r="D326" t="s">
        <v>439</v>
      </c>
    </row>
    <row r="327" spans="4:4" x14ac:dyDescent="0.2">
      <c r="D327" t="s">
        <v>440</v>
      </c>
    </row>
    <row r="328" spans="4:4" x14ac:dyDescent="0.2">
      <c r="D328" t="s">
        <v>441</v>
      </c>
    </row>
    <row r="329" spans="4:4" x14ac:dyDescent="0.2">
      <c r="D329" t="s">
        <v>442</v>
      </c>
    </row>
    <row r="330" spans="4:4" x14ac:dyDescent="0.2">
      <c r="D330" t="s">
        <v>443</v>
      </c>
    </row>
    <row r="331" spans="4:4" x14ac:dyDescent="0.2">
      <c r="D331" t="s">
        <v>444</v>
      </c>
    </row>
    <row r="332" spans="4:4" x14ac:dyDescent="0.2">
      <c r="D332" t="s">
        <v>445</v>
      </c>
    </row>
    <row r="333" spans="4:4" x14ac:dyDescent="0.2">
      <c r="D333" t="s">
        <v>446</v>
      </c>
    </row>
    <row r="334" spans="4:4" x14ac:dyDescent="0.2">
      <c r="D334" t="s">
        <v>447</v>
      </c>
    </row>
    <row r="335" spans="4:4" x14ac:dyDescent="0.2">
      <c r="D335" t="s">
        <v>448</v>
      </c>
    </row>
    <row r="336" spans="4:4" x14ac:dyDescent="0.2">
      <c r="D336" t="s">
        <v>449</v>
      </c>
    </row>
    <row r="337" spans="4:4" x14ac:dyDescent="0.2">
      <c r="D337" t="s">
        <v>450</v>
      </c>
    </row>
    <row r="338" spans="4:4" x14ac:dyDescent="0.2">
      <c r="D338" t="s">
        <v>451</v>
      </c>
    </row>
    <row r="339" spans="4:4" x14ac:dyDescent="0.2">
      <c r="D339" t="s">
        <v>452</v>
      </c>
    </row>
    <row r="340" spans="4:4" x14ac:dyDescent="0.2">
      <c r="D340" t="s">
        <v>453</v>
      </c>
    </row>
    <row r="341" spans="4:4" x14ac:dyDescent="0.2">
      <c r="D341" t="s">
        <v>454</v>
      </c>
    </row>
    <row r="342" spans="4:4" x14ac:dyDescent="0.2">
      <c r="D342" t="s">
        <v>455</v>
      </c>
    </row>
    <row r="343" spans="4:4" x14ac:dyDescent="0.2">
      <c r="D343" t="s">
        <v>456</v>
      </c>
    </row>
    <row r="344" spans="4:4" x14ac:dyDescent="0.2">
      <c r="D344" t="s">
        <v>457</v>
      </c>
    </row>
    <row r="345" spans="4:4" x14ac:dyDescent="0.2">
      <c r="D345" t="s">
        <v>458</v>
      </c>
    </row>
    <row r="346" spans="4:4" x14ac:dyDescent="0.2">
      <c r="D346" t="s">
        <v>459</v>
      </c>
    </row>
    <row r="347" spans="4:4" x14ac:dyDescent="0.2">
      <c r="D347" t="s">
        <v>460</v>
      </c>
    </row>
    <row r="348" spans="4:4" x14ac:dyDescent="0.2">
      <c r="D348" t="s">
        <v>461</v>
      </c>
    </row>
    <row r="349" spans="4:4" x14ac:dyDescent="0.2">
      <c r="D349" t="s">
        <v>462</v>
      </c>
    </row>
    <row r="350" spans="4:4" x14ac:dyDescent="0.2">
      <c r="D350" t="s">
        <v>463</v>
      </c>
    </row>
    <row r="351" spans="4:4" x14ac:dyDescent="0.2">
      <c r="D351" t="s">
        <v>464</v>
      </c>
    </row>
    <row r="352" spans="4:4" x14ac:dyDescent="0.2">
      <c r="D352" t="s">
        <v>465</v>
      </c>
    </row>
    <row r="353" spans="4:4" x14ac:dyDescent="0.2">
      <c r="D353" t="s">
        <v>466</v>
      </c>
    </row>
    <row r="354" spans="4:4" x14ac:dyDescent="0.2">
      <c r="D354" t="s">
        <v>467</v>
      </c>
    </row>
    <row r="355" spans="4:4" x14ac:dyDescent="0.2">
      <c r="D355" t="s">
        <v>468</v>
      </c>
    </row>
    <row r="356" spans="4:4" x14ac:dyDescent="0.2">
      <c r="D356" t="s">
        <v>469</v>
      </c>
    </row>
    <row r="357" spans="4:4" x14ac:dyDescent="0.2">
      <c r="D357" t="s">
        <v>470</v>
      </c>
    </row>
    <row r="358" spans="4:4" x14ac:dyDescent="0.2">
      <c r="D358" t="s">
        <v>471</v>
      </c>
    </row>
    <row r="359" spans="4:4" x14ac:dyDescent="0.2">
      <c r="D359" t="s">
        <v>472</v>
      </c>
    </row>
    <row r="360" spans="4:4" x14ac:dyDescent="0.2">
      <c r="D360" t="s">
        <v>473</v>
      </c>
    </row>
    <row r="361" spans="4:4" x14ac:dyDescent="0.2">
      <c r="D361" t="s">
        <v>474</v>
      </c>
    </row>
    <row r="362" spans="4:4" x14ac:dyDescent="0.2">
      <c r="D362" t="s">
        <v>475</v>
      </c>
    </row>
    <row r="363" spans="4:4" x14ac:dyDescent="0.2">
      <c r="D363" t="s">
        <v>476</v>
      </c>
    </row>
    <row r="364" spans="4:4" x14ac:dyDescent="0.2">
      <c r="D364" t="s">
        <v>477</v>
      </c>
    </row>
    <row r="365" spans="4:4" x14ac:dyDescent="0.2">
      <c r="D365" t="s">
        <v>478</v>
      </c>
    </row>
    <row r="366" spans="4:4" x14ac:dyDescent="0.2">
      <c r="D366" t="s">
        <v>479</v>
      </c>
    </row>
    <row r="367" spans="4:4" x14ac:dyDescent="0.2">
      <c r="D367" t="s">
        <v>480</v>
      </c>
    </row>
    <row r="368" spans="4:4" x14ac:dyDescent="0.2">
      <c r="D368" t="s">
        <v>481</v>
      </c>
    </row>
    <row r="369" spans="4:4" x14ac:dyDescent="0.2">
      <c r="D369" t="s">
        <v>482</v>
      </c>
    </row>
    <row r="370" spans="4:4" x14ac:dyDescent="0.2">
      <c r="D370" t="s">
        <v>483</v>
      </c>
    </row>
    <row r="371" spans="4:4" x14ac:dyDescent="0.2">
      <c r="D371" t="s">
        <v>484</v>
      </c>
    </row>
    <row r="372" spans="4:4" x14ac:dyDescent="0.2">
      <c r="D372" t="s">
        <v>485</v>
      </c>
    </row>
    <row r="373" spans="4:4" x14ac:dyDescent="0.2">
      <c r="D373" t="s">
        <v>486</v>
      </c>
    </row>
    <row r="374" spans="4:4" x14ac:dyDescent="0.2">
      <c r="D374" t="s">
        <v>487</v>
      </c>
    </row>
    <row r="375" spans="4:4" x14ac:dyDescent="0.2">
      <c r="D375" t="s">
        <v>488</v>
      </c>
    </row>
    <row r="376" spans="4:4" x14ac:dyDescent="0.2">
      <c r="D376" t="s">
        <v>489</v>
      </c>
    </row>
    <row r="377" spans="4:4" x14ac:dyDescent="0.2">
      <c r="D377" t="s">
        <v>490</v>
      </c>
    </row>
    <row r="378" spans="4:4" x14ac:dyDescent="0.2">
      <c r="D378" t="s">
        <v>491</v>
      </c>
    </row>
    <row r="379" spans="4:4" x14ac:dyDescent="0.2">
      <c r="D379" t="s">
        <v>492</v>
      </c>
    </row>
    <row r="380" spans="4:4" x14ac:dyDescent="0.2">
      <c r="D380" t="s">
        <v>493</v>
      </c>
    </row>
    <row r="381" spans="4:4" x14ac:dyDescent="0.2">
      <c r="D381" t="s">
        <v>34</v>
      </c>
    </row>
    <row r="382" spans="4:4" x14ac:dyDescent="0.2">
      <c r="D382" t="s">
        <v>494</v>
      </c>
    </row>
    <row r="383" spans="4:4" x14ac:dyDescent="0.2">
      <c r="D383" t="s">
        <v>495</v>
      </c>
    </row>
    <row r="384" spans="4:4" x14ac:dyDescent="0.2">
      <c r="D384" t="s">
        <v>496</v>
      </c>
    </row>
    <row r="385" spans="4:4" x14ac:dyDescent="0.2">
      <c r="D385" t="s">
        <v>497</v>
      </c>
    </row>
    <row r="386" spans="4:4" x14ac:dyDescent="0.2">
      <c r="D386" t="s">
        <v>498</v>
      </c>
    </row>
    <row r="387" spans="4:4" x14ac:dyDescent="0.2">
      <c r="D387" t="s">
        <v>499</v>
      </c>
    </row>
    <row r="388" spans="4:4" x14ac:dyDescent="0.2">
      <c r="D388" t="s">
        <v>500</v>
      </c>
    </row>
    <row r="389" spans="4:4" x14ac:dyDescent="0.2">
      <c r="D389" t="s">
        <v>501</v>
      </c>
    </row>
    <row r="390" spans="4:4" x14ac:dyDescent="0.2">
      <c r="D390" t="s">
        <v>502</v>
      </c>
    </row>
    <row r="391" spans="4:4" x14ac:dyDescent="0.2">
      <c r="D391" t="s">
        <v>503</v>
      </c>
    </row>
    <row r="392" spans="4:4" x14ac:dyDescent="0.2">
      <c r="D392" t="s">
        <v>504</v>
      </c>
    </row>
    <row r="393" spans="4:4" x14ac:dyDescent="0.2">
      <c r="D393" t="s">
        <v>505</v>
      </c>
    </row>
    <row r="394" spans="4:4" x14ac:dyDescent="0.2">
      <c r="D394" t="s">
        <v>506</v>
      </c>
    </row>
    <row r="395" spans="4:4" x14ac:dyDescent="0.2">
      <c r="D395" t="s">
        <v>507</v>
      </c>
    </row>
    <row r="396" spans="4:4" x14ac:dyDescent="0.2">
      <c r="D396" t="s">
        <v>508</v>
      </c>
    </row>
    <row r="397" spans="4:4" x14ac:dyDescent="0.2">
      <c r="D397" t="s">
        <v>509</v>
      </c>
    </row>
    <row r="398" spans="4:4" x14ac:dyDescent="0.2">
      <c r="D398" t="s">
        <v>510</v>
      </c>
    </row>
    <row r="399" spans="4:4" x14ac:dyDescent="0.2">
      <c r="D399" t="s">
        <v>511</v>
      </c>
    </row>
    <row r="400" spans="4:4" x14ac:dyDescent="0.2">
      <c r="D400" t="s">
        <v>512</v>
      </c>
    </row>
    <row r="401" spans="4:4" x14ac:dyDescent="0.2">
      <c r="D401" t="s">
        <v>513</v>
      </c>
    </row>
    <row r="402" spans="4:4" x14ac:dyDescent="0.2">
      <c r="D402" t="s">
        <v>514</v>
      </c>
    </row>
    <row r="403" spans="4:4" x14ac:dyDescent="0.2">
      <c r="D403" t="s">
        <v>515</v>
      </c>
    </row>
    <row r="404" spans="4:4" x14ac:dyDescent="0.2">
      <c r="D404" t="s">
        <v>516</v>
      </c>
    </row>
    <row r="405" spans="4:4" x14ac:dyDescent="0.2">
      <c r="D405" t="s">
        <v>517</v>
      </c>
    </row>
    <row r="406" spans="4:4" x14ac:dyDescent="0.2">
      <c r="D406" t="s">
        <v>518</v>
      </c>
    </row>
    <row r="407" spans="4:4" x14ac:dyDescent="0.2">
      <c r="D407" t="s">
        <v>519</v>
      </c>
    </row>
    <row r="408" spans="4:4" x14ac:dyDescent="0.2">
      <c r="D408" t="s">
        <v>520</v>
      </c>
    </row>
    <row r="409" spans="4:4" x14ac:dyDescent="0.2">
      <c r="D409" t="s">
        <v>521</v>
      </c>
    </row>
    <row r="410" spans="4:4" x14ac:dyDescent="0.2">
      <c r="D410" t="s">
        <v>522</v>
      </c>
    </row>
    <row r="411" spans="4:4" x14ac:dyDescent="0.2">
      <c r="D411" t="s">
        <v>523</v>
      </c>
    </row>
    <row r="412" spans="4:4" x14ac:dyDescent="0.2">
      <c r="D412" t="s">
        <v>524</v>
      </c>
    </row>
    <row r="413" spans="4:4" x14ac:dyDescent="0.2">
      <c r="D413" t="s">
        <v>525</v>
      </c>
    </row>
    <row r="414" spans="4:4" x14ac:dyDescent="0.2">
      <c r="D414" t="s">
        <v>526</v>
      </c>
    </row>
    <row r="415" spans="4:4" x14ac:dyDescent="0.2">
      <c r="D415" t="s">
        <v>527</v>
      </c>
    </row>
    <row r="416" spans="4:4" x14ac:dyDescent="0.2">
      <c r="D416" t="s">
        <v>528</v>
      </c>
    </row>
    <row r="417" spans="4:4" x14ac:dyDescent="0.2">
      <c r="D417" t="s">
        <v>529</v>
      </c>
    </row>
    <row r="418" spans="4:4" x14ac:dyDescent="0.2">
      <c r="D418" t="s">
        <v>530</v>
      </c>
    </row>
    <row r="419" spans="4:4" x14ac:dyDescent="0.2">
      <c r="D419" t="s">
        <v>531</v>
      </c>
    </row>
    <row r="420" spans="4:4" x14ac:dyDescent="0.2">
      <c r="D420" t="s">
        <v>532</v>
      </c>
    </row>
    <row r="421" spans="4:4" x14ac:dyDescent="0.2">
      <c r="D421" t="s">
        <v>533</v>
      </c>
    </row>
    <row r="422" spans="4:4" x14ac:dyDescent="0.2">
      <c r="D422" t="s">
        <v>534</v>
      </c>
    </row>
    <row r="423" spans="4:4" x14ac:dyDescent="0.2">
      <c r="D423" t="s">
        <v>535</v>
      </c>
    </row>
    <row r="424" spans="4:4" x14ac:dyDescent="0.2">
      <c r="D424" t="s">
        <v>536</v>
      </c>
    </row>
    <row r="425" spans="4:4" x14ac:dyDescent="0.2">
      <c r="D425" t="s">
        <v>537</v>
      </c>
    </row>
    <row r="426" spans="4:4" x14ac:dyDescent="0.2">
      <c r="D426" t="s">
        <v>538</v>
      </c>
    </row>
    <row r="427" spans="4:4" x14ac:dyDescent="0.2">
      <c r="D427" t="s">
        <v>539</v>
      </c>
    </row>
    <row r="428" spans="4:4" x14ac:dyDescent="0.2">
      <c r="D428" t="s">
        <v>540</v>
      </c>
    </row>
    <row r="429" spans="4:4" x14ac:dyDescent="0.2">
      <c r="D429" t="s">
        <v>541</v>
      </c>
    </row>
    <row r="430" spans="4:4" x14ac:dyDescent="0.2">
      <c r="D430" t="s">
        <v>542</v>
      </c>
    </row>
    <row r="431" spans="4:4" x14ac:dyDescent="0.2">
      <c r="D431" t="s">
        <v>543</v>
      </c>
    </row>
    <row r="432" spans="4:4" x14ac:dyDescent="0.2">
      <c r="D432" t="s">
        <v>544</v>
      </c>
    </row>
    <row r="433" spans="4:4" x14ac:dyDescent="0.2">
      <c r="D433" t="s">
        <v>545</v>
      </c>
    </row>
    <row r="434" spans="4:4" x14ac:dyDescent="0.2">
      <c r="D434" t="s">
        <v>546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e778e0-8908-4a7c-b961-ff25c31461d1">
      <UserInfo>
        <DisplayName>Arbey Avendano Castrillon</DisplayName>
        <AccountId>20</AccountId>
        <AccountType/>
      </UserInfo>
      <UserInfo>
        <DisplayName>Maria Fernanda Escobar Silva</DisplayName>
        <AccountId>24</AccountId>
        <AccountType/>
      </UserInfo>
      <UserInfo>
        <DisplayName>Hernando Rodriguez Torres</DisplayName>
        <AccountId>12</AccountId>
        <AccountType/>
      </UserInfo>
      <UserInfo>
        <DisplayName>John Fernando Escobar Martinez</DisplayName>
        <AccountId>25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34EF9BB55EB47BE7BBC68FA0ADBAD" ma:contentTypeVersion="8" ma:contentTypeDescription="Crear nuevo documento." ma:contentTypeScope="" ma:versionID="eb2ae467875ffc33a650c636c8e97df2">
  <xsd:schema xmlns:xsd="http://www.w3.org/2001/XMLSchema" xmlns:xs="http://www.w3.org/2001/XMLSchema" xmlns:p="http://schemas.microsoft.com/office/2006/metadata/properties" xmlns:ns2="4314386f-bc14-4277-859f-54ca81014b84" xmlns:ns3="a3e778e0-8908-4a7c-b961-ff25c31461d1" targetNamespace="http://schemas.microsoft.com/office/2006/metadata/properties" ma:root="true" ma:fieldsID="1c18a231f6161a57087d61735068d91f" ns2:_="" ns3:_="">
    <xsd:import namespace="4314386f-bc14-4277-859f-54ca81014b84"/>
    <xsd:import namespace="a3e778e0-8908-4a7c-b961-ff25c3146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4386f-bc14-4277-859f-54ca81014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778e0-8908-4a7c-b961-ff25c3146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88AA37-2833-4FC7-AB0F-A8CC15E437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C0562-6110-4340-8B3E-280A30FC1ED1}">
  <ds:schemaRefs>
    <ds:schemaRef ds:uri="4314386f-bc14-4277-859f-54ca81014b84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3e778e0-8908-4a7c-b961-ff25c31461d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B00824E-2A43-4BBD-AC7F-A8310D615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4386f-bc14-4277-859f-54ca81014b84"/>
    <ds:schemaRef ds:uri="a3e778e0-8908-4a7c-b961-ff25c3146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Indice</vt:lpstr>
      <vt:lpstr>E&amp;P-ronda 2021</vt:lpstr>
      <vt:lpstr>E&amp;P-E-FTT</vt:lpstr>
      <vt:lpstr>Tarifas</vt:lpstr>
      <vt:lpstr>Parámetros</vt:lpstr>
      <vt:lpstr>'E&amp;P-ronda 2021'!Área_de_impresión</vt:lpstr>
      <vt:lpstr>Tarifas!Área_de_impresión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2021 - 2022 Resolución 279 de 2021</dc:title>
  <dc:subject/>
  <dc:creator>Saturia Esguerra</dc:creator>
  <cp:keywords/>
  <dc:description/>
  <cp:lastModifiedBy>Luz Adriana Ospina Rodriguez</cp:lastModifiedBy>
  <cp:revision/>
  <dcterms:created xsi:type="dcterms:W3CDTF">2016-02-26T18:03:00Z</dcterms:created>
  <dcterms:modified xsi:type="dcterms:W3CDTF">2024-05-31T20:37:51Z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0x01010008934EF9BB55EB47BE7BBC68FA0ADBAD</vt:lpwstr>
  </property>
</Properties>
</file>