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hidePivotFieldList="1" defaultThemeVersion="166925"/>
  <mc:AlternateContent xmlns:mc="http://schemas.openxmlformats.org/markup-compatibility/2006">
    <mc:Choice Requires="x15">
      <x15ac:absPath xmlns:x15ac="http://schemas.microsoft.com/office/spreadsheetml/2010/11/ac" url="Z:\PLANES DE ACCIÓN\PLAN DE ACCIÓN 2024\Seguimiento Plan de Acción 2024\3. Corte a Mayo 31 de 2024\"/>
    </mc:Choice>
  </mc:AlternateContent>
  <xr:revisionPtr revIDLastSave="0" documentId="13_ncr:1_{123AFDDB-0FC7-496E-99F9-EF89638777EE}" xr6:coauthVersionLast="47" xr6:coauthVersionMax="47" xr10:uidLastSave="{00000000-0000-0000-0000-000000000000}"/>
  <bookViews>
    <workbookView xWindow="-120" yWindow="-120" windowWidth="29040" windowHeight="15840" firstSheet="1" activeTab="1" xr2:uid="{34001026-6762-46CB-B09F-9CFAD4A9DD94}"/>
  </bookViews>
  <sheets>
    <sheet name="Hoja2" sheetId="7" state="hidden" r:id="rId1"/>
    <sheet name="PA 2024" sheetId="1" r:id="rId2"/>
    <sheet name="Hoja1" sheetId="6" state="hidden" r:id="rId3"/>
    <sheet name="Tablas" sheetId="5" state="hidden" r:id="rId4"/>
    <sheet name="Resumen eliminación" sheetId="2" state="hidden" r:id="rId5"/>
    <sheet name="Estructura" sheetId="3" state="hidden" r:id="rId6"/>
  </sheets>
  <definedNames>
    <definedName name="_xlnm._FilterDatabase" localSheetId="2" hidden="1">Hoja1!$A$1:$F$88</definedName>
    <definedName name="_xlnm._FilterDatabase" localSheetId="1" hidden="1">'PA 2024'!$A$1:$AG$101</definedName>
    <definedName name="_xlnm._FilterDatabase" localSheetId="4" hidden="1">'Resumen eliminación'!$A$2:$B$33</definedName>
  </definedNames>
  <calcPr calcId="191029"/>
  <pivotCaches>
    <pivotCache cacheId="5" r:id="rId7"/>
    <pivotCache cacheId="6"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6" i="1" l="1"/>
  <c r="Z6" i="1" l="1"/>
  <c r="AD18" i="1" l="1"/>
  <c r="AC18" i="1"/>
  <c r="Z18" i="1"/>
  <c r="T6" i="1" l="1"/>
  <c r="T3" i="1" l="1"/>
  <c r="T83" i="1" l="1"/>
  <c r="T56" i="1"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2" i="6"/>
  <c r="G2" i="5" l="1"/>
  <c r="F3" i="5"/>
  <c r="E3" i="5"/>
  <c r="E4" i="5" s="1"/>
  <c r="E5" i="5" s="1"/>
  <c r="G3" i="5" l="1"/>
  <c r="F4" i="5"/>
  <c r="G4" i="5" l="1"/>
  <c r="F5" i="5"/>
  <c r="G5" i="5" s="1"/>
  <c r="B6" i="2" l="1"/>
</calcChain>
</file>

<file path=xl/sharedStrings.xml><?xml version="1.0" encoding="utf-8"?>
<sst xmlns="http://schemas.openxmlformats.org/spreadsheetml/2006/main" count="2511" uniqueCount="655">
  <si>
    <t>Proceso Sistema Integral de Gestión y Control - SGIC</t>
  </si>
  <si>
    <t>Dimensión MIPG</t>
  </si>
  <si>
    <t xml:space="preserve">Vicepresidencia/ Oficina Asesora </t>
  </si>
  <si>
    <t>Gerencia / Grupo</t>
  </si>
  <si>
    <t>Objetivo Estratégico</t>
  </si>
  <si>
    <t>Indicador Estratégico</t>
  </si>
  <si>
    <t>Plan o Programa</t>
  </si>
  <si>
    <t>Fuente Presupuestal</t>
  </si>
  <si>
    <t>Proyecto de Inversión DNP</t>
  </si>
  <si>
    <t>Producto Cadena de Valor DNP</t>
  </si>
  <si>
    <t>Indicador del proyecto de inversión o de la actividad de gestión</t>
  </si>
  <si>
    <t>Unidad de Medida</t>
  </si>
  <si>
    <t>Descripción del Indicador</t>
  </si>
  <si>
    <t>Fórmula del Indicador</t>
  </si>
  <si>
    <t>Ppto $ (coincidir con programación pptal dependencia)</t>
  </si>
  <si>
    <t>Fecha Inicio</t>
  </si>
  <si>
    <t>Fecha Fin</t>
  </si>
  <si>
    <t>Tendencia</t>
  </si>
  <si>
    <t>Periodicidad de Seguimiento</t>
  </si>
  <si>
    <t>Clasificación General Indicador</t>
  </si>
  <si>
    <t>Ejecución Presupuestal (Compromisos - cifras en pesos )</t>
  </si>
  <si>
    <t>Ejecución Presupuestal (Obligaciones - cifras en pesos)</t>
  </si>
  <si>
    <t>VICEPRESIDENCIA ADMINISTRATIVA Y FINANCIERA</t>
  </si>
  <si>
    <t>PLANEACIÓN</t>
  </si>
  <si>
    <t>Afianzar la gestión y desempeño organizacional eficiente y equitativo, generando mayor confianza ciudadana, transformación e innovación institucional</t>
  </si>
  <si>
    <t>Número</t>
  </si>
  <si>
    <t>Evaluación de la gestión institucional FURAG II (MIPG-ANH)</t>
  </si>
  <si>
    <t>Porcentaje</t>
  </si>
  <si>
    <t>Gestión con Valores para Resultados</t>
  </si>
  <si>
    <t>Plan de Acción Institucional</t>
  </si>
  <si>
    <t>No Aplica</t>
  </si>
  <si>
    <t>Creciente</t>
  </si>
  <si>
    <t>Semestral</t>
  </si>
  <si>
    <t>Indicador Plan de Acción Institucional</t>
  </si>
  <si>
    <t>Gestión TICs</t>
  </si>
  <si>
    <t>Plan Estratégico Tecnologías de la Información y las Comunicaciones - PETIC</t>
  </si>
  <si>
    <t>Mensual</t>
  </si>
  <si>
    <t>TALENTO HUMANO</t>
  </si>
  <si>
    <t>Plan Estratégico de Talento Humano</t>
  </si>
  <si>
    <t>Aplicación de Instrumento de medición de Nivel de Satisfacción del Talento Humano a los funcionarios de la entidad</t>
  </si>
  <si>
    <t>Trimestral</t>
  </si>
  <si>
    <t xml:space="preserve">OFICINA DE CONTROL INTERNO </t>
  </si>
  <si>
    <t>VICEPRESIDENCIA DE CONTRATOS DE HIDROCARBUROS</t>
  </si>
  <si>
    <t>Fortalecer la seguridad y soberanía energética en hidrocarburos, apoyando la transición energética y la economía verde</t>
  </si>
  <si>
    <t xml:space="preserve">Adelantar acciones a nivel nacional, regional y local que permitan viabilizar las actividades de exploración y producción de hidrocarburos 
</t>
  </si>
  <si>
    <t>Eventos de divulgación realizados</t>
  </si>
  <si>
    <t xml:space="preserve">Apoyar el levantamiento de información biótica, abiótica y de elementos socioeconómicos del componente ambiental de las áreas de interés priorizadas para las actividades de exploración y producción de hidrocarburos
</t>
  </si>
  <si>
    <t>Documentos de investigación realizados </t>
  </si>
  <si>
    <t xml:space="preserve">Diseñar planes de trabajo conjunto para generar capacidad en materia de exploración y producción de hidrocarburos en las entidades de carácter ambiental </t>
  </si>
  <si>
    <t>Documentos de lineamientos técnicos realizados</t>
  </si>
  <si>
    <t xml:space="preserve">Formular iniciativas de inversión social en los territorios priorizados y estratégicos para el desarrollo de las actividades de exploración y producción de hidrocarburos
</t>
  </si>
  <si>
    <t>Documentos de Planeación realizados</t>
  </si>
  <si>
    <t>VICEPRESIDENCIA TÉCNICA</t>
  </si>
  <si>
    <t>GERENCIA GESTIÓN DE LA INFORMACIÓN TÉCNICA</t>
  </si>
  <si>
    <t>Levantar y procesar información técnica para valorar los recursos de las cuencas de interes (Información nueva)</t>
  </si>
  <si>
    <t>Informes técnicos de evaluación entregados </t>
  </si>
  <si>
    <t xml:space="preserve">GERENCIA DE GESTION DEL CONOCIMIENTO </t>
  </si>
  <si>
    <t>Robustecer la información geológica y geofísica según el potencial prospectivo de las cuencas de interés - (Información secundaria)</t>
  </si>
  <si>
    <t>Buscar y determinar oportunidades prospectivas en áreas con posible éxito exploratorio</t>
  </si>
  <si>
    <t>Documentos metodológicos realizados</t>
  </si>
  <si>
    <t xml:space="preserve">GERENCIA DE REGALIAS Y DERECHOS ECONOMICOS </t>
  </si>
  <si>
    <t>Regalías recaudadas</t>
  </si>
  <si>
    <t>Ingresos por Derechos Económicos</t>
  </si>
  <si>
    <t>Excedentes financieros girados a la nación</t>
  </si>
  <si>
    <t xml:space="preserve">GERENCIA DE RESERVAS Y OPERACIONES </t>
  </si>
  <si>
    <t>Cumplimiento al cronograma de actividades del informe de recursos y reservas 2022</t>
  </si>
  <si>
    <t>Servicios de información implementados</t>
  </si>
  <si>
    <t>Documentos de lineamientos técnicos</t>
  </si>
  <si>
    <t>VICEPRESIDENCIA DE PROMOCIÓN Y ASIGNACIÓN  DE ÁREAS</t>
  </si>
  <si>
    <t>GERENCIA DE PROMOCIÓN Y ASIGNACIÓN DE ÁREAS</t>
  </si>
  <si>
    <t>Servicio de divulgación para la promoción y posicionamiento de los recursos hidrocarburíferos</t>
  </si>
  <si>
    <t>Documentos de investigación</t>
  </si>
  <si>
    <t xml:space="preserve">OFICINA ASESORA JURIDICA </t>
  </si>
  <si>
    <t>Identificación de Oportunidades Exploratorias</t>
  </si>
  <si>
    <t>Plan Estratégico Institucional / Plan Nacional de Desarrollo</t>
  </si>
  <si>
    <t>Promoción y Asignación de Áreas</t>
  </si>
  <si>
    <t>VICEPRESIDENCIA DE OPERACIONES, REGALÍAS Y PARTICIPACIONES</t>
  </si>
  <si>
    <t>Gestión Social, HSE y de Seguridad de Contratos de Hidrocarburos</t>
  </si>
  <si>
    <t>Sísmica 2D Equivalente</t>
  </si>
  <si>
    <t>Plan Anticorrupción y de Atención al Ciudadano</t>
  </si>
  <si>
    <t>OFICINA DE TECNOLOGÍAS DE LA INFORMACIÓN</t>
  </si>
  <si>
    <t xml:space="preserve">Plan Estratégico de Tecnologías de la Información y Comunicaciones - (PETIC), horizonte 2023-2026. </t>
  </si>
  <si>
    <t>Nivel de cumplimiento en la implementación de soluciones digitales</t>
  </si>
  <si>
    <t>Nivel de cumplimiento en la implementación de la estrategia de Gobierno Digital​</t>
  </si>
  <si>
    <t>Participación en eventos estratégicos para la promoción de la entidad, del sector y del proceso de transición energética del país</t>
  </si>
  <si>
    <t>Nuevas áreas prospectivas orientadas en Fuentes No Convencionales de Energía Renovable (FNCER) provenientes del subsuelo, evaluadas</t>
  </si>
  <si>
    <t>Publicación del Balance de reservas de hidrocarburos de la Nación</t>
  </si>
  <si>
    <t>Recursos destinados a iniciativas de inversión socio ambiental en territorio</t>
  </si>
  <si>
    <t>Participación en espacios de articulación de los actores del sector para la adecuada gestión de los contratos de hidrocarburos</t>
  </si>
  <si>
    <t>Evaluación Dimensión de Talento Humano FURAG - MIPG</t>
  </si>
  <si>
    <t>Articular los actores del sector energético para la adecuada ejecución de los contratos misionales en armonía con una sociedad resiliente al clima</t>
  </si>
  <si>
    <t>Temática</t>
  </si>
  <si>
    <t>Cuenta de 35</t>
  </si>
  <si>
    <t>ACCIÓN</t>
  </si>
  <si>
    <t>Que comparten un indicador y dos actividades</t>
  </si>
  <si>
    <t>Únicas</t>
  </si>
  <si>
    <t>Nivel de satisfacción (canales de atención de PQRSD) de los actores involucrados en los procesos necesarios para garantizar la seguridad y soberanía energética del país</t>
  </si>
  <si>
    <t>Plan Institucional de Archivos de la Entidad ­PINAR</t>
  </si>
  <si>
    <t>Plan de Seguridad y Salud en el Trabajo</t>
  </si>
  <si>
    <t xml:space="preserve">Plan Institucional de Capacitación </t>
  </si>
  <si>
    <t>Plan Bienestar e Incentivos</t>
  </si>
  <si>
    <t xml:space="preserve">Plan de Previsión de Recursos Humanos </t>
  </si>
  <si>
    <t>Plan de Seguridad y Privacidad de la Información</t>
  </si>
  <si>
    <t>Plan Estratégico Institucional</t>
  </si>
  <si>
    <t>Sumatoria de los informes técnicos de evaluación entregados</t>
  </si>
  <si>
    <t>Sumatoria de documentos de investigación realizados</t>
  </si>
  <si>
    <t>Total general</t>
  </si>
  <si>
    <t>Contratos de exploración y producción de hidrocarburos con problemáticas socioambientales, viabilizados</t>
  </si>
  <si>
    <t>Pozos exploratorios perforados de contratos vigentes</t>
  </si>
  <si>
    <t>PLANES INSTITUCIONALES</t>
  </si>
  <si>
    <t>INDICADORES</t>
  </si>
  <si>
    <t>Fortalecimiento de hidrocarburos (gas, petróleo aumentando factor recobro mejorado) para la financiación de la transición energética</t>
  </si>
  <si>
    <t>Fortalecimiento de las Fuentes No Convencionales de Energía - FNCE</t>
  </si>
  <si>
    <t>Plan Anual de Vacantes</t>
  </si>
  <si>
    <t>Promoción de la eficiencia y simplificación de procesos institucionales</t>
  </si>
  <si>
    <t>Modernización y ampliación de instrumentos de evaluación seguimiento y control del sector minero energético</t>
  </si>
  <si>
    <t>Fortalecimiento y articulación institucional del sector minero energético</t>
  </si>
  <si>
    <t>Nivel de satisfacción de los actores involucrados en los procesos necesarios para garantizar la seguridad y soberanía energética del país</t>
  </si>
  <si>
    <t>Eliminadas gracias a observaciones de Patricia</t>
  </si>
  <si>
    <t>Eliminadas gracias a observaciones de Hernán</t>
  </si>
  <si>
    <t>Etiquetas de fila</t>
  </si>
  <si>
    <t>Servicios de información implementados obtenidos frente  a Servicios de información implementados proyectados</t>
  </si>
  <si>
    <t>(productos obtenidos/ productos proyectados)</t>
  </si>
  <si>
    <t>FINANCIERO</t>
  </si>
  <si>
    <t>ADMINISTRATIVO</t>
  </si>
  <si>
    <t>VICEPRESIDENCIA/OFICINA - GERENCIA/GRUPO</t>
  </si>
  <si>
    <t>NOMBRE</t>
  </si>
  <si>
    <t>CORREO</t>
  </si>
  <si>
    <t>ID</t>
  </si>
  <si>
    <t>Enlace</t>
  </si>
  <si>
    <t>Correo</t>
  </si>
  <si>
    <t>No Reportado</t>
  </si>
  <si>
    <t>Sumatoria Número de eventos estratégicos con patrocinio en los que participa la ANH</t>
  </si>
  <si>
    <t>Sin Información</t>
  </si>
  <si>
    <t>GERENCIA DE RESERVAS Y OPERACIONES (FISCALIZACIÓN)</t>
  </si>
  <si>
    <t>59 60</t>
  </si>
  <si>
    <t>Servicio de divulgación para la atención y disminución de la conflictividad del sector de hidrocarburos</t>
  </si>
  <si>
    <t>Documentos de Planeación</t>
  </si>
  <si>
    <t>Implementar acciones interinstitucionales que atiendan las situaciones de conflicto en las actividades de exploración y producción de hidrocarburos.</t>
  </si>
  <si>
    <t xml:space="preserve">Elaborar documentos técnicos de caracterización ambiental con el resultado del análisis de la información colectada para la toma de decisiones en las actividades de exploración y producción de hidrocarburos </t>
  </si>
  <si>
    <t>Elaborar estudios de lineamientos técnicos que aporten a la generación de capacidad en materia de exploración y producción de hidrocarburos, en las entidades de carácter ambiental.</t>
  </si>
  <si>
    <t>Implementar iniciativas de inversión social en los territorios priorizados, aportando al desarrollo de las regiones donde se adelantan actividades de exploración y producción de hidrocarburos</t>
  </si>
  <si>
    <t xml:space="preserve">Eventos de divulgación de las acciones a nivel nacional, regional y local para viabilizar las actividades de exploración y producción de hidrocarburos </t>
  </si>
  <si>
    <t xml:space="preserve">Documentos de Investigación realizados de caracterización ambiental con el resultado del análisis de la información colectada, para la toma de decisiones en las actividades de exploración y producción de hidrocarburos  </t>
  </si>
  <si>
    <t>Documentos de lineamientos técnicos realizados que den cuenta de la generación de capacidades en las entidades de carácter ambiental</t>
  </si>
  <si>
    <t xml:space="preserve">Documentos de planeación realizados que evidencien la formulación e implementación de  iniciativas de inversión social en los territorios priorizados y estratégicos para el desarrollo de las actividades de exploración y producción de hidrocarburos </t>
  </si>
  <si>
    <t xml:space="preserve">V1= Número de eventos realizados </t>
  </si>
  <si>
    <t>V1= Número de documentos de investigación realizados</t>
  </si>
  <si>
    <t>V1= Número de documentos de lineamientos técnicos realizados</t>
  </si>
  <si>
    <t>V1= Número de documentos de planeación realizados</t>
  </si>
  <si>
    <t>Anny Lizette Castillo Cittelly</t>
  </si>
  <si>
    <t>anny.castillo@anh.gov.co</t>
  </si>
  <si>
    <t>GERENCIA SEGUIMIENTO A CONTRATOS EN EXPLORACIÓN</t>
  </si>
  <si>
    <t>GERENCIA SEGUIMIENTO A CONTRATOS EN PRODUCCIÓN</t>
  </si>
  <si>
    <t>GERENCIA SEGURIDAD, COMUNIDADES Y MEDIO AMBIENTE</t>
  </si>
  <si>
    <t>ADMINISTRATIVO (Solicitudes atendidas (cliente interno))</t>
  </si>
  <si>
    <t>Javier Rene Morales Sierra</t>
  </si>
  <si>
    <t>javier.morales@anh.gov.co</t>
  </si>
  <si>
    <t>Juan Eugenio Acosta Mejia</t>
  </si>
  <si>
    <t>juan.acosta@anh.gov.co</t>
  </si>
  <si>
    <t>Analizar información técnica adquirida para la evaluación de las cuencas interes (Información nueva)</t>
  </si>
  <si>
    <t>Caracterizar e integrar la información de geología y geofísica según su potencial prospectivo  (Información secundaria)</t>
  </si>
  <si>
    <t>Fomentar técnicamente la nominación y definición de áreas</t>
  </si>
  <si>
    <t>Vi= documentos de investigación realizados
ΣVi</t>
  </si>
  <si>
    <t>Manuel Alejandro Montealegre Rojas</t>
  </si>
  <si>
    <t>manuel.montealegre.r@anh.gov.co</t>
  </si>
  <si>
    <t>Rodrigo Alzate Bedoya</t>
  </si>
  <si>
    <t>rodrigo.alzate@anh.gov.co</t>
  </si>
  <si>
    <t>Productos digitales de core de negocio implementados</t>
  </si>
  <si>
    <t xml:space="preserve">Cumplimiento anual de ejecución de iniciativas del PETI </t>
  </si>
  <si>
    <t>Gasto de inversión</t>
  </si>
  <si>
    <t>Sumatoria de documentos metodológicos realizados</t>
  </si>
  <si>
    <t>Abril</t>
  </si>
  <si>
    <t>Junio</t>
  </si>
  <si>
    <t>Marzo</t>
  </si>
  <si>
    <t>Mayo</t>
  </si>
  <si>
    <t>Partidas</t>
  </si>
  <si>
    <t>Aplicaciones</t>
  </si>
  <si>
    <t>Acumulado Partidas</t>
  </si>
  <si>
    <t>Acumulado Aplicaciones</t>
  </si>
  <si>
    <t>MES</t>
  </si>
  <si>
    <t>Reporte</t>
  </si>
  <si>
    <t xml:space="preserve">Mayo </t>
  </si>
  <si>
    <t>Mes</t>
  </si>
  <si>
    <t>$40.385.816</t>
  </si>
  <si>
    <t>Ppto 2023 $ (coincidir con programación pptal dependencia)</t>
  </si>
  <si>
    <t>ID PENDIENTE</t>
  </si>
  <si>
    <t>27 28</t>
  </si>
  <si>
    <t>Meta</t>
  </si>
  <si>
    <t>PPTO JUNIO</t>
  </si>
  <si>
    <t>OBLIGACIONES JUNIO</t>
  </si>
  <si>
    <t>PPTO JULIO</t>
  </si>
  <si>
    <t>OBLIGACIONES JULIO</t>
  </si>
  <si>
    <t>COMPARAR PPTO</t>
  </si>
  <si>
    <t>COMPARAR OBLIG</t>
  </si>
  <si>
    <r>
      <t xml:space="preserve">Vi= informes técnicos de evaluación entregados
</t>
    </r>
    <r>
      <rPr>
        <sz val="11"/>
        <rFont val="Calibri"/>
        <family val="2"/>
      </rPr>
      <t>ΣV</t>
    </r>
    <r>
      <rPr>
        <sz val="11"/>
        <rFont val="Calibri"/>
        <family val="2"/>
        <scheme val="minor"/>
      </rPr>
      <t>i</t>
    </r>
  </si>
  <si>
    <t>Actividad del proyecto inversión asociada</t>
  </si>
  <si>
    <t>Procesos de acompañamientos a entidades del orden nacional para la asignación de áreas de su competencia adelantados.</t>
  </si>
  <si>
    <t>Fortalecimiento organizacional y simplificación de procesos</t>
  </si>
  <si>
    <t>Servicio al ciudadano</t>
  </si>
  <si>
    <t>Participación ciudadana en la gestión pública</t>
  </si>
  <si>
    <t>Gestión del conocimiento y la innovación</t>
  </si>
  <si>
    <t>Gobierno Digital</t>
  </si>
  <si>
    <t>Seguridad Digital</t>
  </si>
  <si>
    <t>Políticas MIPG</t>
  </si>
  <si>
    <t>Adquirir y procesar información técnica de FNCE</t>
  </si>
  <si>
    <t>Analizar e integrar la infomación técnica de FNCE</t>
  </si>
  <si>
    <t xml:space="preserve">Documentos con diseño de recolección de Información /Definir estrategia de compilación y depuración de información </t>
  </si>
  <si>
    <t xml:space="preserve">Informe de Fase de recolección /Generar Informe de Fase de Recolección </t>
  </si>
  <si>
    <t xml:space="preserve">Resultado Analisis de la información /Consolidar el documento final. </t>
  </si>
  <si>
    <t xml:space="preserve">Estudios de Pre-Inversión </t>
  </si>
  <si>
    <t>Evaluación fuentes no convencionales de energía para transición energética</t>
  </si>
  <si>
    <t xml:space="preserve">Promoción del sector energético en el marco de transición energética </t>
  </si>
  <si>
    <t>Tecnologías de la información en el marco de la transformación digital</t>
  </si>
  <si>
    <t>Apoyo exploración y producción de hidrocarburos, articulación socio ambiental</t>
  </si>
  <si>
    <t>Identificación de oportunidades exploratorias de hidrocarburos</t>
  </si>
  <si>
    <t>Estudios de pre inversión realizados</t>
  </si>
  <si>
    <r>
      <t>Conjunto de análisis y estudios necesarios para evaluar, desde el punto de vista técnico y económico, la viabilidad de emprender un proyecto de infraestructura para fuentes no convencionales y renovables de energía</t>
    </r>
    <r>
      <rPr>
        <sz val="8"/>
        <rFont val="Calibri"/>
        <family val="2"/>
        <scheme val="minor"/>
      </rPr>
      <t xml:space="preserve"> (Corresponde a nuevas áreas prospectivas orientadas en Fuentes No Convencionales de Energía Renovable (FNCER) provenientes del subsuelo, evaluadas)</t>
    </r>
  </si>
  <si>
    <r>
      <t>Vi= Estudios de pre inversión realizados
Σvi</t>
    </r>
    <r>
      <rPr>
        <sz val="9"/>
        <rFont val="Calibri"/>
        <family val="2"/>
        <scheme val="minor"/>
      </rPr>
      <t xml:space="preserve">
(Área evaluadas técnicamente ofrecidas para nominación en procesos competitivos)</t>
    </r>
  </si>
  <si>
    <t>Sumatoria de documentos de investigación realizados para fuentes no convencionales de energía - FNCE</t>
  </si>
  <si>
    <t>Vi= documentos de investigación realizados
Σvi</t>
  </si>
  <si>
    <t>Desarrollo e implementación sistemas de información</t>
  </si>
  <si>
    <t>Documento con la descripción de procesos, métodos y herramientas</t>
  </si>
  <si>
    <t>Documento con los resultados de las validaciones</t>
  </si>
  <si>
    <t>Sumatoria de los documento de líneamiento técnico entregados</t>
  </si>
  <si>
    <t>Documentos de lineamientos técnicos entregados</t>
  </si>
  <si>
    <t>Servicios tecnológicos</t>
  </si>
  <si>
    <t>Diseñar y adelantar estrategias de promoción y posicionamiento de la entidad, el sector y el país que consideren el escenario de transición energética</t>
  </si>
  <si>
    <t>Participar en escenarios estratégicos nacionales e internacionales para la promoción y el posicionamiento de la entidad, el sector y el país en el marco del proceso de transición energética</t>
  </si>
  <si>
    <t>Plan de trabajo</t>
  </si>
  <si>
    <t>Documento con el diseño de recolección de información</t>
  </si>
  <si>
    <t>Resultados análisis de información</t>
  </si>
  <si>
    <t>Divulgación</t>
  </si>
  <si>
    <t>Diseñar estrategias de articulación de los actores del sector para la adecuada gestión de los contratos de energéticos de competencia de la ANH.</t>
  </si>
  <si>
    <r>
      <t xml:space="preserve">Servicio de divulgación para la promoción y posicionamiento de los recursos hidrocarburíferos, mediante los cuales se realiza promoción del potencial de hidrocarburos del país para incrementar la inversión en el sector. </t>
    </r>
    <r>
      <rPr>
        <sz val="9"/>
        <rFont val="Calibri"/>
        <family val="2"/>
        <scheme val="minor"/>
      </rPr>
      <t>(Corresponde a la participación estratégica de la ANH en foros, congresos y eventos priorizados a nivel nacional e internacional)</t>
    </r>
  </si>
  <si>
    <r>
      <t>Eventos de divulgación realizados (</t>
    </r>
    <r>
      <rPr>
        <sz val="9"/>
        <rFont val="Calibri"/>
        <family val="2"/>
        <scheme val="minor"/>
      </rPr>
      <t>Para promoción y posicionamiento de los recursos hidrocarburíferos)</t>
    </r>
  </si>
  <si>
    <r>
      <t>V1= Servicio de divulgación para la promoción y posicionamiento de los recursos hidrocarburíferos creado</t>
    </r>
    <r>
      <rPr>
        <sz val="9"/>
        <rFont val="Calibri"/>
        <family val="2"/>
        <scheme val="minor"/>
      </rPr>
      <t xml:space="preserve"> (Sumatoria Número de eventos estratégicos en los que participa la ANH)</t>
    </r>
  </si>
  <si>
    <r>
      <t xml:space="preserve">Eventos de divulgación de las acciones a nivel nacional, regional y local para viabilizar las actividades de exploración y producción de hidrocarburos.  </t>
    </r>
    <r>
      <rPr>
        <sz val="9"/>
        <rFont val="Calibri"/>
        <family val="2"/>
        <scheme val="minor"/>
      </rPr>
      <t>(Corresponde a la generación de instancias de diálogo para la trasformación de la conflictividad y la comunicación adecuada de la información del sector de hidrocarburos)</t>
    </r>
  </si>
  <si>
    <r>
      <t>Eventos de divulgación realizados (I</t>
    </r>
    <r>
      <rPr>
        <sz val="9"/>
        <rFont val="Calibri"/>
        <family val="2"/>
        <scheme val="minor"/>
      </rPr>
      <t>nstancias de diálogo para la trasformación de la conflictividad y la comunicación adecuada de la información del sector de hidrocarburos)</t>
    </r>
  </si>
  <si>
    <r>
      <t xml:space="preserve">Documentos de investigación </t>
    </r>
    <r>
      <rPr>
        <sz val="9"/>
        <rFont val="Calibri"/>
        <family val="2"/>
        <scheme val="minor"/>
      </rPr>
      <t>(Para fuentes no convencionales de energía - FNCE)</t>
    </r>
  </si>
  <si>
    <t>N/A</t>
  </si>
  <si>
    <t>Fortalecer la gestión de los procesos misionales de la VPAA para la oportuna atención de los trámites relacionados con los cambios de titularidad de los contratos de hidrocarburos</t>
  </si>
  <si>
    <t>Seguimiento y evaluación del desempeño institucional</t>
  </si>
  <si>
    <t>Gestión en la respuesta a las solicitudes de los operadores en el componente socioambiental</t>
  </si>
  <si>
    <t>El indicador refleja la eficacia en la respuesta a las solicitudes recibidas por parte del Operador y dirigidas a la Gerencia de Seguridad, Comunidades y Medio Ambiente.</t>
  </si>
  <si>
    <t>(Número de solicitudes atendidas  / Total de solicitudes recibidas )*100</t>
  </si>
  <si>
    <t>Evaluación de Resultados</t>
  </si>
  <si>
    <t>Lograr viabilizar contratos de exploración y producción de hidrocarburos que se encuentran suspendidos.</t>
  </si>
  <si>
    <t>Seguimiento y Evaluación del Desempeño Institucional</t>
  </si>
  <si>
    <t>Oportunidad en la entrega de los Programas en Beneficio de las comunidades</t>
  </si>
  <si>
    <t>Realizar la medición de los tiempos de entrega de los Programas en Beneficio de las Comunidades</t>
  </si>
  <si>
    <t>(Número de solicitudes PBC del trimestre atendidas en 60 días  / Total de solicitudes recibidas en el trimestre )*100</t>
  </si>
  <si>
    <t>Contratos de exploración y producción de hidrocarburos viabilizados.</t>
  </si>
  <si>
    <t>Coordinar acciones de manera colaborativa, involucrando diversas perspectivas (técnica, jurídica, de conflictividad), con el fin de analizar los hitos de la suspensión y llevar a cabo las gestiones necesarias para levantarla y reactivar los contartos de HC.</t>
  </si>
  <si>
    <t>Bimestral</t>
  </si>
  <si>
    <t>Millones de pesos</t>
  </si>
  <si>
    <t>Realizar seguimiento y control a la ejecución presupuestal del proyecto de inversión.</t>
  </si>
  <si>
    <t>Recursos Obligados / Recursos Comprometidos</t>
  </si>
  <si>
    <t>Cuatrimestral</t>
  </si>
  <si>
    <t>Gestión de Contratos en Producción</t>
  </si>
  <si>
    <t>Nivel de respuesta a las solicitudes de los operadores para la gestión de contratos de hidrocarburos</t>
  </si>
  <si>
    <t>El indicador muestra la eficacia en la respuesta a las solicitudes del Operador por parte de la gerencia de seguimiento a contratos en producción.</t>
  </si>
  <si>
    <t>(Acumulado del número de trámites atendidos al mes de corte/Acumulado del número de trámites recibidos al mes de corte) x 100</t>
  </si>
  <si>
    <t>Constante</t>
  </si>
  <si>
    <t>Seguimiento Oportuno de los Planes de Explotación de Contratos en Producción</t>
  </si>
  <si>
    <t>Días</t>
  </si>
  <si>
    <t>Con este indicador la GSCP pretende medir la oportuna ejecución a los informes de verificación a los PLEX.</t>
  </si>
  <si>
    <t>Número total de días calendario en la gestión de los PLEX y/o actualizaciones / Número total de PLEX gestionados</t>
  </si>
  <si>
    <t>Decreciente</t>
  </si>
  <si>
    <t>Seguimiento a Estimación de fondos de Abandono para Contratos en Producción</t>
  </si>
  <si>
    <t>El indicador muestra la efectividad de la gestión en la estimación de los fondos de abandono para los contratos que se encuentran en producción</t>
  </si>
  <si>
    <t>(Número de fondos de abandono estimados acumulados durante el trimestre / Número de fondos de abandono a estimar acumulados durante el trimestre) x 100</t>
  </si>
  <si>
    <t>Software misional en operación (1)</t>
  </si>
  <si>
    <t>Porcentaje de recursos comprometidos respecto al monto presupuestal</t>
  </si>
  <si>
    <t>Monto comprometido / Recursos presupuesto</t>
  </si>
  <si>
    <t>Informes de actividades relacionados con la gestión de la Vicepresidencia Técnica (2)</t>
  </si>
  <si>
    <t>Gestión Legal</t>
  </si>
  <si>
    <t>PRESIDENCIA - GERENCIA DE ASUNTOS LEGALES</t>
  </si>
  <si>
    <t>Fortalecer el desarrollo institucional para la generación de valor público</t>
  </si>
  <si>
    <t>Gestión de Contratos en Exploración</t>
  </si>
  <si>
    <t>Información y comunicación</t>
  </si>
  <si>
    <t>Gestión de la información estadística</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</si>
  <si>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</si>
  <si>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</si>
  <si>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Kilómetro</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</si>
  <si>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</si>
  <si>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</si>
  <si>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Seguimiento de Garantías GSCE.</t>
  </si>
  <si>
    <t>En el trimestre se medirá la eficacia de la gestión de los trámites de garantías.</t>
  </si>
  <si>
    <t>(Número de trámites atendidos en el período/Total de los trámites de garantías.)*100%</t>
  </si>
  <si>
    <t xml:space="preserve">Pedro de Jesus Rojas Alvarez </t>
  </si>
  <si>
    <t>pedro.rojas@anh.gov.co</t>
  </si>
  <si>
    <t>Actos de procedimientos o procesos resueltos</t>
  </si>
  <si>
    <t>Comunicaciones de respuesta a instancia ejecutiva gestionadas</t>
  </si>
  <si>
    <t>Comunicación de respuesta a peticiones</t>
  </si>
  <si>
    <t>Implementación de casos de uso y modelos analíticos</t>
  </si>
  <si>
    <t>Implementación de herramienta de integración continua para el proceso de DevOps</t>
  </si>
  <si>
    <t>Implementación de herramienta de Gobierno y de Gestión TI</t>
  </si>
  <si>
    <t>Implementación de herramientas de Seguridad informática y ejecución de pruebas de ethical hacking</t>
  </si>
  <si>
    <t>Adquisición y puesta en operación de infraestructura tecnológica de centros de datos, equipos y comunicaciones</t>
  </si>
  <si>
    <t>Actividad de gestión</t>
  </si>
  <si>
    <t>Gestión Documental</t>
  </si>
  <si>
    <t>Índice de capacidad en la prestación de servicios de tecnología</t>
  </si>
  <si>
    <t>Plataforma de servicios de analítica implementada</t>
  </si>
  <si>
    <t>Herramienta de DevOps implementada</t>
  </si>
  <si>
    <t>Software de planeación y seguimiento de proyectos de T</t>
  </si>
  <si>
    <t>Herramientas de ethical hacking con casos implementados</t>
  </si>
  <si>
    <t>plataforma de respaldo y capacidades de centro de cómputo actualizada - Fase 1</t>
  </si>
  <si>
    <t>Servicios Gestión Administración Monitoreo de la infraestructura de los Datacenter de la ANH (GAM)  contratados</t>
  </si>
  <si>
    <t>Unidad</t>
  </si>
  <si>
    <t>Garantizar la gestión, administración y monitoreo de la infraestructura tecnológica y de seguridad de la ANH y mantener el plan de recuperación ante desastres de la ANH. – (Vigencia Futura Tramitada en 2023).</t>
  </si>
  <si>
    <t>(Servicios contratados / servicios proyectados)</t>
  </si>
  <si>
    <t>Operación, mantenimiento y actualización de la infraestructura de virtualización y custodia de medios de la ANH garantizada</t>
  </si>
  <si>
    <t>Contratar los servicios para garantizar la operación, mantenimiento y actualización de: 
(i) Virtualización de servidores
(ii) Virtualización escritorios usuario final
(iii) Plataforma hiperconvergencia
(iv) Almacenamiento,
(v) Switches de Core y Borde, 
(vi) Plataforma de respaldo
(vii) Custodia de medios
(viii) Infraestructura en fin de vida útil</t>
  </si>
  <si>
    <t>Contratos para apoyo técnico, profesional y especializado realizados</t>
  </si>
  <si>
    <t>Contabilizar los contratos para contar con el apoyo técnico, profesional y especializado de soporte y desarrollo a servicios, infraestructura, aplicaciones y gestión administrativa.</t>
  </si>
  <si>
    <t>Soporte y mantenimiento de la infraestructura de seguridad perimetral</t>
  </si>
  <si>
    <t>Contrato de soporte y mantenimiento de la infraestructura de seguridad</t>
  </si>
  <si>
    <t>Actualizaciones y suscripciones de licencias de software y créditos en la nube adquiridos</t>
  </si>
  <si>
    <t>(i) Contratar la suscripción a la suite de Adobe Acrobat Pro,  
(ii) Contratar la renovación de la suscripción de Office 365 
(iii) Adquisición de créditos para la soportar la infraestructura tecnológica en la Nube de Azure 
(iv)Contratar soporte y mantenimiento Agente Silviaa
(v)Contratar renovación Antivirus
(vi) Contratar renovación derechos de uso IPv6</t>
  </si>
  <si>
    <t>Soporte y mantenimiento de la infraestructura de apoyo contratada</t>
  </si>
  <si>
    <t>Contratar el soporte y mantenimiento de: 
(i) UPS Datacenter Principla y Alterno
(ii) Sistema contra incendios Pincipal
(iii) Aires acondicionados principal y Alterno
(iv) Control de Acceso 
(v) Circuito Cerrado de Vigilancia
(vi) Equipos de Hardware de usuario final.</t>
  </si>
  <si>
    <t>Servicio de internet dedicado para la oficina de la ANH contratado</t>
  </si>
  <si>
    <t>Contratar el servicio de internet dedicado para la oficina de la ANH, manteniendo la operatividad de los cinco enlaces de datos e internet con los que cuenta la entidad para la transferencia y respaldo de la información.  – (Vigencia Futura Tramitada en 2023).</t>
  </si>
  <si>
    <t>Uso de la capacidad física locativa disponible en el Data Center Alterno del IPSE</t>
  </si>
  <si>
    <t>Renovar el contrato para el uso locativo de las instalaciones del IPSE para el alojamiento de la infraestructura de respaldo onpremise de la ANH (Vigencia Futura Tramitada en 2023).</t>
  </si>
  <si>
    <t>Auditoría interna</t>
  </si>
  <si>
    <t>Control interno</t>
  </si>
  <si>
    <t>Evaluación de Gestión Institucional FURAG - MIPG</t>
  </si>
  <si>
    <t>No aplica</t>
  </si>
  <si>
    <t>Establecer el grado de eficacia en que se ejecutan las actividades establecidas en el PAAI</t>
  </si>
  <si>
    <t>Plan Anual de Auditoría Interna (PAAI) cumplido</t>
  </si>
  <si>
    <t>(Actividades ejecutadas /
Actividades programadas)*100</t>
  </si>
  <si>
    <t>Miguel Ángel Espinosa Ruiz</t>
  </si>
  <si>
    <t>miguel.espinosa@anh.gov.co</t>
  </si>
  <si>
    <t>Gestión financiera</t>
  </si>
  <si>
    <t>Identificar el total de declaraciones presentadas a las oficinas de impuestos de forma oportuna, de acuerdo a los establecido en la normatividad vigente</t>
  </si>
  <si>
    <t>Declaraciones presentadas oportunamente</t>
  </si>
  <si>
    <t>Se presenta las Declaraciones DIAN, ICA, Retención ICA, Declaración Ministerio de Educación y Declaración de Ministerio del Interior. Se debe tener en cuenta que V1 y V5 incluye ReteICA e ICA; V2 y V6 incluye Retefuente, IVA e Ingresos y Patrimonio e Información Éxogena DIAN.</t>
  </si>
  <si>
    <t>V1: Declaraciones ICA presentadas
V2: Declaraciones DIAN presentadas
V3: Declaraciones MinEducación presentadas
V4: Declaraciones MinInterior presentadas
V5: Declaraciones Información exógena DIAN
V6: Declaraciones ICA del año
V7: Declaraciones DIAN del año
V8: Declaraciones MinEducación del año
V9: Declaraciones MinInterior del año
V10: Declaraciones Información exógena DIAN del año
(V1+V2+V3+V4+V5)/(V6+V7+V8+V9+V10)*100</t>
  </si>
  <si>
    <t>Gestión presupuestal y eficiencia del gasto público</t>
  </si>
  <si>
    <t>Gestión de Regalías y Derechos Económicos</t>
  </si>
  <si>
    <t>Sistema General de Regalías</t>
  </si>
  <si>
    <t>Excedentes financieros transferidos a la nación</t>
  </si>
  <si>
    <t>Sumatoria de los saldos trasladados correspondientes a excedentes financieros durante el año.</t>
  </si>
  <si>
    <t>Anual</t>
  </si>
  <si>
    <t>Evaluación de resultados</t>
  </si>
  <si>
    <t>Participación Ciudadana y Comunicaciones</t>
  </si>
  <si>
    <t>Información y Comunicación</t>
  </si>
  <si>
    <t>Participación Ciudadana</t>
  </si>
  <si>
    <t>Documentos publicados para el análisis de la satisfacción de usuarios ANH</t>
  </si>
  <si>
    <t>​El indicador mide la información consolidada de las encuestas aplicadas a los usuarios y la evaluación de la atención prestada por la ANH a sus usuarios en el Informe Encuesta de Satisfacción al Usuario ANH y publicación de Informes de atención PQRSD</t>
  </si>
  <si>
    <t>V1 = Informe de encuesta de satisfacción de usuarios ANH + V2 = Informes de atención PQRSD publicados con la periodicidad definida</t>
  </si>
  <si>
    <t>carolina.hernandez@anh.gov.co</t>
  </si>
  <si>
    <t>Gestión Administrativa</t>
  </si>
  <si>
    <t>Gastos de funcionamiento</t>
  </si>
  <si>
    <t>Estudiar el documento entregado por el Archivo General de la Nacion sobre el Diagnostico Integral de Archivos de la Agencia Nacional de Hidrocarburos, con el fin de definir el proceso de gestion documental a adpotar para la Agencia, la planificacion del la funcion archivistica, implementacion de un Plan de Gestion Documental  PGD, implementacion del sistema de gestion de documentos electronicos de archivo, definicion de los instrumentos archivisticos, formulacion del plan institucional de archivos - PINAR, organizacion del archivo fisico, elaboracion de la tablas de retnecion documental , elaboracion de las tabals de valoracion documental; teniendo en cuenta lo ajustado del presupuesto</t>
  </si>
  <si>
    <t>Documento con las recomendaciones de las diferentes areas que particparan en el proceso como Planeacion, OTI, Administrativa y Vicepresidencia Admtiva y Financiera</t>
  </si>
  <si>
    <t>Servicios adquiridos para el apoyo a los procesos liderados por el GIT Administrativo</t>
  </si>
  <si>
    <t>Consiste en las acciones que se tomen para la contratación de prestaciones de servicios requeridos por la Agencia liderados por el GIT Administrativo y Financiero</t>
  </si>
  <si>
    <t>(No. de Contratos suscritos / No. de contratos a suscribir según PAA) * 100</t>
  </si>
  <si>
    <t>V1= Documento</t>
  </si>
  <si>
    <t>janier.cuervo@anh.gov.co</t>
  </si>
  <si>
    <t>Ejercer el control y seguimiento a la ejecución de los gastos de funcionamiento en el período fiscal correspondiente tomando el comportamiento semestral, con el ánimo de garantizar la austeridad en el gasto conforme a las directrices del gobierno nacional</t>
  </si>
  <si>
    <t>Ejecución de los gastos de funcionamiento para la Agencia</t>
  </si>
  <si>
    <t>Mide el nivel de ejecución de los gastos de funcionamiento para la Agencia a partir del Total Presupuesto de Gastos de Funcionamiento Ejecutado / Total Apropiación de Gasto de Funcionamiento. % de ejecución equivalente &lt;= el 50% de apropiación anual</t>
  </si>
  <si>
    <t>(Valor Obligado Acumulado Gastos de Funcionamiento - Valor Obligado Excedentes Financieros)/ (Apropiación vigentes Gastos de Funcionamiento - Valor Apropiado Excedentes Financieros)</t>
  </si>
  <si>
    <t>Janier Cuervo Ordóñez</t>
  </si>
  <si>
    <t>Control Interno Disciplinario</t>
  </si>
  <si>
    <t>Procesos disciplinarios gestionados durante el periodo</t>
  </si>
  <si>
    <t>Magali Duque</t>
  </si>
  <si>
    <t>magali.duque@anh.gov.co</t>
  </si>
  <si>
    <t>Gestión de Proyectos</t>
  </si>
  <si>
    <t>Direccionamiento Estratégico y Planeación</t>
  </si>
  <si>
    <t>Planeación Institucional</t>
  </si>
  <si>
    <t>Realizar seguimiento a la ejecución presupuestales de los proyectos en la respectiva vigencia.</t>
  </si>
  <si>
    <t>Ejecución presupuestal de los proyectos de inversión (obligaciones)</t>
  </si>
  <si>
    <t xml:space="preserve">Cristian Vargas </t>
  </si>
  <si>
    <t>cristian.vargas@anh.gov.co</t>
  </si>
  <si>
    <t>Apoyar la formulación, ajuste, y seguimiento y trámites en la ejecución de los proyectos de inversión.</t>
  </si>
  <si>
    <t>Asesorías realizadas para la formulación, ajuste, y seguimiento a proyectos de la ANH</t>
  </si>
  <si>
    <t>Gestión Integral</t>
  </si>
  <si>
    <t>Documentación de los procesos actualizada a la realidad institucional</t>
  </si>
  <si>
    <t>Administración y atención de requerimientos frente del Software SIGECO</t>
  </si>
  <si>
    <t>Caracterizaciones de procesos actualizadas y aprobadas</t>
  </si>
  <si>
    <t>Requerimientos frente al SIGECO atendidos de forma oportuna</t>
  </si>
  <si>
    <t>Laura Caterin Sierra Guerrero</t>
  </si>
  <si>
    <t>laura.sierra@anh.gov.co</t>
  </si>
  <si>
    <t>Reporte del Formulario Único de Reporte de Avances de la Gestión (FURAG) </t>
  </si>
  <si>
    <t>Puntaje obtenido en la Evaluación de la gestión institucional FURAG II (MIPG-ANH)</t>
  </si>
  <si>
    <t>Puntos</t>
  </si>
  <si>
    <t>Se  evalúa el modelo a través de la herramienta FRURAG II, que arroja el resultado según la variables evaluadas.</t>
  </si>
  <si>
    <t>Resultado de la Evaluación</t>
  </si>
  <si>
    <t>Garantizar la funcionalidad del software SIGECO</t>
  </si>
  <si>
    <t xml:space="preserve">Contrato de soporte y mantenimiento. </t>
  </si>
  <si>
    <t xml:space="preserve">Gestión Estratégica </t>
  </si>
  <si>
    <t>Transparencia, acceso a la información pública y lucha contra la corrupción</t>
  </si>
  <si>
    <t>Programa de Transparencia y Ética pública</t>
  </si>
  <si>
    <t>Monitoreo al programa de transparencia y ética pública.</t>
  </si>
  <si>
    <t>Monitoreos realizados al Programa de Transparencia y ética pública.</t>
  </si>
  <si>
    <t>Administración de los riesgos de gestión y corrupción de la entidad.</t>
  </si>
  <si>
    <t>Monitoreos realizados a las matrices de riesgos de gestión y corrupción de la entidad</t>
  </si>
  <si>
    <t>Gestión del Talento Humano</t>
  </si>
  <si>
    <t>Talento Humano</t>
  </si>
  <si>
    <t>Gestión Estrategica del Talento Humano</t>
  </si>
  <si>
    <t>Nivel de satisfacción del Talento Humano</t>
  </si>
  <si>
    <t>Evaluar la satisfacción de la parte interesada interna frente a la implementación de las rutas para crear Valor en lo Público (Ruta de la Felicidad, Ruta del Crecimiento, Ruta del Servicio, Ruta de la Calidad y Ruta del Análisis de Datos.</t>
  </si>
  <si>
    <t>Sondeo de satisfacción</t>
  </si>
  <si>
    <t>Promedio de la ejecución de los planes: plan previsión de recursos humanos+ plan anual de vacantes + plan institucional de capacitación + plan de incentivos institucionales/bienestar + plan anual en seguridad y salud en el trabajo</t>
  </si>
  <si>
    <t>(Total actividades ejecutadas para el periodo / Total actividades programadas ) *100</t>
  </si>
  <si>
    <t xml:space="preserve">Ejecución de Actividad enfocada a el ciclo de vida organizacional del servidor público  en su etapa de Retiro </t>
  </si>
  <si>
    <t>Actividad enfocada a el ciclo de vida organizacional del servidor público  en su etapa de Retiro ejecutada</t>
  </si>
  <si>
    <t>V1= Actividad enfocada a el ciclo de vida organizacional del servidor público  en su etapa de Retiro ejecutada</t>
  </si>
  <si>
    <t>Puntaje obtenido en la Evaluación Dimensión de Talento Humano FURAG - MIPG</t>
  </si>
  <si>
    <t>V1= Puntaje obtenido en la Evaluación Dimensión de Talento Humano FURAG - MIPG</t>
  </si>
  <si>
    <t>Avance en la Implementación del Plan Estratégico de TH 2024</t>
  </si>
  <si>
    <t>Avance en la Implementación del Plan de Seguridad y Salud en el Trabajo - SST 2024</t>
  </si>
  <si>
    <t>Avance en la Implementación del Plan Institucional de Capacitación 2024</t>
  </si>
  <si>
    <t>Avance en la Implementación del Plan Bienestar e Incentivos 2024</t>
  </si>
  <si>
    <t>Avance en la Implementación del Plan de Previsión de Recursos Humanos 2024</t>
  </si>
  <si>
    <t>Evaluar el nivel de Avance en la implementación del Plan Estratégico de TH 2024</t>
  </si>
  <si>
    <t>Evaluar el Nivel de Avance en la implementación del Plan de Seguridad y Salud en el Trabajo - SST 2024</t>
  </si>
  <si>
    <t>Evaluar el Nivel de Avance de las actividades programadas en el Plan Institucional de Capacitación 2024</t>
  </si>
  <si>
    <t>Evaluar el Nivel de Avance de las actividades programadas en el Plan de Bienestar e Incentivos 2024</t>
  </si>
  <si>
    <t>Evaluar el Nivel de Avance de las actividades programadas en el Plan de Previsión de Recursos Humanos 2024</t>
  </si>
  <si>
    <t>Avance Cuantitativo Meta 
(solo numeros)</t>
  </si>
  <si>
    <t>Descripción del Avance o Justificación del Incumplimiento</t>
  </si>
  <si>
    <t>Evidencia (medio que soporta y permite comprobar el avance registrado y la ubicacion del mismo - url, carpeta compartida, otro.)</t>
  </si>
  <si>
    <t>Eduardo Rodríguez Zapata</t>
  </si>
  <si>
    <t>eduardo.rodriguez@anh.gov.co</t>
  </si>
  <si>
    <t>Carolina Hernández Ordoñez</t>
  </si>
  <si>
    <t>Gestión Contractual</t>
  </si>
  <si>
    <t>Compras y contratación pública</t>
  </si>
  <si>
    <t>Procesos de selección realizados durante la 
vigencia</t>
  </si>
  <si>
    <t>Los procesos son adelantados según la documentación radicada por cada Vicepresidencia, que cumpla con los requisitos para adelantar los procesos contractuales.​</t>
  </si>
  <si>
    <t>(Proceso adelantado / ESET radicado)*100.</t>
  </si>
  <si>
    <t>Maribel Rodríguez Moreno</t>
  </si>
  <si>
    <t>maribel.rodriguez@anh.gov.co</t>
  </si>
  <si>
    <t>Defensa jurídica</t>
  </si>
  <si>
    <t>Oportunidad en la emisión de conceptos jurídicos</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</si>
  <si>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</si>
  <si>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jurídicos)*100</t>
  </si>
  <si>
    <t xml:space="preserve"> \\htchmydocs.anh.gov.co\sperfiles\maribel.rodriguez\My Documents\SIGECO\PLAN DE ACCION\PLAN DE ACCION 2024
Reporte indicador por correo a Laura  Sierra</t>
  </si>
  <si>
    <t>En el primer trimestre del año 2024 se da un  cumplimiento de la meta al 100% por lo siguiente: se resolvieron en total 25 conceptos con un promedio de respuesta de 8,6 días por trámite,  lo que se encuentra dentro del margen de respuesta oportuna establecido por la OAJ en  los Acuerdos de Niveles de Servicio adoptados desde el año 2020, correspondiente a 15 días hábiles.</t>
  </si>
  <si>
    <t>Notificaciones de procesos atendidos</t>
  </si>
  <si>
    <t>Corresponde a las demandas en contra de la entidad que son notificadas y requerimientos judiciales de procesos especiales a las cuales se les da tramite oportunamente​</t>
  </si>
  <si>
    <t>(Notificaciones atendidas / Notificaciones recibidas)*100</t>
  </si>
  <si>
    <t>Se realizó acompañamiento a las dependencias con proyectos de inversión a cargo para realizar procesos en la Plataforma Integrada de Inversión Pública - PIIP del Departameto Nacional de Planeación-DNP (Planear la ejecución, reporte de seguimiento), se asesoró la respuesta a requerimientos de cogresistas (inversiones en territorio), Ministerio de Minas y Energía (regionalización, focalización, anteproyecto de presupuesto, Plan Nacional de Desarrollo), y auditoría de la Contraloría General de la República-CGR (seguimiento ejecución presupuestal y física).</t>
  </si>
  <si>
    <t>Reuniones convocadas a través de la plataforma Teams, y correos electrónicos insitucionales.
Plataformas:
https://piip.dnp.gov.co/</t>
  </si>
  <si>
    <t>Muestra el porcentaje de avance en la ejecución de los recursos presupuestales en obligaciones asociados a los recursos asignados en los proyectos en la respectiva vigencia.</t>
  </si>
  <si>
    <t xml:space="preserve">(Recursos presupuestales de inversión ejecutados en obligaciones/ Presupuesto de inversión apropiado  en la vigencia)*100 </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</si>
  <si>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</si>
  <si>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</si>
  <si>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El indicador mide el avance en la revisión y actualización de las caracterizaciones de los 20 procesos que actualemente conforman el Sistema Integral de Gestión y Control de la entidad.</t>
  </si>
  <si>
    <t>Caracterizaciones actualizadas/Numero de procesos que conforman el sistema de Gestión.</t>
  </si>
  <si>
    <t>Aplicativo SIGECO
Carpeta Compartida: Z:\SISTEMA GESTION INTEGRAL</t>
  </si>
  <si>
    <t>Se realiza un ajuste en la columna U (Presupuesto)</t>
  </si>
  <si>
    <t>El indicador mide la eficacia en la atención a los requerimientos realizados por los usuarios del sistema SIGECO</t>
  </si>
  <si>
    <t>No. De requerimientos atendidos/ No. De resquerimientos recibidos.</t>
  </si>
  <si>
    <t>Aplicativo SIGECO
Carpeta Compartida: Z:\SISTEMA GESTION INTEGRAL
Informe de actividades del CTO O57 de 2024.</t>
  </si>
  <si>
    <t>Se mide con la suscripción del contrato de soporte y mantenimiento de la herramienta SIGECO</t>
  </si>
  <si>
    <t>Contrato suscrito</t>
  </si>
  <si>
    <t>El indicador mide la eficienca en la realización de los monitoreos programados al programa de transparencia y etica pública. Es un indicador acumulado</t>
  </si>
  <si>
    <t>No.  De monitoreso realizados/No. De monitores programados.</t>
  </si>
  <si>
    <t>El indicador mide la eficienca en la realización de los monitoreos programados a las matrices de riesgos de gestión y corrupción de la entidad. Es un indicador acumulado</t>
  </si>
  <si>
    <t>- SERVIDOR: GestiondeConocimiento-Publica (\\servicios.anh.gov.co\sservicios) (Z:) / CONTRATOS 2024
- SECOP II (según estado de avance)</t>
  </si>
  <si>
    <t>'- SERVIDOR: GestiondeConocimiento-Publica (\\servicios.anh.gov.co\sservicios) (Z:) / CONTRATOS 2024</t>
  </si>
  <si>
    <t>Solicitudes de CDPs y elaboración de ESETs.
Contratación de profesionales especialistas en G&amp;G, información geomática.</t>
  </si>
  <si>
    <t>- SERVIDOR: GestiondeConocimiento-Publica (\\servicios.anh.gov.co\sservicios) (Z:) / CONTRATOS 2024</t>
  </si>
  <si>
    <t>Archivo de Perforación de Pozos elaborado para SINERGIA</t>
  </si>
  <si>
    <t>Archivo de sísmica elaborado para SINERGIA</t>
  </si>
  <si>
    <t>El indicador de trámites de la GSCE muestra un cumplimiento del 112%  respecto a la meta establecida para el primer trimestre. De los 690 trámites que se tenían acumulados al corte del 31 de marzo 2024, se cerraron un total de 309. Cabe resaltar, que la meta establecida se calculó teniendo en cuenta las cifras de los tres años anteriores y las situaciones particulares que se presentaron para la obtención de las cifras en cada uno de esos años. Durante del trimestre, el equipo de garantías de la GSCE a cargo de los trámites estaba conformado por cuatro personas, una de planta y tres contratistas.</t>
  </si>
  <si>
    <t>Durante el primer trimestre de la vigencia la experticia de los profesionales y maduración del procedimiento se refleja en los resultados obtenidos como gestión de los PLEX; es así como los 112 PLEX correspondientes al periodo (82 cumplen y 30 se encuentran en complementar a 31-mar-22), fueron gestionados tiempos inferiores a la meta, significando con ello un cumplimiento del 112%.</t>
  </si>
  <si>
    <t>Seguimiento a la produccion\ESTADISTICAS\INDICADORES\INDICADORES 2024\3. Marzo_2024\Soporte\BD_Seguimiento Informes_Consolidado 31-mar-24.xlsx</t>
  </si>
  <si>
    <t>Al corte 31 de marzo del 2024 se tienen estimados y establecidos la totalidad de los Fondos de Abandono previstos para este periodo, 29 áreas devueltas en Periodo de Explotación / Producción, con lo cual se alcanzó la meta prevista.</t>
  </si>
  <si>
    <t>Seguimiento a la produccion\ESTADISTICAS\INDICADORES\INDICADORES 2024\3. Marzo_2024\Soporte\BD_Estimacion_Fondos Abandono_Inventarios_31-mar-24.xlsx</t>
  </si>
  <si>
    <t>Tablero de Control Gestión de Trámites de la GSCYMA</t>
  </si>
  <si>
    <t>El indicador de tiempo de respuestas de las solicitudes de PBC pretende realizar la medición de los tiempos de entrega de la GSCYMA a las solicitudes de PBC, en ese sentido, para el primer trimestre de 2024, se utilizó la herramienta del Dashboard de trámites para realizar seguimiento y control de los tramites asociados a PBC, en ese orden de ideas, la meta que se propuso la GSCYMA en el trimestre I fue del 30%, esto de acuerdo con la coyuntura de la contratación del personal y la curva de aprendizaje de las personas nuevas que se contrataron para PBC a partir del mes de febrero, el resultado de la gestión de PBC con respecto a la meta planteada fue 78% en este periodo, con base en lo anterior, la GSCYMA propone para el 1er trimestre, realizar la medición del indicador con un tiempo de respuesta en 90 días. este resultado se basa en los datos obtenidos de los tramites de PBC allegados en el primer trimestre, de este total, se define cuáles de estos trámites cumplieron con la meta de 90 días (Es importante resaltar que los tramites allegados entre el 15 - 30 se da plazo de respuesta al mes siguiente para efectos de cumplimiento de tiempos), para la medición de los tiempos, la GSCYMA, decidió contabilizar el tiempo de las operadoras como tiempo de espera o de solicitud de información, es decir, estos tiempos no entran en los tiempos de la gestión de tramites de la GSCYMA. es importante mencionar, que para la medición del primer trimestre del año 2024, se tomaron todos los tramites asociados a PBC, incluyendo los trámites allegados abiertos de la Vigencia 2023.</t>
  </si>
  <si>
    <t>Dashboard de PBC</t>
  </si>
  <si>
    <t>Se realizó por parte de la Oficina Asesora Jurídica sondeo de mercado
Se adelantan las revisiónes por parte de la vicepresidencia equipos técnicos y jurídicos para la suscripción de Convenio/Contrato, para contar con un aliado estratégico a través del cual se continuará implementando la Estrategia Territorial de Hidrocarburos</t>
  </si>
  <si>
    <t>Propuesta radicada por el INVEMAR mediante ID. 1607336 del 22 de abril de 2024</t>
  </si>
  <si>
    <t>Se realizó por parte de la Oficina Asesora Jurídica sondeo de mercado
Se adelantan las revisiónes por parte de la vicepresidencia equipos técnicos y jurídicos para la suscripción de Convenio/Contrato, para contar con un aliado estratégico a través del cual se continuará para la vigencia 2024 la articulación con las autoridades ambientales del orden regional y nacional para la generación de información y lineamientos técnicos que generen capacidad en dichas entidades para la toma de decisiones relacionadas con la viabilidad de las actividades de exploración y produccipon de hidrocarburos en las regiones priorizadas.</t>
  </si>
  <si>
    <t>Se realizó por parte de la Oficina Asesora Jurídica sondeo de mercado
Se adelantan las revisiónes por parte de la vicepresidencia equipos técnicos y jurídicos para la suscripción de Convenio/Contrato, para contar con un aliado estratégico a través del cual se continuará para la vigencia 2024 la formulación e implementación de Iniciativas de inversión socio ambientales, en territorios priorizados, donde se desarrollan contratos administrados por la ANH.</t>
  </si>
  <si>
    <t>Las iniciativas se encuentran en revisión y planeación de la programación y estructuración de la gestión precontractual de los procesos de los diferentes productos de acuerdo a las necesidades actuales de la Agencia Nacional de Hidrocarburos, y las funciones delegadas por el Ministerio de Minas y Energía para la transición energética; la cual requiere la mejora e implementación de nuevas aplicaciones para el apoyo a los procesos misionales de la agencia.</t>
  </si>
  <si>
    <t>Se suscribio Cto 205 de 2024 392. Prestar Servicios Profesionales Especializados para el desarrollo, implementación y soporte de funcionalidades para el Plan de Trabajo de Explotación - PTE así como su transferencia de conocimiento
Las demás iniciativas se encuentran en revisión y planeación de la programación y estructuración de la gestión precontractual de los procesos de los diferentes productos de acuerdo a las necesidades actuales de la Agencia Nacional de Hidrocarburos, y las funciones delegadas por el Ministerio de Minas y Energía para la transición energética; la cual requiere la mejora e implementación de nuevas aplicaciones para el apoyo a los procesos misionales de la agencia.</t>
  </si>
  <si>
    <t>\\filex.anh.gov.co\sfile\Direccion-Sistemas\CONTRATACION OTI\CONTRATOS 2024\1-Personas Naturales\9. CTO 205-2024 ANDRES LOPERA</t>
  </si>
  <si>
    <t>Las iniciativas se encuentran en revisión y  planeación de la programación y estructuración de la gestión precontractual de los procesos de los diferentes productos de acuerdo a las necesidades actuales de la Agencia Nacional de Hidrocarburos, y las funciones delegadas por el Ministerio de Minas y Energía para la transición energética; la cual requiere la mejora e implementación de nuevas aplicaciones para el apoyo a los procesos misionales de la agencia.</t>
  </si>
  <si>
    <t>\\filex.anh.gov.co\sfile\Direccion-Sistemas\CONTRATACION OTI\CONTRATOS 2023\1-Personas Jurídicas\20 -OC 117684 - NOC- SOC</t>
  </si>
  <si>
    <t>\\filex.anh.gov.co\sfile\Direccion-Sistemas\CONTRATACION OTI\CONTRATOS 2024\2-Personas Jurídicas</t>
  </si>
  <si>
    <t>\\filex.anh.gov.co\sfile\Direccion-Sistemas\CONTRATACION OTI\CONTRATOS 2024\1-Personas Naturales</t>
  </si>
  <si>
    <t>José Manuel Rodríguez Valbuena</t>
  </si>
  <si>
    <t>jose.rodriguez@anh.gov.co</t>
  </si>
  <si>
    <t>Recibidas las quejas o informes se da trámite a todas</t>
  </si>
  <si>
    <t xml:space="preserve">Control Doc expedientes disciplinarios </t>
  </si>
  <si>
    <t>Observaciones estructura Plan de Acción 2024</t>
  </si>
  <si>
    <t>Se realizó el traslado de excedentes financieros a la Nación en el mes de febrero de 2024</t>
  </si>
  <si>
    <t>Siif Nación</t>
  </si>
  <si>
    <t>Se cuenta con el apoyo de profesionales para el desarrollo de las actividades de la VPAA</t>
  </si>
  <si>
    <t>El proceso de contratación se encuentra en su etapa preliminar de planeación, aprobación y estructuración.</t>
  </si>
  <si>
    <t>Grupo Financiero ANH (\\filex.anh.gov.co\sfile)</t>
  </si>
  <si>
    <t>Se relacionan los valores excluyendo el giro de los excedentes financieros.</t>
  </si>
  <si>
    <t>Medición Semestral</t>
  </si>
  <si>
    <t>El avance presentado hace referencia al promedio de jecución de los Planes 2024, que fueron programados por el grupo de Talento Humano.</t>
  </si>
  <si>
    <t>Ejecuciónde la etapa precontractual del PIC 2024</t>
  </si>
  <si>
    <t>Ejecuciónde la etapa precontractual del PBI 2024</t>
  </si>
  <si>
    <t>Se han venido adelantando actividades para la provisión de vancantes y demás actividades de administración de personal.</t>
  </si>
  <si>
    <t>Actividad programada para el segundo semestre</t>
  </si>
  <si>
    <t>Medición que delanta al DAFP para el segundo semestre</t>
  </si>
  <si>
    <t>De 11 instancias ejecutivas en curso se resolvieron 2 en la primer etapa cuyo trámite corresponde a la Gerencia de Asuntos Legales y Contratación  (ID. 1576186 y 1604132 )</t>
  </si>
  <si>
    <t>Se ha dado respuesta a las 4 peticiones asignadas a la GALC iD. 1576874, 1575728, 1610750, 1152845)</t>
  </si>
  <si>
    <t>Los Actos Administrativos de los Procesos Administrativos Sancionatorios de Fiscalización en la carpeta del Servidor : Sancionatorios
El Acto Adminisrativo que resolvió Proceso de Incumplimiento Contractual en la carpeta de SharePoint en la sigguiente ruta: https://anhcol.sharepoint.com/:u:/r/sites/GALC/SitePages/Home.aspx?csf=1&amp;web=1&amp;share=ETOmfk2uB6xAk8-ri9iPlfkBL6sl1AW5EZX5KyzESe3yKw&amp;e=y8UwJO</t>
  </si>
  <si>
    <t xml:space="preserve">Los Id ID. 1576186 y 1604132 )se enuentran en la plataforma de gestión documental Control Doc y la carpeta de dichas Instancias está en la Ruta: https://anhcol.sharepoint.com/:u:/r/sites/GALC/SitePages/Home.aspx?csf=1&amp;web=1&amp;share=ETOmfk2uB6xAk8-ri9iPlfkBL6sl1AW5EZX5KyzESe3yKw&amp;e=hbR665 </t>
  </si>
  <si>
    <t>loS iD relacionados se encuentran en el sistema de gestión documental Control Doc</t>
  </si>
  <si>
    <t>Pablo César Díaz Barrera</t>
  </si>
  <si>
    <t>pablo.diaz@anh.gov.co</t>
  </si>
  <si>
    <t>Reporte SIIF del Ministerio de Hacienda.Informe de ejecución presupuestal por dependencias VAF</t>
  </si>
  <si>
    <t>Se encuentra en estructuración precontractual  ficha técnica para la operación de TI de la entidad con un enfoque de ciberseguridad, complementadose con el proyecto de inversión "Fortalecimiento de las capacidades en Seguridad Digital; la cual incluye Documentación planeación Ethical Hacking
Las demás iniciativas se encuentran en revisión y planeación de la programación y estructuración de la gestión precontractual de los procesos de los diferentes productos de acuerdo a las necesidades actuales de la Agencia Nacional de Hidrocarburos, y las funciones delegadas por el Ministerio de Minas y Energía para la transición energética; la cual requiere la mejora e implementación de nuevas aplicaciones para el apoyo a los procesos misionales de la agencia.</t>
  </si>
  <si>
    <t>Se realizo la contratación de la adquisición de un equipo FortiADC  para la implementación de alta disponibilidad de este dispositivo en el datacenter de la entidad; a través del contrato N. 261 del 2024 Contratar la renovación y actualización de la infraestructura de seguridad perimetral de la ANH, incluyendo su licenciamiento, soporte y mantenimiento.
Se viene adelantando gestión precontractual de la  ficha técnica para la operación de TI de la entidad con un enfoque de ciberseguridad, complementadose con el proyecto de inversión "Fortalecimiento de las capacidades en Seguridad Digital; la cual incluye Herramientas de ethical hacking con casos implementados"</t>
  </si>
  <si>
    <t>Se viene adelantando gestión precontractual de plataforma de respaldo para el almacenamiento principal y capacidades de centro de cómputo actualizada - Fase 1"</t>
  </si>
  <si>
    <t>Se suscribio contrato N. 261 del 2024 Contratar la renovación y actualización de la infraestructura de seguridad perimetral de la ANH, incluyendo su licenciamiento, soporte y mantenimiento.</t>
  </si>
  <si>
    <t>Se viene adelantando la gestión precontractual de los siguientes procesos:
(i) UPS Datacenter Principla y Alterno
(ii) Sistema contra incendios Pincipal
(iii) Aires acondicionados principal y Alterno
Las demás  iniciativas se encuentran en revisión por parte de la jefatura de la oficina.</t>
  </si>
  <si>
    <t>Se contó con la Orden de Compra 104820 vigente hasta el 19 de abril de 2024 amparada en la autorización de vigencia futura  50223 - RP 724 del 2024
Se suscribio contrato N. 305 de 2024 391. Proveer el servicio de conectividad de datos e
internet de la ANH por $133.625.510,55; el cual inicio el 19 de abril de 2024.</t>
  </si>
  <si>
    <t>Z:\CONTRATOS 2024\1-Personas Naturales\12. CTO OMAR\Precontractual
Z:\CONTRATOS 2024\1-Personas Naturales\13. CTO 356-2024 WILLIAM J CLAVIJO B\Precontractual
Z:\CONTRATOS 2024\1-Personas Naturales\14. CTO MAURICIO SMITH</t>
  </si>
  <si>
    <t xml:space="preserve">Z:\CONTRATOS 2024\2-Personas Jurídicas\2. SEGURIDAD PERIMETRAL cto 261 2024
</t>
  </si>
  <si>
    <t>Z:\CONTRATOS 2024\2-Personas Jurídicas\2. SEGURIDAD PERIMETRAL cto 261 2024</t>
  </si>
  <si>
    <t>Z:\CONTRATOS 2024\2-Personas Jurídicas\6. CT 305 de 2024 - CONECTIVIDAD DE DATOS E INTERNET</t>
  </si>
  <si>
    <t>Z:\CONTRATOS 2024\2-Personas Jurídicas\3. IPSE</t>
  </si>
  <si>
    <t>Se han realizado  y presentado oportunamente las diferentes declaraciones tributarias a a nivel Nacional y Distrital.</t>
  </si>
  <si>
    <t>Declaraciones tributarias presentadas, soportes de pago, y acuses de recibo de información por parte de las diferentes entidades de administración tributaria del País, tanto a nivel nacional como Distrital. Carpeta compartida Gestion Contable impuestos 2024</t>
  </si>
  <si>
    <t>Marta Uribe Londoño</t>
  </si>
  <si>
    <t>marta.uribe@anh.gov.co</t>
  </si>
  <si>
    <t>Z:\2024\CONTRATACION ADMNISTRATIVA</t>
  </si>
  <si>
    <t>Control de Operaciones y Gestión Volumétrica</t>
  </si>
  <si>
    <t>Gasto de funcionamiento - comercialización</t>
  </si>
  <si>
    <t>31/12/2024</t>
  </si>
  <si>
    <t>Liliana Boton</t>
  </si>
  <si>
    <t>liliana.boton@anh.gov.co</t>
  </si>
  <si>
    <t>Millones de pies cúbicos</t>
  </si>
  <si>
    <t>Se realiza el primer monitoreo del Plan de Transparencia y Etica Pública con corte a 30 de Abril de 2024, el monitoreo es entregado a la oficina de control interno para su respectivo seguimiento.Este es un indicador acumulado</t>
  </si>
  <si>
    <t>Carpeta compartida Planeación-Publica Z:\PLAN ANTICORRUPCIÓN\PLAN ANTICURRUPCIÓN 2024\3. Monitoreos\1. Abril</t>
  </si>
  <si>
    <t>Se realiza un ajuste en la columna U (Presupuesto) y en la columna Y (Peridodicidad de seguimiento) y columna (Q) Meta ya que el monitoreo se realiza cuatrimestralmente y no trismestral</t>
  </si>
  <si>
    <t>Se adelantó a través de controldoc la solicitud de CDP bajo la tarea documental con ID. 1825115</t>
  </si>
  <si>
    <t>El invemar presentó propuesta técnica y económica para la suscripción de convenio con el objeto de "457. Aunar esfuerzos técnicos, administrativos y financieros entre el INVEMAR y la ANH para adelantar en el marco de sus competencias, acciones de fortalecimiento, cooperación, investigación y apoyo mutuo, dirigidas a la generación de conocimiento científico y mejorando su acceso sobre áreas de interés costa afuera, que permita la evaluación de alternativas ambientales, como soporte a la valoración del potencial de energía marina del país, hacía su transición energética."
Se obtendrán tres productos en tres temáticasdiferentes: 
- Caracterización ambiental del área disponible para el desarrollo de proyectos de generación de energía eólica - galerazamba,
- Caracterización de las comunidades del bentos marino del área de interés para el establecimiento de potenciales parques eólicos costa afuera en la guajira.
- Estrategia de comunicación
Se encuentra en revisión de la OAJ el estudio para su radicación.</t>
  </si>
  <si>
    <t>Nivel de respuesta a las solicitudes del Operador.</t>
  </si>
  <si>
    <t>El indicador muestra la eficacia en la respuesta a las solicitudes del Operador.</t>
  </si>
  <si>
    <t>(Número de solicitudes atendidas mes en curso acumuladas con meses anteriores / Total de solicitudes recibidas  mes en curso acumuladas con meses anteriores)*100</t>
  </si>
  <si>
    <t>Diego Ramos
Sandra Luna</t>
  </si>
  <si>
    <t>diego.ramos@anh.gov.co
sandra.luna@anh.gov.co</t>
  </si>
  <si>
    <t>W:\Seguimiento Socioambiental/6_Resumes_Contratos_Suspendidos_2024</t>
  </si>
  <si>
    <t>Juan Camilo Florez Ninco</t>
  </si>
  <si>
    <t>juan.florez@anh.gov.co</t>
  </si>
  <si>
    <t>Total Actividades Ejecutadas/Total Actividades Planeadas</t>
  </si>
  <si>
    <t>28.65</t>
  </si>
  <si>
    <t>Documentos soportes de las actividades ejecutadas con base en el PAAI-2024:
51 actividades ejecutadas de 178 planeadas en el PAAI 2024, con corte a mayo 31 de 2024</t>
  </si>
  <si>
    <t>Soportes Sistema de Gestion Documental ControlDoc, Pagina Web, Correos Internos.
Certificados emitidos por la Contraloría General de la Republica para los informes reportados en SIRECI.</t>
  </si>
  <si>
    <t>Producción acumulada de petróleo</t>
  </si>
  <si>
    <t>BLS</t>
  </si>
  <si>
    <t>Hace referencia a la producción de petróleo fiscalizada por campo, mediante la comparación de volúmenes entre AVM vs SOLAR , durante los primeros 20 días del mes siguiente.</t>
  </si>
  <si>
    <t>Sumatoria de la producción de PETROLEO por mes fiscalizado</t>
  </si>
  <si>
    <t>AVM - SOLAR</t>
  </si>
  <si>
    <t>Producción promedio dia de petróleo</t>
  </si>
  <si>
    <t>BOPD</t>
  </si>
  <si>
    <t>Promedio de la producción de PETROLEO fiscalizada por periodo de tiempo</t>
  </si>
  <si>
    <t>Producción acumulada fiscalizada de gas</t>
  </si>
  <si>
    <t>Hace referencia a la producción fiscalizada de gas por campo, mediante la comparación de volúmenes entre AVM vs SOLAR , durante los primeros 20 días del mes siguiente.</t>
  </si>
  <si>
    <t>Sumatoria de la producción de GAS por mes fiscalizado</t>
  </si>
  <si>
    <t>Producción acumulada comercializada de gas</t>
  </si>
  <si>
    <t>Hace referencia a la producción fiscalizada y comercializada de gas por campo, mediante la comparación de volúmenes entre AVM vs SOLAR , durante los primeros 20 días del mes siguiente.</t>
  </si>
  <si>
    <t>Sumatoria de la producción de GAS por mes fiscalizada y comercializada</t>
  </si>
  <si>
    <t xml:space="preserve">Liliana Boton
</t>
  </si>
  <si>
    <t xml:space="preserve">liliana.boton@anh.gov.co
</t>
  </si>
  <si>
    <t>Producción promedio día fiscalizada de gas</t>
  </si>
  <si>
    <t>Millones de pies cúbicos diarios</t>
  </si>
  <si>
    <t>Este indicador mide el promedio diario de producción de gas fiscalizado durante un período de tiempo acumulado. Su propósito es proporcionar una visión clara y precisa de la producción diaria promediada a lo largo de varios meses, teniendo en cuenta el total de días transcurridos en dichos meses.</t>
  </si>
  <si>
    <t>Promedio de la producción de GAS fiscalizada por periodo de tiempo</t>
  </si>
  <si>
    <t>Producción promedio día comercializada de gas</t>
  </si>
  <si>
    <t>Este indicador mide el promedio diario de producción de gas fiscalizada y comercializada durante un período de tiempo acumulado. Su propósito es proporcionar una visión clara y precisa de la producción diaria promediada a lo largo de varios meses, teniendo en cuenta el total de días transcurridos en dichos meses.</t>
  </si>
  <si>
    <t>Promedio de la producciónde GAS fiscalizada y comercializada por periodo de tiempo</t>
  </si>
  <si>
    <t>Reducción de porcentaje quema de gas</t>
  </si>
  <si>
    <t>Hace referencia al promedio del porcentaje de quema autorizada de gas.</t>
  </si>
  <si>
    <t>Promedio del porcentaje de quema autorizada</t>
  </si>
  <si>
    <t>Eusebio Orozco</t>
  </si>
  <si>
    <t>eusebio.orozco@anh.gov.co</t>
  </si>
  <si>
    <t>Recaudo de presupuesto de ingresos de hidrocarburos del Sistema General de Regalías</t>
  </si>
  <si>
    <t>Billones de pesos</t>
  </si>
  <si>
    <t>Hace referencia a los recaudos acumulados por concepto de Regalías derivadas de la producción de hidrocarburos en el año con relación al Plan Bienal de Caja del SGR.</t>
  </si>
  <si>
    <t>Sumatoria acumulada del Recaudo Mensual de Regalías</t>
  </si>
  <si>
    <t>Presupuesto bienal del SGR-Tesorería ANH</t>
  </si>
  <si>
    <t xml:space="preserve">Arbey Avendaño
</t>
  </si>
  <si>
    <t xml:space="preserve">arbey.avendano@anh.gov.co
</t>
  </si>
  <si>
    <t>Recaudo de recursos por Derechos Económicos en la Vigencia Fiscal</t>
  </si>
  <si>
    <t>Hace referencia a lo recaudado por concepto de Derechos Económicos (DE) acumulado, en el periodo anual tratado.</t>
  </si>
  <si>
    <t>Sumatoria acumulada del valor Mensual por Derechos Económicos</t>
  </si>
  <si>
    <t>Tesorería ANH</t>
  </si>
  <si>
    <t>Nivel de ejecución del plan para la ejecución de las 13 "Medidas adoptadas para garantizar la gestión eficiente de las reservas y recursos contingentes de petróleo y gas en los contratos y convenios de hidrocarburos vigentes"</t>
  </si>
  <si>
    <t>Este indicador mide el cumplimiento de las actividades propuestas, relacionando las actividades ejecutadas con las actividades totales propuestas.</t>
  </si>
  <si>
    <t>Actividades ejecutadas / actividades propuestas *100</t>
  </si>
  <si>
    <t>Este indicador se comienza a reportar en Junio luego de la presentación del IRR 2023</t>
  </si>
  <si>
    <t>Cronograma de Reservas</t>
  </si>
  <si>
    <t>Nelson Lizarazo</t>
  </si>
  <si>
    <t>nelson.lizarazo@anh.gov.co</t>
  </si>
  <si>
    <t>ÁREA ADMINISTRATIVA</t>
  </si>
  <si>
    <t>Ejecución Presupuestal Funcionamiento</t>
  </si>
  <si>
    <t>Este indicador hace referencia a la proporción de las obligaciones acumuladas para la vigencia, con relación al valor de los compromisos acumulados, permitiendo hacer seguimiento a la dinámica de los pagos.</t>
  </si>
  <si>
    <t>Recursos Obligados/Recursos Comprometidos</t>
  </si>
  <si>
    <t>Programación Presupuesto / Seguimiento de Pagos</t>
  </si>
  <si>
    <t>Ricardo Puentes</t>
  </si>
  <si>
    <t>ricardo.puentes@contratistas.anh.gov.co</t>
  </si>
  <si>
    <t>Ejecución presupuestal SGR</t>
  </si>
  <si>
    <t>Este indicador hace referencia a la proporción de los compromisos acumulados para la vigencia, con relación a la apropiación vigente.</t>
  </si>
  <si>
    <t>Comprometido/Apropiado</t>
  </si>
  <si>
    <t>Se ha venido trabajando en la implementación de la Política de Teletrabajo Institucional, Actividades de Pausas Activas con Fisioterapeuta, Contratación de Área Protegida y capacitación Brigada de metgencia</t>
  </si>
  <si>
    <t>Cuadro de mando BCS - TALENTO HUMANO en la Dirección: 
PST_javier.morales(\\data.anh.gov.co\SVDATA-FILES) (V): &gt; JAVIER MORALES - ANH &gt; 13. DOCUMENTOS JAVIER 2023 &gt; 11. PLANEACION TH</t>
  </si>
  <si>
    <t>Juan Carlos Pote Cifuentes</t>
  </si>
  <si>
    <t>juan.pote@anh.gov.co</t>
  </si>
  <si>
    <t>La contratación de bienes y servicios se ha ejecutado de acuerdo con lo aprobado en el PAA (35 contratos) de los cuales se ha contratado 25</t>
  </si>
  <si>
    <t>Solicitud de CDPs y elaboración de ESETs.  Contratos interadministrativos.
Contratación de profesionales especialistas en G&amp;G, información geomática.</t>
  </si>
  <si>
    <t>Se realizó ajustes a alcance de los proyectos de inversión.  La visión administrativa ha planteado la estructuración de contratos interadministrativos con las universidades.</t>
  </si>
  <si>
    <t>Solicitud de CDPs y elaboración de ESETs.  Contratos interadministrativos.</t>
  </si>
  <si>
    <t>Solicitud de CDPs y elaboración de ESETs.  Contratos interadministrativos.
Contratación de profesionales especialistas.</t>
  </si>
  <si>
    <t>En desarrollo de contratación de mantenimeinto de ArcGis.  En estructuración, licencias de Petrel.</t>
  </si>
  <si>
    <t>Durante la vifencia 2024 se han suscrito los siguientes contratos: 
i) No.271 - “Contratar la participación estratégica de la ANH en la semana Arpel – Naturgas 2024”, 
ii) No. 295 - “Contratar la participación estratégica de la ANH en el 3er Congreso Internacional de Hidrogeno”,  
iii) No. 299 - “Contratar la participación estratégica de la ANH en el "Colombia Investment Roadshow 2024”. 
iv) No. 383 - Contratar la participación estratégica de la ANH en la 1ra edición de la Convención de Exploración Energética: Camino a la coexistencia.
A la fecha la ANH ha participado en 4 eventos de los 12 planeados, es decir 33,33%.
Estos contratos hacen parte del objetivo específico de “Mejorar la atracción de inversiones potenciales al país respecto de los energéticos de competencia de la ANH”.</t>
  </si>
  <si>
    <t>Z:\2024\PLANEACIÓN Y PRESUPUESTO\PIIP\4_Reporte mayo
W:\2024\PLANEACIÓN Y PRESUPUESTO\Seguimiento Mensual</t>
  </si>
  <si>
    <t>$ 722,692,500</t>
  </si>
  <si>
    <t>Los recursos de funcionamiento asignados a la VPAA en 2024 han presentado una reducción, pasando de $2.156 millones al inicio de la vigencia, a $1.870 millones al corte del presente periodo.</t>
  </si>
  <si>
    <t>Al mes de mayo de 2024 sobre el total de la apropiación vigente de $382.525 millones en inversión, se constituyeron compromisos por valor de $3.096 millones, y obligaciones por $871 millones.</t>
  </si>
  <si>
    <t xml:space="preserve">Se evalua si el total de las decisiones son tramitadas (evaluadas) por el área durante la vigencia. </t>
  </si>
  <si>
    <t># de quejasy denuncias recibidas/# procesos tramitados</t>
  </si>
  <si>
    <t xml:space="preserve">Se cerraron 14 trámites (4 solicitudes de plazo, 2 Modificación y/o Reducción de Garantía F.A. o PEV, 4 Otros, 1 Modificación PEV, 2 Ajuste PTE y 1 Suspensión). Se recibieron durante abril 17 trámites para un total acumulado de 86. A 31-may-24 se encuentran 24 trámites abiertos; el 50% de los cauales corresponden a trámites recientes con una duración menor a 1 mes de gestión, ocho (8) con tiempo de gestión entre 1 y 3 meses, y cuantro (4) con tiempo de gestión entre 3 y seis meses.  </t>
  </si>
  <si>
    <t>Seguimiento a la produccion\ESTADISTICAS\INDICADORES\INDICADORES 2024\5. Mayo_2024\Soporte\BD_Control de Tiempos Trámites 31-may-24.xlsx</t>
  </si>
  <si>
    <t>El indicador de trámites de la GSCYMA muestra un cumplimiento del 93% en relación con la meta establecida para el mes de marzo, la cual se fijó en un 50% de respuesta en los trámites. Se han respondido un total acumulado de 10 de los 35 trámites que estaban pendientes al corte del 31 de mayo de 2024. La tendencia del indicador se ha mantenido en línea con el mes anterior, lo cual se atribuye a los lineamientos establecidos por la gerencia en las reuniones semanales. Estas reuniones permiten un seguimiento detallado de cada trámite y proporcionan directrices a los profesionales para generar soluciones que mejoren la eficiencia en su gestión.
Además, la implementación de un Tablero de Control por parte de la GSCYMA sirve como una herramienta eficaz para el seguimiento de los trámites. Es relevante destacar que esta implementación ha contribuido significativamente a la mejora en la eficiencia de la gestión de trámites por parte de la GSCYMA.</t>
  </si>
  <si>
    <t>Desde el Gobierno Nacional se estableció la estrategia para optimizar los recursos hidrocarburíferos del país y lograr viabilizar las actividades exploratorias suspendidas y ampliar las reservas de gas y petróleos. Con lo anterior, se establecióun plan de trabajo con las siguientes fases: 
1.	Diagnóstico: corresponde a la actualización o reconstrucción de la causal de suspensión de cada contrato suspendido.
2.	Gestión: hace referencia al diseño de propuestas de gestión interinstitucional y partes involucradas que permita la prevención efectiva y la normalización de los contratos de hidrocarburos. 
3.	Implementación: Ejecución de las estrategias macro y micro formuladas.
4.	Seguimiento: monitoreo, evaluación, ajuste permanente a las estrategias 
5.	Proyección: busca la formulación de recomendaciones (normativas, de gestión, técnicas).
En virtud de lo anterior, para el mes de Mayo se presenta el siguiente avance, 
- Diagnóstico: La GSCYMA se encuentra adelantando la actualización del estado de los contratos, así como también las acciones y gestiones del Contratista.
- Gestión - Implementación: Una vez actualizado el estado de la suspensión del Contrato, la GSCYMA durante el mes de mayo se encuentra diseñando e implementando las estrategias necesarias para la normalización de los Contratos Suspendidos. 
Como resultado de lo anterior, el 30 de mayo de 2024, en reunión en Riohacha, las comunidades de Loma 10, Loma 5 y Caliente manifestaron que no se presentaba conflicto Interclanil en el área del Contrato Tiburón. Se solicitará cronograma de reuniones a COLPAN con las 23 comunidades étnicas restantes con el objetivo de verificar la existencia de estas diferencias territoriales.</t>
  </si>
  <si>
    <t>Este indicador mide el promedio diario de producción de petróleo fiscalizado durante un período de tiempo (mensual). Su propósito es proporcionar una visión clara y precisa de la producción diaria promediada a lo largo de varios meses, teniendo en cuenta el total de días transcurridos en dichos meses.</t>
  </si>
  <si>
    <t>La producción acumulada de petróleo fiscalizada a mayo presentó variación durante el periodo, debido al restablecimiento de la producción diferida al ingreso de nuevos pozos.</t>
  </si>
  <si>
    <t>La producción promedio acumulada de petróleo fiscalizada a mayo presentó variación durante el periodo, debido al restablecimiento de la producción diferida al ingreso de nuevos pozos.</t>
  </si>
  <si>
    <t>La producción acumulada de gas  a mayo presentó variación durante el periodo, debido al restablecimiento de la producción diferida al ingreso de nuevos pozos.</t>
  </si>
  <si>
    <t>La producción acumulada de gas comercializado a mayo presentó variación durante el periodo, debido al comportamiento de la demanda.</t>
  </si>
  <si>
    <t>La producción promedio de gas a mayo presentó variación durante el periodo, debido al restablecimiento de la producción diferida al ingreso de nuevos pozos.</t>
  </si>
  <si>
    <t>La producción promedio acumulada de gas comercializado a mayo presentó variación durante el periodo, debido al comportamiento de la demanda.</t>
  </si>
  <si>
    <t>“En este periodo aumento la quema de gas a 2.7%, las razones incluyen que, de 87 campos con quemas, aunque 41 bajaron intermensual, 26 subieron, con casos de aumentos de más de 149% que se están pidiendo aclaraciones y compilando el detalle, esto incluye inconvenientes de orden público, mantenimientos y otros”</t>
  </si>
  <si>
    <t>De acuerdo con la asignación presupuestal para la ejecución del rubro con respecto a regalías fijada para este mes, se evidenció una minima ejecucion del recurso. Esto deja un saldo favorable pendiente por ejecutar.</t>
  </si>
  <si>
    <t>Para este mes, se registró un incremento del 1%%  en la ejecución presupuestal en comparación con el mes de abril.</t>
  </si>
  <si>
    <t>Se suscribieron los siguientes contratos que contribuyen al cumplimiento de documentos tecnicos:
-  Contrato 361 de 2024. Prestar los servicios profesionales especializados para apoyar y gestionar iniciativas y soluciones tecnológicas y de Arquitectura de las Aplicaciones y los Procesos de Negocio Administrativos y Financieros en la Oficina de Tecnologías de la Información
- Contrato 356 de 2024.Prestar los servicios profesionales especializados para apoyar y gestionar iniciativas y soluciones tecnológicas y de Arquitectura de las Aplicaciones Petrotécnicas y los Procesos de Negocio de Adquisición, Procesamiento e Interpretación de información técnica en la Oficina de Tecnologías de la Información
-Contrato 369 de 2024. Prestar los servicios profesionales especializados para apoyar y gestionar iniciativas y soluciones tecnológicas y de Arquitectura de Datos y Analítica de la información que soporta los Procesos Misionales y de Apoyo en la Oficina de Tecnologías de la Información.
Las demás iniciativas se encuentran en revisión y planeación de la programación y estructuración de la gestión precontractual de los procesos de los diferentes productos de acuerdo a las necesidades actuales de la Agencia Nacional de Hidrocarburos, y las funciones delegadas por el Ministerio de Minas y Energía para la transición energética; la cual requiere la mejora e implementación de nuevas aplicaciones para el apoyo a los procesos misionales de la agencia.</t>
  </si>
  <si>
    <t xml:space="preserve">Se contó con la Orden de Compra 1177684 vigente hasta el 26 de abril de 2024 amparada en la autorización de vigencia futura  50223 - RP 524 del 2024. Al finalizar  no se le dio continuidad a la prestacion de los  servicios que amparaba esta orden de compra.
Se viene adelantando estructuración de la  ficha técnica para la operación de TI de la entidad con un enfoque de ciberseguridad.
</t>
  </si>
  <si>
    <t>Se viene adelantando gestión precontractual del soporte y mantenimiento de plataforma hitachi antigua y plataforma de respaldo.
Las demas iniciativas se encuentran en revisión y planeación de la programación y estructuración de la gestión precontractual de los procesos de los diferentes productos de acuerdo a las necesidades actuales de la Agencia Nacional de Hidrocarburos, y las funciones delegadas por el Ministerio de Minas y Energía para la transición energética; la cual requiere la mejora e implementación de nuevas aplicaciones para el apoyo a los procesos misionales de la agencia</t>
  </si>
  <si>
    <t>Se han adelantado la contratación de nueve (9) personas naturales para contratos para contar con el apoyo técnico, profesional y especializado de soporte y desarrollo a servicios, infraestructura, aplicaciones y gestión administrativa. Se debe tener en cuenta que con la finalizacion de la OC 1177684 de 2023 no se ha contado con personal para crubrir est operacion para este procesos hasta adelantar el nuevo proceso.</t>
  </si>
  <si>
    <t>Se han suscrito los siguientes contratos con corte a reportar:
(i) Se contrato la  suscripción anual de Adobe Acrobat Pro DC para 
la generación y edición de documentos. OC 123746 de 2024.
(ii) Se contrato la adquisición y renovación de la suscripción de 
la suite de office 365 para el manejo de correos, ofimática 
incluido licencias de Power BI Pro de la ANH. OC 125949 DE 2024
(iv)Se suscribio el contrato N. 202 de 2024 -Adquirir la renovación del soporte y mantenimiento del agente Virtual SILVIAA-.
Se viene adelantando gestión precontractual de la Adquisición de créditos para la soportar la infraestructura tecnológica en la Nube de Azure.</t>
  </si>
  <si>
    <t>Se conto con convenio interadministrativo 670 de 2020 otrosí 7 .
Finalizando el mes de abril se realizó análisis de las instalaciones y prestaciones del Centro De Datos Alterno CDA versus las políticas de seguridad y privacidad de información, análisis de riegos y las buenas prácticas en materias de centro de datos y considerando que la información de ANH se enmarca como infraestructura critica cibernética se recomendó contar con altos niveles de estándares y protección y salvaguardar de esta, evitando su exposición a accesos no autorizados, fuga de información, perdida o adulteración, o inclusive sabotajes entre otros aspectos. También se recomendó que ANH determinara acciones necesarias para contar con un Centro De Datos Alterno con mejores condiciones ambientales, administrativas y jurídicas que garanticen la prestación del servicio de manera adecuada.
Así las cosas, la entidad luego de analizar los riesgos asociados a la localización del Datacenter Alterno que se relaciona con la actividad planteada en el pai, se optó por revisar posibles alternativas de alojamiento de servidores de equipos de datos que permitan contar con unas mejores condiciones que reduzcan el nivel de riegos asociado a la perdida de información de la Entidad.</t>
  </si>
  <si>
    <t>El indicador de trámites de la GSCE muestra un cumplimiento de 103% respecto a la meta establecida para el mes de mayo (se estableció una meta del 60% en la respuesta de los trámites). Se respondieron 91 de los 147 trámites que se tenían acumulados al corte del 31 de mayo de 2024. 
Este resultado se debe a los lineamientos establecidos por la Gerencia y el buen desarrollo de las actividades del personal de la GSCE
teniendo en cuenta lo anterior es importante precisar que, respecto a la meta del 2024 la cual corresponde al 90%, el cumplimiento es del 66%.
Para la medición del indicador no se tienen en cuenta los trámites asociados a Terminaciones, Liquidaciones y Devoluciones de áreas, debido a que requieren un período de tiempo amplio para su resolución.</t>
  </si>
  <si>
    <t>Base de datos de Trámites 2024 GSCE, disponible en la siguiente ruta: \\servicios.anh.gov.co\sservicios\GSE\Actualización Trámites\Actualización BD Trámites</t>
  </si>
  <si>
    <t>El acumulado hasta el mes de abril de 2024 es el siguiente:
ENERO 3 POZOS PERFORADOS
1. Contrato E&amp;P VSM-3; Pozo Eagle I-1, Inicio perforación 12-dic-23; T.D: 3-ene-24, A3.
2. Contrato E&amp;P VMM-39; Pozo San Diego-1X, Inicio perforación 25-dic-23; T.D: 19-ene-24, A3.
3. Contrato E&amp;P PERDICES; Pozo Milonga-1, Inicio perforación 10-nov-23; T.D: 29-ene-24, A3
FEBRERO 1 POZO PERFORADO
4. Contrato E&amp;P VMM-32; Pozo Machín-1ST, Inicio perforación 18-feb-24; T.D: 22-feb-24, A3
MARZO 2 POZOS PERFORADOS
5. Contrato E&amp;P VIM-21; Pozo Pomelo-1, Inicio perforación 19-feb-24; T.D: 3-mar-24, A2c.
6. Contrato de Asociación CHIPIRON; Pozo CH W-01, inicio perforación 10-mar-24; TD: 20-mar-24, A2c.
ABRIL 2 POZOS PERFORADOS
7. Contrato E&amp;P VIM-21; Pozo Chontaduro-1, Inicio perforación 2-abr-24; T.D: 8-abr-24, A2b.
8. Contrato E&amp;P CHAZA; Pozo Costayaco-62, inicio perforación 8-abr-24; TD: 17-abr-24, A2c
MAYO 3 POZOS PERFORADOS
9. Contrato de Asociación Fortuna; Pozo Rocoto-1HZ, Inicio perforación 9-may-24; T.D: 21-may-24, A2a.
10. Contrato de E&amp;P LLA-123; Pozo Toritos Norte-1, Inicio perforación 29-abr-24; T.D: 23-may-24, A2c.
11. Contrato de E&amp;P CPO-5; Pozo Cisne-1X, Inicio perforación 22-abr-24; T.D: 30-may-24, A2c.</t>
  </si>
  <si>
    <t>La adquisición de sísmica para acumulada hasta el mes de agosto 2024 es la siguiente:
1. Contrato: TEA VMM-4-1
Programa: CESAR 3D 2023
Total sísmica 3D: 108,18 Km²
Total Km Programa Sísmico: 173,088 Km 2D Equivalente
Fecha de Inicio Topografía: 11-oct-23
Fecha de Inicio Perforación:  4-nov-23
Fecha de Inicio Registro:  5-dic-23
Fecha Fin Registro: 5-ene-24
Avance Sísmica: 100 %
2. Contrato: E&amp;P VIM-5
Programa: MACAO 3D
Total sísmica 3D: 248,99 Km²
Total Km Programa Sísmico: 397,584 Km 2D Equivalente
Fecha de Inicio Topografía: 19-oct-23
Fecha de Inicio Perforación: 11-nov-23  
Fecha de Inicio Registro: 5-ene-24
Fecha Fin Registro: 18-ene-24
Avance Sísmica: 100%
3. Contrato: N/A - "ANH"
Programa: MONTELIBANO-2D
Total sísmica 2D: 250,80 Km
Total Km Programa Sísmico: 250,80 Km 2D Equivalente
Fecha de Inicio Topografía: 15-sep-23
Fecha de Inicio Perforación:  17-oct-23
Fecha de Inicio Registro: 5-dic-23
Fecha Fin Registro: 4-ene-24
Avance Sísmica: 100%
4. Contrato: E&amp;P LLA-104
Programa: LLA-104 3D
Total sísmica 3D: 300,32 Km²
Total Km Programa Sísmico: 480,512 Km 2D Equivalente
Fecha de Inicio Topografía: 20-oct-23
Fecha de Inicio Perforación:  9-nov-23
Fecha de Inicio Registro: 22-dic-23
Fecha Fin Registro: 9-feb-24
Avance Sísmica: 100%
5. Contrato: E&amp;P LLA-86
Programa: LLA-86 3D
Total sísmica 3D: 352,88 Km²
Total Km Programa Sísmico: 564,61 Km 2D Equivalente
Fecha de Inicio Topografía: 28-nov-23
Fecha de Inicio Perforación: 13-dic-23
Fecha de Inicio Registro: 6-feb-24
Fecha Fin Registro: 7-mar-24
Avance Sísmica:100%
6. Contrato: E&amp;E LA LOMA
Programa: MECHOACAN 3D
Total sísmica 3D: 32,71 Km²
Total Km Programa Sísmico: 52,34 Km 2D Equivalente
Fecha de Inicio Registro y Procesamiento: 6-dic-23
Fecha de Fin Registro y Procesamiento: 31-mar-24
Avance Sísmica: 100%
7. Contrato: E&amp;P CPO-5
Programa: CPO5-NE 3D-2023
Total sísmica 3D: 471 Km²
Total Km Programa Sísmico: 753,6 Km 2D Equivalente
Fecha de Inicio Topografía: 3-ene-24
Fecha de Inicio Perforación: 24-ene-24
Fecha de Inicio Registro: 11-mar-24
Fecha Fin Registro: 15-abr-24
Avance Sísmica: 100%
8. Contrato: E&amp;P LLA-119
Programa: LLANOS 119-3D
Total sísmica 3D: 80 Km²
Total Km Programa Sísmico:128 Km 2D Equivalente
Fecha de Inicio Topografía: 25-mar-24
Fecha de Inicio Perforación: 9-abr-24
Fecha de Inicio Registro: 30-abr-24
Fecha Fin Registro: 6-may-24
Avance Sísmica: 100%
9. TEA VMM-14 1
Programa: YACOPI 2023 3D
Total sísmica 3D: 145,82 Km²
Total Km Programa Sísmico: 233,31 Km 2D Equivalente
Fecha de Inicio Topografía: 14-feb-24
Fecha de Inicio Perforación: 16-mar-24
Fecha de Inicio Registro: 7-may-24
Fecha Fin Registro: 
Avance Sísmica: 44,90%
10.Contrato: TEA VMM-65
Programa: YACOPI 2023 3D
Total sísmica 3D: 47,61 Km²
Total Km Programa Sísmico: 76,18 Km 2D Equivalente
Fecha de Inicio Topografía: 26-abr-24
Fecha de Inicio Perforación: 29-abr-24
Fecha de Inicio Registro: 
Fecha Fin Registro: 
Avance Sísmica: 0%
11. Contrato: E&amp;P SN-26
Programa: COROZO-3D
Total sísmica 3D: 100,84  Km²
Total Km Programa Sísmico: 161,34 Km 2D equivalente
Fecha de Inicio Topografía: 17-abr-24
Fecha de Inicio Perforación: 8-may-24
Fecha de Inicio Registro: 
Fecha Fin Registro: 
Avance Sísmica: 0%
12. Contrato: E&amp;P COR-9
Programa: COR9-3D
Total sísmica 3D: 83  Km²
Total Km Programa Sísmico: 132,8 Km 2D equivalente
Fecha de Inicio Topografía: 22-may-24
Fecha de Inicio Perforación: 13-jun-24
Fecha de Inicio Registro: 28-jul-24
Fecha Fin Registro: 
Avance Sísmica: 0%</t>
  </si>
  <si>
    <t>Se expidieron cinco (5) actos administrativos de fondo e impulsos en el Marco de los dieciocho (18) Procesos Administrativos Sancionatorios en curso, y se expidió una (1) Resolución de cierre de Proceso para la Declaración de incumplimiento Contractual en el marco de los veinte (20) Incumplimientos Contractuales.
 - Para un total de 5 actos administrativos en el marco de 36 procesos en curso (20 Incumplimientos Contractuales y 16 Sancionatorios de Fiscalización)</t>
  </si>
  <si>
    <t>En el mes de mayo se realiza la revisión de las caracterizaciones de diferentes procesos misionales, por lo tanto se obtiene un avance del 15%. Este indicador es acumulado</t>
  </si>
  <si>
    <t>En el mes de mayo se recibieron solicitudes, las cuales fueron atendidas de forma oportuna dando como resultado un avance del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</si>
</sst>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164" formatCode="_(* #,##0.00_);_(* \(#,##0.00\);_(* &quot;-&quot;??_);_(@_)"/>
    <numFmt numFmtId="165" formatCode="_-* #,##0.00\ &quot;€&quot;_-;\-* #,##0.00\ &quot;€&quot;_-;_-* &quot;-&quot;??\ &quot;€&quot;_-;_-@_-"/>
    <numFmt numFmtId="166" formatCode="[$$-240A]\ #,##0"/>
    <numFmt numFmtId="167" formatCode="_-&quot;$&quot;\ * #,##0_-;\-&quot;$&quot;\ * #,##0_-;_-&quot;$&quot;\ * &quot;-&quot;??_-;_-@_-"/>
    <numFmt numFmtId="168" formatCode="_-[$$-240A]\ * #,##0.00_-;\-[$$-240A]\ * #,##0.00_-;_-[$$-240A]\ * &quot;-&quot;??_-;_-@_-"/>
    <numFmt numFmtId="169" formatCode="_-[$$-240A]\ * #,##0_-;\-[$$-240A]\ * #,##0_-;_-[$$-240A]\ * &quot;-&quot;??_-;_-@_-"/>
    <numFmt numFmtId="170" formatCode="&quot;$&quot;\ #,##0.00"/>
    <numFmt numFmtId="171" formatCode="_(* #,##0_);_(* \(#,##0\);_(* &quot;-&quot;??_);_(@_)"/>
    <numFmt numFmtId="172" formatCode="_-* #,##0_-;\-* #,##0_-;_-* &quot;-&quot;??_-;_-@_-"/>
    <numFmt numFmtId="173" formatCode="[$$-240A]\ #,##0.00;\-[$$-240A]\ #,##0.00"/>
    <numFmt numFmtId="174" formatCode="&quot;$&quot;#,##0.00"/>
    <numFmt numFmtId="175" formatCode="&quot;$&quot;#,##0.000"/>
    <numFmt numFmtId="176" formatCode="0.0%"/>
  </numFmts>
  <fonts count="16" x14ac:knownFonts="1">
    <font>
      <sz val="11"/>
      <color theme="1"/>
      <name val="Calibri"/>
      <family val="2"/>
      <scheme val="minor"/>
    </font>
    <font>
      <b/>
      <sz val="11"/>
      <color theme="1"/>
      <name val="Calibri"/>
      <family val="2"/>
      <scheme val="minor"/>
    </font>
    <font>
      <sz val="11"/>
      <color theme="1"/>
      <name val="Calibri"/>
      <family val="2"/>
    </font>
    <font>
      <b/>
      <sz val="11"/>
      <color theme="0"/>
      <name val="Calibri"/>
      <family val="2"/>
    </font>
    <font>
      <sz val="11"/>
      <name val="Calibri"/>
      <family val="2"/>
    </font>
    <font>
      <sz val="11"/>
      <color theme="1"/>
      <name val="Calibri"/>
      <family val="2"/>
      <scheme val="minor"/>
    </font>
    <font>
      <sz val="11"/>
      <color rgb="FFFF0000"/>
      <name val="Calibri"/>
      <family val="2"/>
      <scheme val="minor"/>
    </font>
    <font>
      <b/>
      <sz val="11"/>
      <color rgb="FF000000"/>
      <name val="Calibri"/>
      <family val="2"/>
      <scheme val="minor"/>
    </font>
    <font>
      <sz val="11"/>
      <name val="Calibri"/>
      <family val="2"/>
      <scheme val="minor"/>
    </font>
    <font>
      <b/>
      <sz val="11"/>
      <color rgb="FFFFFFFF"/>
      <name val="Calibri"/>
      <family val="2"/>
    </font>
    <font>
      <b/>
      <sz val="11"/>
      <color theme="1"/>
      <name val="Calibri"/>
      <family val="2"/>
    </font>
    <font>
      <sz val="9"/>
      <name val="Calibri"/>
      <family val="2"/>
      <scheme val="minor"/>
    </font>
    <font>
      <sz val="8"/>
      <name val="Calibri"/>
      <family val="2"/>
      <scheme val="minor"/>
    </font>
    <font>
      <u/>
      <sz val="11"/>
      <color theme="10"/>
      <name val="Calibri"/>
      <family val="2"/>
      <scheme val="minor"/>
    </font>
    <font>
      <u/>
      <sz val="11"/>
      <name val="Calibri"/>
      <family val="2"/>
      <scheme val="minor"/>
    </font>
    <font>
      <sz val="11"/>
      <color rgb="FF000000"/>
      <name val="Calibri"/>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rgb="FFD9E1F2"/>
        <bgColor indexed="64"/>
      </patternFill>
    </fill>
    <fill>
      <patternFill patternType="solid">
        <fgColor theme="4" tint="-0.249977111117893"/>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theme="4" tint="0.59999389629810485"/>
      </patternFill>
    </fill>
    <fill>
      <patternFill patternType="solid">
        <fgColor theme="4" tint="0.59999389629810485"/>
        <bgColor theme="4" tint="0.79998168889431442"/>
      </patternFill>
    </fill>
    <fill>
      <patternFill patternType="solid">
        <fgColor theme="4" tint="0.79998168889431442"/>
        <bgColor theme="4" tint="0.5999938962981048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5">
    <xf numFmtId="0" fontId="0" fillId="0" borderId="0"/>
    <xf numFmtId="165" fontId="5" fillId="0" borderId="0" applyFont="0" applyFill="0" applyBorder="0" applyAlignment="0" applyProtection="0"/>
    <xf numFmtId="0" fontId="13" fillId="0" borderId="0" applyNumberFormat="0" applyFill="0" applyBorder="0" applyAlignment="0" applyProtection="0"/>
    <xf numFmtId="164" fontId="5" fillId="0" borderId="0" applyFont="0" applyFill="0" applyBorder="0" applyAlignment="0" applyProtection="0"/>
    <xf numFmtId="9" fontId="5" fillId="0" borderId="0" applyFont="0" applyFill="0" applyBorder="0" applyAlignment="0" applyProtection="0"/>
  </cellStyleXfs>
  <cellXfs count="165">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1" fillId="2" borderId="2" xfId="0" applyFont="1" applyFill="1" applyBorder="1" applyAlignment="1">
      <alignment horizontal="center" vertical="center"/>
    </xf>
    <xf numFmtId="0" fontId="0" fillId="0" borderId="0" xfId="0" pivotButton="1" applyAlignment="1">
      <alignment horizontal="center" vertical="center"/>
    </xf>
    <xf numFmtId="0" fontId="0" fillId="0" borderId="0" xfId="0" applyAlignment="1">
      <alignment horizontal="center"/>
    </xf>
    <xf numFmtId="0" fontId="0" fillId="0" borderId="1" xfId="0" applyBorder="1" applyAlignment="1">
      <alignment horizontal="left" wrapText="1"/>
    </xf>
    <xf numFmtId="0" fontId="0" fillId="0" borderId="0" xfId="0" pivotButton="1"/>
    <xf numFmtId="0" fontId="0" fillId="0" borderId="1" xfId="0" applyBorder="1" applyAlignment="1">
      <alignment horizontal="center" vertical="center" wrapText="1"/>
    </xf>
    <xf numFmtId="0" fontId="7" fillId="3" borderId="1" xfId="0" applyFont="1" applyFill="1" applyBorder="1" applyAlignment="1">
      <alignment horizontal="center" vertical="center"/>
    </xf>
    <xf numFmtId="0" fontId="6" fillId="0" borderId="1" xfId="0" applyFont="1" applyBorder="1"/>
    <xf numFmtId="0" fontId="0" fillId="0" borderId="1" xfId="0" applyBorder="1"/>
    <xf numFmtId="0" fontId="8" fillId="0" borderId="1" xfId="0" applyFont="1" applyBorder="1"/>
    <xf numFmtId="0" fontId="8" fillId="0" borderId="1" xfId="0" applyFont="1" applyBorder="1" applyAlignment="1">
      <alignment horizontal="left" vertical="center"/>
    </xf>
    <xf numFmtId="0" fontId="1" fillId="0" borderId="1" xfId="0" applyFont="1" applyBorder="1"/>
    <xf numFmtId="0" fontId="8" fillId="0" borderId="1" xfId="0" applyFont="1" applyBorder="1" applyAlignment="1">
      <alignment vertical="center" wrapText="1"/>
    </xf>
    <xf numFmtId="0" fontId="0" fillId="0" borderId="1" xfId="0" applyBorder="1" applyAlignment="1">
      <alignment wrapText="1"/>
    </xf>
    <xf numFmtId="167" fontId="8" fillId="0" borderId="1" xfId="1" applyNumberFormat="1" applyFont="1" applyFill="1" applyBorder="1" applyAlignment="1">
      <alignment horizontal="left" vertical="center"/>
    </xf>
    <xf numFmtId="0" fontId="2" fillId="0" borderId="0" xfId="0" applyFont="1" applyAlignment="1">
      <alignment vertical="center" wrapText="1"/>
    </xf>
    <xf numFmtId="0" fontId="8"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3" xfId="0" applyFont="1" applyBorder="1" applyAlignment="1">
      <alignment horizontal="center" vertical="center" wrapText="1"/>
    </xf>
    <xf numFmtId="16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horizontal="left"/>
    </xf>
    <xf numFmtId="166" fontId="0" fillId="0" borderId="0" xfId="0" applyNumberFormat="1"/>
    <xf numFmtId="0" fontId="3" fillId="4" borderId="6" xfId="0" applyFont="1" applyFill="1" applyBorder="1" applyAlignment="1">
      <alignment horizontal="center" vertical="center" wrapText="1"/>
    </xf>
    <xf numFmtId="166" fontId="3" fillId="4" borderId="6" xfId="0" applyNumberFormat="1" applyFont="1" applyFill="1" applyBorder="1" applyAlignment="1">
      <alignment horizontal="center" vertical="center" wrapText="1"/>
    </xf>
    <xf numFmtId="0" fontId="0" fillId="0" borderId="0" xfId="0" applyAlignment="1">
      <alignment horizontal="left" indent="1"/>
    </xf>
    <xf numFmtId="0" fontId="2" fillId="0" borderId="0" xfId="0" applyFont="1" applyAlignment="1">
      <alignment horizontal="center"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66" fontId="2" fillId="0" borderId="0" xfId="0" applyNumberFormat="1" applyFont="1" applyAlignment="1">
      <alignment vertical="center" wrapText="1"/>
    </xf>
    <xf numFmtId="14" fontId="2" fillId="0" borderId="0" xfId="0" applyNumberFormat="1" applyFont="1" applyAlignment="1">
      <alignment horizontal="center" vertical="center" wrapText="1"/>
    </xf>
    <xf numFmtId="0" fontId="4" fillId="6" borderId="1" xfId="0" applyFont="1" applyFill="1" applyBorder="1" applyAlignment="1">
      <alignment vertical="center" wrapText="1"/>
    </xf>
    <xf numFmtId="0" fontId="8" fillId="6" borderId="1" xfId="0" applyFont="1" applyFill="1" applyBorder="1" applyAlignment="1">
      <alignment vertical="center" wrapText="1"/>
    </xf>
    <xf numFmtId="14" fontId="8" fillId="6" borderId="1" xfId="0" applyNumberFormat="1" applyFont="1" applyFill="1" applyBorder="1" applyAlignment="1">
      <alignment horizontal="center" vertical="center" wrapText="1"/>
    </xf>
    <xf numFmtId="166" fontId="8" fillId="6" borderId="1" xfId="0" applyNumberFormat="1" applyFont="1" applyFill="1" applyBorder="1" applyAlignment="1">
      <alignment vertical="center" wrapText="1"/>
    </xf>
    <xf numFmtId="0" fontId="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166" fontId="8" fillId="6" borderId="1" xfId="0" applyNumberFormat="1" applyFont="1" applyFill="1" applyBorder="1" applyAlignment="1">
      <alignment vertical="center"/>
    </xf>
    <xf numFmtId="168" fontId="8" fillId="6" borderId="1" xfId="1" applyNumberFormat="1" applyFont="1" applyFill="1" applyBorder="1" applyAlignment="1">
      <alignment vertical="center"/>
    </xf>
    <xf numFmtId="14" fontId="8" fillId="6"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3" fillId="5" borderId="1" xfId="2" applyFill="1" applyBorder="1" applyAlignment="1">
      <alignment vertical="center" wrapText="1"/>
    </xf>
    <xf numFmtId="166" fontId="8" fillId="5" borderId="1" xfId="0" applyNumberFormat="1" applyFont="1" applyFill="1" applyBorder="1" applyAlignment="1">
      <alignment vertical="center" wrapText="1"/>
    </xf>
    <xf numFmtId="0" fontId="4" fillId="5" borderId="1" xfId="0" applyFont="1" applyFill="1" applyBorder="1" applyAlignment="1">
      <alignment vertical="center" wrapText="1"/>
    </xf>
    <xf numFmtId="0" fontId="8" fillId="5" borderId="1" xfId="0" applyFont="1" applyFill="1" applyBorder="1" applyAlignment="1">
      <alignment vertical="center"/>
    </xf>
    <xf numFmtId="0" fontId="8" fillId="5" borderId="1" xfId="0" applyFont="1" applyFill="1" applyBorder="1" applyAlignment="1">
      <alignment horizontal="center" vertical="center"/>
    </xf>
    <xf numFmtId="166" fontId="8" fillId="5" borderId="1" xfId="0" applyNumberFormat="1" applyFont="1" applyFill="1" applyBorder="1" applyAlignment="1">
      <alignment vertical="center"/>
    </xf>
    <xf numFmtId="168" fontId="8" fillId="5" borderId="1" xfId="1" applyNumberFormat="1" applyFont="1" applyFill="1" applyBorder="1" applyAlignment="1">
      <alignment vertical="center"/>
    </xf>
    <xf numFmtId="14" fontId="8" fillId="5" borderId="1" xfId="0" applyNumberFormat="1" applyFont="1" applyFill="1" applyBorder="1" applyAlignment="1">
      <alignment horizontal="center" vertical="center"/>
    </xf>
    <xf numFmtId="9" fontId="8" fillId="5" borderId="1" xfId="4" applyFont="1" applyFill="1" applyBorder="1" applyAlignment="1">
      <alignment horizontal="center" vertical="center" wrapText="1"/>
    </xf>
    <xf numFmtId="9" fontId="8" fillId="6" borderId="1" xfId="4" applyFont="1" applyFill="1" applyBorder="1" applyAlignment="1">
      <alignment horizontal="center" vertical="center" wrapText="1"/>
    </xf>
    <xf numFmtId="168" fontId="8" fillId="5" borderId="1" xfId="1" applyNumberFormat="1" applyFont="1" applyFill="1" applyBorder="1" applyAlignment="1">
      <alignment vertical="center" wrapText="1"/>
    </xf>
    <xf numFmtId="168" fontId="8" fillId="6" borderId="1" xfId="1" applyNumberFormat="1" applyFont="1" applyFill="1" applyBorder="1" applyAlignment="1">
      <alignment vertical="center" wrapText="1"/>
    </xf>
    <xf numFmtId="0" fontId="8" fillId="5" borderId="1" xfId="0" quotePrefix="1" applyFont="1" applyFill="1" applyBorder="1" applyAlignment="1">
      <alignment vertical="center" wrapText="1"/>
    </xf>
    <xf numFmtId="0" fontId="8" fillId="6" borderId="1" xfId="0" quotePrefix="1" applyFont="1" applyFill="1" applyBorder="1" applyAlignment="1">
      <alignment vertical="center" wrapText="1"/>
    </xf>
    <xf numFmtId="4" fontId="8" fillId="5" borderId="1" xfId="3" applyNumberFormat="1" applyFont="1" applyFill="1" applyBorder="1" applyAlignment="1">
      <alignment horizontal="center" vertical="center" wrapText="1"/>
    </xf>
    <xf numFmtId="168" fontId="8" fillId="6" borderId="1" xfId="0" applyNumberFormat="1" applyFont="1" applyFill="1" applyBorder="1" applyAlignment="1">
      <alignment vertical="center" wrapText="1"/>
    </xf>
    <xf numFmtId="168" fontId="8" fillId="5" borderId="1" xfId="0" applyNumberFormat="1" applyFont="1" applyFill="1" applyBorder="1" applyAlignment="1">
      <alignment vertical="center" wrapText="1"/>
    </xf>
    <xf numFmtId="168" fontId="8" fillId="5" borderId="1" xfId="3" applyNumberFormat="1" applyFont="1" applyFill="1" applyBorder="1" applyAlignment="1">
      <alignment vertical="center" wrapText="1"/>
    </xf>
    <xf numFmtId="168" fontId="8" fillId="6" borderId="1" xfId="3" applyNumberFormat="1" applyFont="1" applyFill="1" applyBorder="1" applyAlignment="1">
      <alignment vertical="center" wrapText="1"/>
    </xf>
    <xf numFmtId="1" fontId="8" fillId="5" borderId="1" xfId="0" applyNumberFormat="1" applyFont="1" applyFill="1" applyBorder="1" applyAlignment="1">
      <alignment horizontal="center" vertical="center" wrapText="1"/>
    </xf>
    <xf numFmtId="170" fontId="8" fillId="6" borderId="1" xfId="1" applyNumberFormat="1" applyFont="1" applyFill="1" applyBorder="1" applyAlignment="1">
      <alignment vertical="center" wrapText="1"/>
    </xf>
    <xf numFmtId="9" fontId="8" fillId="5" borderId="1" xfId="0" applyNumberFormat="1" applyFont="1" applyFill="1" applyBorder="1" applyAlignment="1">
      <alignment horizontal="center" vertical="center" wrapText="1"/>
    </xf>
    <xf numFmtId="9" fontId="8" fillId="6" borderId="1" xfId="0" applyNumberFormat="1" applyFont="1" applyFill="1" applyBorder="1" applyAlignment="1">
      <alignment horizontal="center" vertical="center" wrapText="1"/>
    </xf>
    <xf numFmtId="6" fontId="8" fillId="6" borderId="1" xfId="0" applyNumberFormat="1" applyFont="1" applyFill="1" applyBorder="1" applyAlignment="1">
      <alignment vertical="center" wrapText="1"/>
    </xf>
    <xf numFmtId="3" fontId="8" fillId="6" borderId="1" xfId="0" applyNumberFormat="1" applyFont="1" applyFill="1" applyBorder="1" applyAlignment="1">
      <alignment vertical="center" wrapText="1"/>
    </xf>
    <xf numFmtId="3" fontId="8" fillId="5" borderId="1" xfId="0" applyNumberFormat="1" applyFont="1" applyFill="1" applyBorder="1" applyAlignment="1">
      <alignmen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vertical="center" wrapText="1"/>
    </xf>
    <xf numFmtId="166" fontId="8" fillId="7" borderId="1" xfId="0" applyNumberFormat="1" applyFont="1" applyFill="1" applyBorder="1" applyAlignment="1">
      <alignment horizontal="center" vertical="center" wrapText="1"/>
    </xf>
    <xf numFmtId="14" fontId="8" fillId="7" borderId="1" xfId="0" applyNumberFormat="1" applyFont="1" applyFill="1" applyBorder="1" applyAlignment="1">
      <alignment horizontal="left" vertical="center" wrapText="1"/>
    </xf>
    <xf numFmtId="167" fontId="8" fillId="7" borderId="1" xfId="1" applyNumberFormat="1"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66" fontId="8" fillId="9" borderId="1" xfId="0" applyNumberFormat="1" applyFont="1" applyFill="1" applyBorder="1" applyAlignment="1">
      <alignment horizontal="center" vertical="center" wrapText="1"/>
    </xf>
    <xf numFmtId="14" fontId="8" fillId="9" borderId="1" xfId="0" applyNumberFormat="1" applyFont="1" applyFill="1" applyBorder="1" applyAlignment="1">
      <alignment horizontal="left" vertical="center" wrapText="1"/>
    </xf>
    <xf numFmtId="167" fontId="8" fillId="9" borderId="1" xfId="1"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8" borderId="1" xfId="0" applyFont="1" applyFill="1" applyBorder="1" applyAlignment="1">
      <alignment vertical="center" wrapText="1"/>
    </xf>
    <xf numFmtId="49" fontId="8" fillId="5" borderId="1" xfId="0" applyNumberFormat="1" applyFont="1" applyFill="1" applyBorder="1" applyAlignment="1">
      <alignment vertical="center" wrapText="1"/>
    </xf>
    <xf numFmtId="49" fontId="8" fillId="6" borderId="1" xfId="0" applyNumberFormat="1" applyFont="1" applyFill="1" applyBorder="1" applyAlignment="1">
      <alignment vertical="center" wrapText="1"/>
    </xf>
    <xf numFmtId="169" fontId="8" fillId="5" borderId="1" xfId="3" applyNumberFormat="1" applyFont="1" applyFill="1" applyBorder="1" applyAlignment="1">
      <alignment horizontal="center" vertical="center" wrapText="1"/>
    </xf>
    <xf numFmtId="0" fontId="14" fillId="6" borderId="1" xfId="2" applyFont="1" applyFill="1" applyBorder="1" applyAlignment="1">
      <alignment vertical="center" wrapText="1"/>
    </xf>
    <xf numFmtId="0" fontId="14" fillId="5" borderId="1" xfId="2" applyFont="1" applyFill="1" applyBorder="1" applyAlignment="1">
      <alignment vertical="center" wrapText="1"/>
    </xf>
    <xf numFmtId="0" fontId="14" fillId="6" borderId="1" xfId="2" applyFont="1" applyFill="1" applyBorder="1" applyAlignment="1">
      <alignment vertical="center"/>
    </xf>
    <xf numFmtId="0" fontId="14" fillId="5" borderId="1" xfId="2" applyFont="1" applyFill="1" applyBorder="1" applyAlignment="1">
      <alignment vertical="center"/>
    </xf>
    <xf numFmtId="9" fontId="8" fillId="5" borderId="1" xfId="0" applyNumberFormat="1" applyFont="1" applyFill="1" applyBorder="1" applyAlignment="1">
      <alignment vertical="center" wrapText="1"/>
    </xf>
    <xf numFmtId="169" fontId="8" fillId="5" borderId="1" xfId="1" applyNumberFormat="1" applyFont="1" applyFill="1" applyBorder="1" applyAlignment="1">
      <alignment vertical="center" wrapText="1"/>
    </xf>
    <xf numFmtId="169" fontId="8" fillId="6" borderId="1" xfId="1" applyNumberFormat="1" applyFont="1" applyFill="1" applyBorder="1" applyAlignment="1">
      <alignment vertical="center" wrapText="1"/>
    </xf>
    <xf numFmtId="171" fontId="8" fillId="5" borderId="1" xfId="3" applyNumberFormat="1" applyFont="1" applyFill="1" applyBorder="1" applyAlignment="1">
      <alignment horizontal="center" vertical="center" wrapText="1"/>
    </xf>
    <xf numFmtId="172" fontId="8" fillId="5" borderId="1" xfId="3" applyNumberFormat="1" applyFont="1" applyFill="1" applyBorder="1" applyAlignment="1">
      <alignment vertical="center" wrapText="1"/>
    </xf>
    <xf numFmtId="0" fontId="0" fillId="5" borderId="1" xfId="0" applyFill="1" applyBorder="1" applyAlignment="1">
      <alignment vertical="center" wrapText="1"/>
    </xf>
    <xf numFmtId="171" fontId="8" fillId="6" borderId="1" xfId="3"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172" fontId="8" fillId="6" borderId="1" xfId="3" applyNumberFormat="1" applyFont="1" applyFill="1" applyBorder="1" applyAlignment="1">
      <alignment vertical="center" wrapText="1"/>
    </xf>
    <xf numFmtId="0" fontId="0" fillId="6" borderId="1" xfId="0" applyFill="1" applyBorder="1" applyAlignment="1">
      <alignment vertical="center" wrapText="1"/>
    </xf>
    <xf numFmtId="0" fontId="13" fillId="6" borderId="1" xfId="2" applyFill="1" applyBorder="1" applyAlignment="1">
      <alignment vertical="center" wrapText="1"/>
    </xf>
    <xf numFmtId="172" fontId="8" fillId="5" borderId="1" xfId="3" applyNumberFormat="1" applyFont="1" applyFill="1" applyBorder="1" applyAlignment="1">
      <alignment horizontal="right" vertical="center" wrapText="1"/>
    </xf>
    <xf numFmtId="167" fontId="8" fillId="5" borderId="1" xfId="1" applyNumberFormat="1" applyFont="1" applyFill="1" applyBorder="1" applyAlignment="1">
      <alignment horizontal="left" vertical="center" wrapText="1"/>
    </xf>
    <xf numFmtId="172" fontId="8" fillId="6" borderId="1" xfId="3" applyNumberFormat="1" applyFont="1" applyFill="1" applyBorder="1" applyAlignment="1">
      <alignment horizontal="right" vertical="center" wrapText="1"/>
    </xf>
    <xf numFmtId="167" fontId="8" fillId="6" borderId="1" xfId="1" applyNumberFormat="1" applyFont="1" applyFill="1" applyBorder="1" applyAlignment="1">
      <alignment horizontal="left" vertical="center" wrapText="1"/>
    </xf>
    <xf numFmtId="0" fontId="8" fillId="5" borderId="4" xfId="0" applyFont="1" applyFill="1" applyBorder="1" applyAlignment="1">
      <alignment horizontal="right" vertical="center" wrapText="1"/>
    </xf>
    <xf numFmtId="0" fontId="8" fillId="6" borderId="1" xfId="0" applyFont="1" applyFill="1" applyBorder="1" applyAlignment="1">
      <alignment horizontal="right" vertical="center" wrapText="1"/>
    </xf>
    <xf numFmtId="0" fontId="15" fillId="6" borderId="7" xfId="0" applyFont="1" applyFill="1" applyBorder="1" applyAlignment="1">
      <alignment wrapText="1"/>
    </xf>
    <xf numFmtId="10" fontId="8" fillId="5" borderId="1" xfId="4" applyNumberFormat="1" applyFont="1" applyFill="1" applyBorder="1" applyAlignment="1">
      <alignment horizontal="center" vertical="center" wrapText="1"/>
    </xf>
    <xf numFmtId="10" fontId="15" fillId="5" borderId="8" xfId="4" applyNumberFormat="1" applyFont="1" applyFill="1" applyBorder="1" applyAlignment="1">
      <alignment horizontal="right" vertical="center"/>
    </xf>
    <xf numFmtId="0" fontId="15" fillId="5" borderId="9" xfId="0" applyFont="1" applyFill="1" applyBorder="1" applyAlignment="1">
      <alignment wrapText="1"/>
    </xf>
    <xf numFmtId="173" fontId="8" fillId="6" borderId="1" xfId="1" applyNumberFormat="1" applyFont="1" applyFill="1" applyBorder="1" applyAlignment="1">
      <alignment horizontal="center" vertical="center" wrapText="1"/>
    </xf>
    <xf numFmtId="174" fontId="15" fillId="6" borderId="8" xfId="0" applyNumberFormat="1" applyFont="1" applyFill="1" applyBorder="1" applyAlignment="1">
      <alignment horizontal="right" vertical="center"/>
    </xf>
    <xf numFmtId="0" fontId="15" fillId="6" borderId="9" xfId="0" applyFont="1" applyFill="1" applyBorder="1" applyAlignment="1">
      <alignment wrapText="1"/>
    </xf>
    <xf numFmtId="173" fontId="8" fillId="5" borderId="1" xfId="1" applyNumberFormat="1" applyFont="1" applyFill="1" applyBorder="1" applyAlignment="1">
      <alignment horizontal="center" vertical="center" wrapText="1"/>
    </xf>
    <xf numFmtId="175" fontId="8" fillId="5" borderId="10" xfId="0" applyNumberFormat="1" applyFont="1" applyFill="1" applyBorder="1" applyAlignment="1">
      <alignment vertical="center" wrapText="1"/>
    </xf>
    <xf numFmtId="0" fontId="8" fillId="5" borderId="7" xfId="0" applyFont="1" applyFill="1" applyBorder="1" applyAlignment="1">
      <alignment vertical="center" wrapText="1"/>
    </xf>
    <xf numFmtId="9" fontId="8" fillId="6" borderId="6" xfId="0" applyNumberFormat="1" applyFont="1" applyFill="1" applyBorder="1" applyAlignment="1">
      <alignment horizontal="center" vertical="center" wrapText="1"/>
    </xf>
    <xf numFmtId="9" fontId="8" fillId="6" borderId="5" xfId="0" applyNumberFormat="1" applyFont="1" applyFill="1" applyBorder="1" applyAlignment="1">
      <alignment vertical="center" wrapText="1"/>
    </xf>
    <xf numFmtId="0" fontId="8" fillId="6" borderId="11" xfId="0" applyFont="1" applyFill="1" applyBorder="1" applyAlignment="1">
      <alignment vertical="center" wrapText="1"/>
    </xf>
    <xf numFmtId="9" fontId="8" fillId="5" borderId="6" xfId="0" applyNumberFormat="1" applyFont="1" applyFill="1" applyBorder="1" applyAlignment="1">
      <alignment horizontal="center" vertical="center" wrapText="1"/>
    </xf>
    <xf numFmtId="10" fontId="8" fillId="5" borderId="5" xfId="0" applyNumberFormat="1" applyFont="1" applyFill="1" applyBorder="1" applyAlignment="1">
      <alignment vertical="center" wrapText="1"/>
    </xf>
    <xf numFmtId="0" fontId="8" fillId="5" borderId="11" xfId="0" applyFont="1" applyFill="1" applyBorder="1" applyAlignment="1">
      <alignment vertical="center" wrapText="1"/>
    </xf>
    <xf numFmtId="10" fontId="8" fillId="6" borderId="1" xfId="4" applyNumberFormat="1" applyFont="1" applyFill="1" applyBorder="1" applyAlignment="1">
      <alignment vertical="center" wrapText="1"/>
    </xf>
    <xf numFmtId="170" fontId="8" fillId="5" borderId="1" xfId="0" applyNumberFormat="1" applyFont="1" applyFill="1" applyBorder="1" applyAlignment="1">
      <alignment vertical="center" wrapText="1"/>
    </xf>
    <xf numFmtId="170" fontId="8" fillId="5" borderId="1" xfId="1" applyNumberFormat="1" applyFont="1" applyFill="1" applyBorder="1" applyAlignment="1">
      <alignment vertical="center" wrapText="1"/>
    </xf>
    <xf numFmtId="3" fontId="8" fillId="6" borderId="1" xfId="0" applyNumberFormat="1" applyFont="1" applyFill="1" applyBorder="1" applyAlignment="1">
      <alignment horizontal="center" vertical="center" wrapText="1"/>
    </xf>
    <xf numFmtId="176" fontId="8" fillId="5" borderId="1" xfId="4" applyNumberFormat="1" applyFont="1" applyFill="1" applyBorder="1" applyAlignment="1">
      <alignment horizontal="center" vertical="center" wrapText="1"/>
    </xf>
    <xf numFmtId="169" fontId="8" fillId="6" borderId="1" xfId="0" applyNumberFormat="1" applyFont="1" applyFill="1" applyBorder="1" applyAlignment="1">
      <alignment vertical="center" wrapText="1"/>
    </xf>
    <xf numFmtId="0" fontId="8"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166" fontId="8" fillId="5" borderId="1" xfId="0" applyNumberFormat="1" applyFont="1" applyFill="1" applyBorder="1" applyAlignment="1">
      <alignment vertical="center" wrapText="1"/>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166" fontId="8" fillId="6" borderId="1" xfId="0" applyNumberFormat="1" applyFont="1" applyFill="1" applyBorder="1" applyAlignment="1">
      <alignment vertical="center"/>
    </xf>
    <xf numFmtId="166" fontId="8" fillId="6" borderId="1" xfId="0" applyNumberFormat="1" applyFont="1" applyFill="1" applyBorder="1" applyAlignment="1">
      <alignment vertical="center" wrapText="1"/>
    </xf>
    <xf numFmtId="14" fontId="8" fillId="5" borderId="1" xfId="0"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5" borderId="4" xfId="0" applyFont="1" applyFill="1" applyBorder="1" applyAlignment="1">
      <alignment horizontal="justify" vertical="center" wrapText="1"/>
    </xf>
    <xf numFmtId="0" fontId="8" fillId="5" borderId="5" xfId="0" applyFont="1" applyFill="1" applyBorder="1" applyAlignment="1">
      <alignment horizontal="justify"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5">
    <cellStyle name="Hipervínculo" xfId="2" builtinId="8"/>
    <cellStyle name="Millares" xfId="3" builtinId="3"/>
    <cellStyle name="Moneda" xfId="1" builtinId="4"/>
    <cellStyle name="Normal" xfId="0" builtinId="0"/>
    <cellStyle name="Porcentaje" xfId="4" builtinId="5"/>
  </cellStyles>
  <dxfs count="88">
    <dxf>
      <alignment horizont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vertical="center"/>
    </dxf>
    <dxf>
      <alignment horizont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vertical="center"/>
    </dxf>
    <dxf>
      <alignment horizontal="center"/>
    </dxf>
  </dxfs>
  <tableStyles count="0" defaultTableStyle="TableStyleMedium2" defaultPivotStyle="PivotStyleLight16"/>
  <colors>
    <mruColors>
      <color rgb="FFFFFFFF"/>
      <color rgb="FFFFABAB"/>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anhcol-my.sharepoint.com/:x:/g/personal/gestion_vorp_anh_gov_co/EcnrK8MRMKxCmScYBZr8kfABYs-1GG-f2Mh1f1c-gPP3uw?e=93sr99"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89</xdr:row>
      <xdr:rowOff>0</xdr:rowOff>
    </xdr:from>
    <xdr:to>
      <xdr:col>27</xdr:col>
      <xdr:colOff>152400</xdr:colOff>
      <xdr:row>89</xdr:row>
      <xdr:rowOff>152400</xdr:rowOff>
    </xdr:to>
    <xdr:sp macro="" textlink="">
      <xdr:nvSpPr>
        <xdr:cNvPr id="2" name="x_Imagen 1" descr="​icono de xlsx">
          <a:hlinkClick xmlns:r="http://schemas.openxmlformats.org/officeDocument/2006/relationships" r:id="rId1" tgtFrame="_blank"/>
          <a:extLst>
            <a:ext uri="{FF2B5EF4-FFF2-40B4-BE49-F238E27FC236}">
              <a16:creationId xmlns:a16="http://schemas.microsoft.com/office/drawing/2014/main" id="{4BB8424C-545C-4C10-9640-724EF8EFE2BC}"/>
            </a:ext>
          </a:extLst>
        </xdr:cNvPr>
        <xdr:cNvSpPr>
          <a:spLocks noChangeAspect="1" noChangeArrowheads="1"/>
        </xdr:cNvSpPr>
      </xdr:nvSpPr>
      <xdr:spPr bwMode="auto">
        <a:xfrm>
          <a:off x="53940075" y="16421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0</xdr:colOff>
      <xdr:row>89</xdr:row>
      <xdr:rowOff>0</xdr:rowOff>
    </xdr:from>
    <xdr:to>
      <xdr:col>27</xdr:col>
      <xdr:colOff>152400</xdr:colOff>
      <xdr:row>89</xdr:row>
      <xdr:rowOff>152400</xdr:rowOff>
    </xdr:to>
    <xdr:sp macro="" textlink="">
      <xdr:nvSpPr>
        <xdr:cNvPr id="3" name="x_Imagen 1" descr="​icono de xlsx">
          <a:hlinkClick xmlns:r="http://schemas.openxmlformats.org/officeDocument/2006/relationships" r:id="rId1" tgtFrame="_blank"/>
          <a:extLst>
            <a:ext uri="{FF2B5EF4-FFF2-40B4-BE49-F238E27FC236}">
              <a16:creationId xmlns:a16="http://schemas.microsoft.com/office/drawing/2014/main" id="{6370CC0A-ECCB-4B45-82DB-3250B39D75C1}"/>
            </a:ext>
          </a:extLst>
        </xdr:cNvPr>
        <xdr:cNvSpPr>
          <a:spLocks noChangeAspect="1" noChangeArrowheads="1"/>
        </xdr:cNvSpPr>
      </xdr:nvSpPr>
      <xdr:spPr bwMode="auto">
        <a:xfrm>
          <a:off x="55330725" y="1175956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0</xdr:colOff>
      <xdr:row>99</xdr:row>
      <xdr:rowOff>0</xdr:rowOff>
    </xdr:from>
    <xdr:to>
      <xdr:col>27</xdr:col>
      <xdr:colOff>152400</xdr:colOff>
      <xdr:row>99</xdr:row>
      <xdr:rowOff>152400</xdr:rowOff>
    </xdr:to>
    <xdr:sp macro="" textlink="">
      <xdr:nvSpPr>
        <xdr:cNvPr id="4" name="x_Imagen 1" descr="​icono de xlsx">
          <a:hlinkClick xmlns:r="http://schemas.openxmlformats.org/officeDocument/2006/relationships" r:id="rId1" tgtFrame="_blank"/>
          <a:extLst>
            <a:ext uri="{FF2B5EF4-FFF2-40B4-BE49-F238E27FC236}">
              <a16:creationId xmlns:a16="http://schemas.microsoft.com/office/drawing/2014/main" id="{C2FFD8B5-FC39-43D9-810C-D0B4C6957ECA}"/>
            </a:ext>
          </a:extLst>
        </xdr:cNvPr>
        <xdr:cNvSpPr>
          <a:spLocks noChangeAspect="1" noChangeArrowheads="1"/>
        </xdr:cNvSpPr>
      </xdr:nvSpPr>
      <xdr:spPr bwMode="auto">
        <a:xfrm>
          <a:off x="55330725" y="1294066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27</xdr:col>
      <xdr:colOff>0</xdr:colOff>
      <xdr:row>100</xdr:row>
      <xdr:rowOff>0</xdr:rowOff>
    </xdr:from>
    <xdr:ext cx="152400" cy="152400"/>
    <xdr:sp macro="" textlink="">
      <xdr:nvSpPr>
        <xdr:cNvPr id="5" name="x_Imagen 1" descr="​icono de xlsx">
          <a:hlinkClick xmlns:r="http://schemas.openxmlformats.org/officeDocument/2006/relationships" r:id="rId1" tgtFrame="_blank"/>
          <a:extLst>
            <a:ext uri="{FF2B5EF4-FFF2-40B4-BE49-F238E27FC236}">
              <a16:creationId xmlns:a16="http://schemas.microsoft.com/office/drawing/2014/main" id="{285F8060-DF03-4D8A-B894-B8287C519FEE}"/>
            </a:ext>
          </a:extLst>
        </xdr:cNvPr>
        <xdr:cNvSpPr>
          <a:spLocks noChangeAspect="1" noChangeArrowheads="1"/>
        </xdr:cNvSpPr>
      </xdr:nvSpPr>
      <xdr:spPr bwMode="auto">
        <a:xfrm>
          <a:off x="55330725" y="1305496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Seguimiento%20Plan%20de%20Acci&#243;n%20Institucional%20ANH%202023%20-%20Agosto%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016.355965162038" createdVersion="8" refreshedVersion="8" minRefreshableVersion="3" recordCount="108" xr:uid="{32EA7931-0AC7-44D4-A782-787C71F0002C}">
  <cacheSource type="worksheet">
    <worksheetSource ref="B1:D96" sheet="PA 2023" r:id="rId2"/>
  </cacheSource>
  <cacheFields count="31">
    <cacheField name="ID Indicador" numFmtId="0">
      <sharedItems containsSemiMixedTypes="0" containsString="0" containsNumber="1" containsInteger="1" minValue="1" maxValue="158"/>
    </cacheField>
    <cacheField name="Proceso Sistema Integral de Gestión y Control - SGIC" numFmtId="0">
      <sharedItems/>
    </cacheField>
    <cacheField name="Dimensión MIPG" numFmtId="0">
      <sharedItems/>
    </cacheField>
    <cacheField name="Vicepresidencia/ Oficina Asesora " numFmtId="0">
      <sharedItems/>
    </cacheField>
    <cacheField name="Gerencia / Grupo" numFmtId="0">
      <sharedItems/>
    </cacheField>
    <cacheField name="Objetivo Estratégico" numFmtId="0">
      <sharedItems count="3">
        <s v="Afianzar la gestión y desempeño organizacional eficiente y equitativo, generando mayor confianza ciudadana, transformación e innovación institucional"/>
        <s v="Articular los actores del sector energético para la adecuada ejecución de los contratos misionales en armonía con una sociedad resiliente al clima"/>
        <s v="Fortalecer la seguridad y soberanía energética en hidrocarburos, apoyando la transición energética y la economía verde"/>
      </sharedItems>
    </cacheField>
    <cacheField name="Temática" numFmtId="0">
      <sharedItems count="5">
        <s v="Promoción de la eficiencia y simplificación de procesos institucionales"/>
        <s v="Modernización y ampliación de instrumentos de evaluación seguimiento y control del sector minero energético"/>
        <s v="Fortalecimiento de hidrocarburos (gas, petróleo aumentando factor recobro mejorado) para la financiación de la transición energética"/>
        <s v="Fortalecimiento y articulación institucional del sector minero energético"/>
        <s v="Fortalecimiento de las Fuentes No Convencionales de Energía - FNCE"/>
      </sharedItems>
    </cacheField>
    <cacheField name="Indicador Estratégico" numFmtId="0">
      <sharedItems count="21">
        <s v="Evaluación de la gestión institucional FURAG II (MIPG-ANH)"/>
        <s v="No Aplica"/>
        <s v="Nivel de cumplimiento en la implementación de soluciones digitales"/>
        <s v="Aplicación de Instrumento de medición de Nivel de Satisfacción del Talento Humano a los funcionarios de la entidad"/>
        <s v="Evaluación Dimensión de Talento Humano FURAG - MIPG"/>
        <s v="Participación en eventos estratégicos para la promoción de la entidad, del sector y del proceso de transición energética del país"/>
        <s v="Nivel de satisfacción de los actores involucrados en los procesos necesarios para garantizar la seguridad y soberanía energética del país"/>
        <s v="Nuevas áreas prospectivas orientadas en Fuentes No Convencionales de Energía Renovable (FNCER) provenientes del subsuelo, evaluadas"/>
        <s v="Publicación del Balance de reservas de hidrocarburos de la Nación"/>
        <s v="Regalías recaudadas"/>
        <s v="Ingresos por Derechos Económicos"/>
        <s v="Excedentes financieros girados a la nación"/>
        <s v="Cumplimiento al cronograma de actividades del informe de recursos y reservas 2022"/>
        <s v="Plan Estratégico de Tecnologías de la Información y Comunicaciones - (PETIC), horizonte 2023-2026. "/>
        <s v="Nivel de satisfacción (canales de atención de PQRSD) de los actores involucrados en los procesos necesarios para garantizar la seguridad y soberanía energética del país"/>
        <s v="Sísmica 2D Equivalente"/>
        <s v="Nivel de cumplimiento en la implementación de la estrategia de Gobierno Digital​"/>
        <s v="Recursos destinados a iniciativas de inversión socio ambiental en territorio"/>
        <s v="Participación en espacios de articulación de los actores del sector para la adecuada gestión de los contratos de hidrocarburos"/>
        <s v="Contratos de exploración y producción de hidrocarburos con problemáticas socioambientales, viabilizados"/>
        <s v="Pozos exploratorios perforados de contratos vigentes"/>
      </sharedItems>
    </cacheField>
    <cacheField name="Plan o Programa" numFmtId="0">
      <sharedItems count="13">
        <s v="Plan Estratégico Institucional / Plan Nacional de Desarrollo"/>
        <s v="Plan Anticorrupción y de Atención al Ciudadano"/>
        <s v="Plan Institucional de Archivos de la Entidad ­PINAR"/>
        <s v="Plan de Acción Institucional"/>
        <s v="Plan Estratégico Tecnologías de la Información y las Comunicaciones - PETIC"/>
        <s v="Plan Estratégico de Talento Humano"/>
        <s v="Plan de Seguridad y Salud en el Trabajo"/>
        <s v="Plan Institucional de Capacitación "/>
        <s v="Plan Bienestar e Incentivos"/>
        <s v="Plan de Previsión de Recursos Humanos "/>
        <s v="Plan de Seguridad y Privacidad de la Información"/>
        <s v="Plan Anual de Vacantes"/>
        <s v="Plan Estratégico Institucional"/>
      </sharedItems>
    </cacheField>
    <cacheField name="Fuente Presupuestal" numFmtId="0">
      <sharedItems containsBlank="1"/>
    </cacheField>
    <cacheField name="Proyecto de Inversión DNP" numFmtId="0">
      <sharedItems containsBlank="1"/>
    </cacheField>
    <cacheField name="Producto Cadena de Valor DNP" numFmtId="0">
      <sharedItems containsBlank="1"/>
    </cacheField>
    <cacheField name="Actividad del proyecto inversión asociada" numFmtId="0">
      <sharedItems containsBlank="1"/>
    </cacheField>
    <cacheField name="Número de línea en Plan Anual de Adquisiciones 2023" numFmtId="0">
      <sharedItems containsNonDate="0" containsString="0" containsBlank="1"/>
    </cacheField>
    <cacheField name="Indicador del proyecto de inversión o de la actividad de gestión" numFmtId="0">
      <sharedItems containsBlank="1"/>
    </cacheField>
    <cacheField name="Meta 2023" numFmtId="0">
      <sharedItems containsBlank="1" containsMixedTypes="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cacheField>
    <cacheField name="Ppto $ (coincidir con programación pptal dependencia)" numFmtId="166">
      <sharedItems containsString="0" containsBlank="1" containsNumber="1" minValue="0" maxValue="182000000000"/>
    </cacheField>
    <cacheField name="Fecha Inicio" numFmtId="0">
      <sharedItems containsNonDate="0" containsString="0" containsBlank="1"/>
    </cacheField>
    <cacheField name="Fecha Fin" numFmtId="0">
      <sharedItems containsNonDate="0" containsString="0" containsBlank="1"/>
    </cacheField>
    <cacheField name="Tendencia" numFmtId="0">
      <sharedItems containsBlank="1"/>
    </cacheField>
    <cacheField name="Periodicidad de Seguimiento" numFmtId="0">
      <sharedItems containsBlank="1"/>
    </cacheField>
    <cacheField name="Clasificación General Indicador" numFmtId="0">
      <sharedItems/>
    </cacheField>
    <cacheField name="Avance Cuantitativo Meta _x000a_(solo numeros)" numFmtId="0">
      <sharedItems containsNonDate="0" containsString="0" containsBlank="1"/>
    </cacheField>
    <cacheField name="Descripción del Avance o Justificación del Incumplimiento" numFmtId="0">
      <sharedItems containsNonDate="0" containsString="0" containsBlank="1"/>
    </cacheField>
    <cacheField name="Evidencia (medio que soporta y permite comprobar el avance registrado y la ubicacion del mismo - url, carpeta compartida, otro.)" numFmtId="0">
      <sharedItems containsNonDate="0" containsString="0" containsBlank="1"/>
    </cacheField>
    <cacheField name="Ejecución Presupuestal (Compromisos - cifras en pesos )" numFmtId="0">
      <sharedItems containsNonDate="0" containsString="0" containsBlank="1"/>
    </cacheField>
    <cacheField name="Ejecución Presupuestal (Obligaciones - cifras en pesos)" numFmtId="0">
      <sharedItems containsNonDate="0" containsString="0" containsBlank="1"/>
    </cacheField>
    <cacheField name="Observaciones estructura Plan de Acción 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231.439527893519" createdVersion="8" refreshedVersion="8" minRefreshableVersion="3" recordCount="95" xr:uid="{79A73C4A-0FC6-4C26-83B6-3A2413D5DD69}">
  <cacheSource type="worksheet">
    <worksheetSource ref="A1:AG82" sheet="PA 2024"/>
  </cacheSource>
  <cacheFields count="33">
    <cacheField name="ID" numFmtId="0">
      <sharedItems containsSemiMixedTypes="0" containsString="0" containsNumber="1" containsInteger="1" minValue="1" maxValue="93"/>
    </cacheField>
    <cacheField name="Proceso Sistema Integral de Gestión y Control - SGIC" numFmtId="0">
      <sharedItems/>
    </cacheField>
    <cacheField name="Dimensión MIPG" numFmtId="0">
      <sharedItems/>
    </cacheField>
    <cacheField name="Vicepresidencia/ Oficina Asesora " numFmtId="0">
      <sharedItems count="8">
        <s v="VICEPRESIDENCIA ADMINISTRATIVA Y FINANCIERA"/>
        <s v="OFICINA DE CONTROL INTERNO "/>
        <s v="VICEPRESIDENCIA DE CONTRATOS DE HIDROCARBUROS"/>
        <s v="VICEPRESIDENCIA TÉCNICA"/>
        <s v="VICEPRESIDENCIA DE OPERACIONES, REGALÍAS Y PARTICIPACIONES"/>
        <s v="OFICINA DE TECNOLOGÍAS DE LA INFORMACIÓN"/>
        <s v="VICEPRESIDENCIA DE PROMOCIÓN Y ASIGNACIÓN  DE ÁREAS"/>
        <s v="OFICINA ASESORA JURIDICA "/>
      </sharedItems>
    </cacheField>
    <cacheField name="Gerencia / Grupo" numFmtId="0">
      <sharedItems count="16">
        <s v="PLANEACIÓN"/>
        <s v="ADMINISTRATIVO"/>
        <s v="FINANCIERO"/>
        <s v="TALENTO HUMANO"/>
        <s v="No Aplica"/>
        <s v="OFICINA DE CONTROL INTERNO "/>
        <s v="GERENCIA SEGURIDAD, COMUNIDADES Y MEDIO AMBIENTE"/>
        <s v="GERENCIA SEGUIMIENTO A CONTRATOS EN EXPLORACIÓN"/>
        <s v="GERENCIA SEGUIMIENTO A CONTRATOS EN PRODUCCIÓN"/>
        <s v="GERENCIA GESTIÓN DE LA INFORMACIÓN TÉCNICA"/>
        <s v="GERENCIA DE GESTION DEL CONOCIMIENTO "/>
        <s v="GERENCIA DE REGALIAS Y DERECHOS ECONOMICOS "/>
        <s v="GERENCIA DE RESERVAS Y OPERACIONES "/>
        <s v="GERENCIA DE RESERVAS Y OPERACIONES (FISCALIZACIÓN)"/>
        <s v="GERENCIA DE PROMOCIÓN Y ASIGNACIÓN DE ÁREAS"/>
        <s v="OFICINA ASESORA JURIDICA "/>
      </sharedItems>
    </cacheField>
    <cacheField name="Objetivo Estratégico" numFmtId="0">
      <sharedItems/>
    </cacheField>
    <cacheField name="Temática" numFmtId="0">
      <sharedItems/>
    </cacheField>
    <cacheField name="Indicador Estratégico" numFmtId="0">
      <sharedItems/>
    </cacheField>
    <cacheField name="Plan o Programa" numFmtId="0">
      <sharedItems/>
    </cacheField>
    <cacheField name="Fuente Presupuestal" numFmtId="0">
      <sharedItems/>
    </cacheField>
    <cacheField name="Proyecto de Inversión DNP" numFmtId="0">
      <sharedItems/>
    </cacheField>
    <cacheField name="Producto Cadena de Valor DNP" numFmtId="0">
      <sharedItems/>
    </cacheField>
    <cacheField name="Actividad del proyecto inversión asociada" numFmtId="0">
      <sharedItems/>
    </cacheField>
    <cacheField name="Número de línea en Plan Anual de Adquisiciones" numFmtId="0">
      <sharedItems containsMixedTypes="1" containsNumber="1" containsInteger="1" minValue="8" maxValue="489"/>
    </cacheField>
    <cacheField name="Indicador del proyecto de inversión o de la actividad de gestión" numFmtId="0">
      <sharedItems containsBlank="1"/>
    </cacheField>
    <cacheField name="Meta" numFmtId="0">
      <sharedItems containsString="0" containsBlank="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longText="1"/>
    </cacheField>
    <cacheField name="Ppto $ (coincidir con programación pptal dependencia)" numFmtId="0">
      <sharedItems containsMixedTypes="1" containsNumber="1" minValue="0" maxValue="164609237915"/>
    </cacheField>
    <cacheField name="Fecha Inicio" numFmtId="0">
      <sharedItems containsDate="1" containsBlank="1" containsMixedTypes="1" minDate="2023-01-01T00:00:00" maxDate="2023-09-02T00:00:00"/>
    </cacheField>
    <cacheField name="Fecha Fin" numFmtId="0">
      <sharedItems containsDate="1" containsBlank="1" containsMixedTypes="1" minDate="2023-04-30T00:00:00" maxDate="2024-01-16T00:00:00"/>
    </cacheField>
    <cacheField name="Tendencia" numFmtId="0">
      <sharedItems containsBlank="1"/>
    </cacheField>
    <cacheField name="Periodicidad de Seguimiento" numFmtId="0">
      <sharedItems containsBlank="1"/>
    </cacheField>
    <cacheField name="Avance Cuantitativo Meta" numFmtId="0">
      <sharedItems containsBlank="1" containsMixedTypes="1" containsNumber="1" minValue="0" maxValue="1270301.1712869999"/>
    </cacheField>
    <cacheField name="Descripción del Avance o Justificación del Incumplimiento." numFmtId="0">
      <sharedItems containsBlank="1" longText="1"/>
    </cacheField>
    <cacheField name="Evidencia" numFmtId="0">
      <sharedItems containsBlank="1" longText="1"/>
    </cacheField>
    <cacheField name="Ejecución Presupuestal (Compromisos - cifras en pesos )" numFmtId="0">
      <sharedItems containsBlank="1" containsMixedTypes="1" containsNumber="1" minValue="0" maxValue="65606853134.480003"/>
    </cacheField>
    <cacheField name="Ejecución Presupuestal (Obligaciones - cifras en pesos)" numFmtId="0">
      <sharedItems containsBlank="1" containsMixedTypes="1" containsNumber="1" minValue="0" maxValue="51838726675.349998"/>
    </cacheField>
    <cacheField name="Observaciones estructura Plan de Acción" numFmtId="0">
      <sharedItems containsBlank="1"/>
    </cacheField>
    <cacheField name="Clasificación General Indicador" numFmtId="0">
      <sharedItems containsBlank="1"/>
    </cacheField>
    <cacheField name="Enlace" numFmtId="0">
      <sharedItems containsBlank="1"/>
    </cacheField>
    <cacheField name="Corre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n v="1"/>
    <s v="Gestión Integral"/>
    <s v="Gestión con Valores para Resultados"/>
    <s v="VICEPRESIDENCIA ADMINISTRATIVA Y FINANCIERA"/>
    <s v="PLANEACIÓN"/>
    <x v="0"/>
    <x v="0"/>
    <x v="0"/>
    <x v="0"/>
    <s v="Gastos de comercialización"/>
    <s v="No Aplica"/>
    <s v="No Aplica"/>
    <s v="N/A"/>
    <m/>
    <s v="Informe de auditorias internas generados"/>
    <n v="1"/>
    <s v="Número"/>
    <s v=" Se refiere a la realización de los informes de las auditorías internas al SIGC."/>
    <s v="Sumatoria de informes de auditoría generados "/>
    <n v="0"/>
    <m/>
    <m/>
    <s v="Creciente"/>
    <s v="Anual"/>
    <s v="Indicador Plan de Acción Institucional"/>
    <m/>
    <m/>
    <m/>
    <m/>
    <m/>
    <m/>
  </r>
  <r>
    <n v="2"/>
    <s v="Gestión Integral"/>
    <s v="Gestión con Valores para Resultados"/>
    <s v="VICEPRESIDENCIA ADMINISTRATIVA Y FINANCIERA"/>
    <s v="PLANEACIÓN"/>
    <x v="0"/>
    <x v="0"/>
    <x v="0"/>
    <x v="0"/>
    <s v="Gastos de comercialización"/>
    <s v="No Aplica"/>
    <s v="No Aplica"/>
    <s v="N/A"/>
    <m/>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m/>
    <m/>
    <s v="Constante"/>
    <s v="Anual"/>
    <s v="Indicador Plan de Acción Institucional"/>
    <m/>
    <m/>
    <m/>
    <m/>
    <m/>
    <m/>
  </r>
  <r>
    <n v="3"/>
    <s v="Gestión Integral"/>
    <s v="Gestión con Valores para Resultados"/>
    <s v="VICEPRESIDENCIA ADMINISTRATIVA Y FINANCIERA"/>
    <s v="PLANEACIÓN"/>
    <x v="0"/>
    <x v="0"/>
    <x v="0"/>
    <x v="0"/>
    <s v="Gastos de comercialización"/>
    <s v="No Aplica"/>
    <s v="No Aplica"/>
    <s v="N/A"/>
    <m/>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m/>
    <m/>
    <s v="Constante"/>
    <s v="Anual"/>
    <s v="Indicador Plan de Acción Institucional"/>
    <m/>
    <m/>
    <m/>
    <m/>
    <m/>
    <m/>
  </r>
  <r>
    <n v="4"/>
    <s v="Gestión Estratégica "/>
    <s v="Direccionamiento Estratégico y Planeación"/>
    <s v="VICEPRESIDENCIA ADMINISTRATIVA Y FINANCIERA"/>
    <s v="PLANEACIÓN"/>
    <x v="1"/>
    <x v="1"/>
    <x v="0"/>
    <x v="1"/>
    <s v="Gastos de comercialización"/>
    <s v="No Aplica"/>
    <s v="No Aplica"/>
    <s v="N/A"/>
    <m/>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0"/>
    <m/>
    <m/>
    <s v="Creciente"/>
    <s v="Cuatrimestral"/>
    <s v="Indicador Plan de Acción Institucional"/>
    <m/>
    <m/>
    <m/>
    <m/>
    <m/>
    <m/>
  </r>
  <r>
    <n v="5"/>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0"/>
    <m/>
    <m/>
    <s v="Creciente"/>
    <s v="Cuatrimestral"/>
    <s v="Indicador Plan de Acción Institucional"/>
    <m/>
    <m/>
    <m/>
    <m/>
    <m/>
    <m/>
  </r>
  <r>
    <n v="6"/>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0"/>
    <m/>
    <m/>
    <s v="Creciente"/>
    <s v="Cuatrimestral"/>
    <s v="Indicador Plan de Acción Institucional"/>
    <m/>
    <m/>
    <m/>
    <m/>
    <m/>
    <m/>
  </r>
  <r>
    <n v="7"/>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0"/>
    <m/>
    <m/>
    <s v="Creciente"/>
    <s v="Cuatrimestral"/>
    <s v="Indicador Plan de Acción Institucional"/>
    <m/>
    <m/>
    <m/>
    <m/>
    <m/>
    <m/>
  </r>
  <r>
    <n v="8"/>
    <s v="Gestión Integral"/>
    <s v="Gestión con Valores para Resultados"/>
    <s v="VICEPRESIDENCIA ADMINISTRATIVA Y FINANCIERA"/>
    <s v="PLANEACIÓN"/>
    <x v="0"/>
    <x v="0"/>
    <x v="0"/>
    <x v="0"/>
    <s v="Gastos de comercialización"/>
    <s v="No Aplica"/>
    <s v="No Aplica"/>
    <s v="N/A"/>
    <m/>
    <s v="Informe de revisión por la Presidencia de la ANH al SGIC realizado "/>
    <n v="1"/>
    <s v="Número"/>
    <s v="Corresponde  a las revisiones por la Presidencia al Sistema de Gestión Integral y de control."/>
    <s v="Informe de revisión por la Presidencia de la ANH al SGIC realizado "/>
    <n v="0"/>
    <m/>
    <m/>
    <s v="Constante"/>
    <s v="Anual"/>
    <s v="Indicador Plan de Acción Institucional"/>
    <m/>
    <m/>
    <m/>
    <m/>
    <m/>
    <m/>
  </r>
  <r>
    <n v="9"/>
    <s v="Gestión Integral"/>
    <s v="Evaluación de Resultados"/>
    <s v="VICEPRESIDENCIA ADMINISTRATIVA Y FINANCIERA"/>
    <s v="PLANEACIÓN"/>
    <x v="0"/>
    <x v="0"/>
    <x v="0"/>
    <x v="0"/>
    <s v="Otros gastos de funcionamiento"/>
    <s v="No Aplica"/>
    <s v="No Aplica"/>
    <s v="N/A"/>
    <m/>
    <s v="Evaluación de la gestión institucional FURAG II (MIPG-ANH)"/>
    <n v="83"/>
    <s v="Porcentaje"/>
    <s v="Se  evalúa el modelo a través de la herramienta FRURAG II, que arroja el resultado según la variables evaluadas."/>
    <s v="Resultado de la Evaluación"/>
    <n v="24000000"/>
    <m/>
    <m/>
    <s v="Creciente"/>
    <s v="Anual"/>
    <s v="Indicador Estratégico"/>
    <m/>
    <m/>
    <m/>
    <m/>
    <m/>
    <m/>
  </r>
  <r>
    <n v="10"/>
    <s v="Gestión de Proyectos"/>
    <s v="Evaluación de Resultados"/>
    <s v="VICEPRESIDENCIA ADMINISTRATIVA Y FINANCIERA"/>
    <s v="PLANEACIÓN"/>
    <x v="0"/>
    <x v="0"/>
    <x v="1"/>
    <x v="0"/>
    <s v="Otros gastos de funcionamiento"/>
    <s v="No Aplica"/>
    <s v="No Aplica"/>
    <s v="Fortalecer la gestión por proyectos en la ANH"/>
    <m/>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m/>
    <m/>
    <s v="Constante"/>
    <s v="Trimestral"/>
    <s v="Indicador Plan de Acción Institucional"/>
    <m/>
    <m/>
    <m/>
    <m/>
    <m/>
    <m/>
  </r>
  <r>
    <n v="11"/>
    <s v="Gestión de Proyectos"/>
    <s v="Evaluación de Resultados"/>
    <s v="VICEPRESIDENCIA ADMINISTRATIVA Y FINANCIERA"/>
    <s v="PLANEACIÓN"/>
    <x v="0"/>
    <x v="0"/>
    <x v="1"/>
    <x v="0"/>
    <s v="Otros gastos de funcionamiento"/>
    <s v="No Aplica"/>
    <s v="No Aplica"/>
    <s v="Fortalecer la gestión por proyectos en la ANH"/>
    <m/>
    <s v="Informe sobre la ejecución de proyectos elaborado"/>
    <n v="4"/>
    <s v="Número"/>
    <s v="Corresponde al informe consolidado sobre el seguimiento a la ejecución de proyectos "/>
    <s v="Informe consolidado sobre el seguimiento a la ejecución de proyectos"/>
    <n v="0"/>
    <m/>
    <m/>
    <s v="Creciente"/>
    <s v="Trimestral"/>
    <s v="Indicador Plan de Acción Institucional"/>
    <m/>
    <m/>
    <m/>
    <m/>
    <m/>
    <m/>
  </r>
  <r>
    <n v="12"/>
    <s v="Gestión de Proyectos"/>
    <s v="Direccionamiento Estratégico y Planeación"/>
    <s v="VICEPRESIDENCIA ADMINISTRATIVA Y FINANCIERA"/>
    <s v="PLANEACIÓN"/>
    <x v="0"/>
    <x v="0"/>
    <x v="1"/>
    <x v="0"/>
    <s v="Otros gastos de funcionamiento"/>
    <s v="No Aplica"/>
    <s v="No Aplica"/>
    <s v="Fortalecer la gestión por proyectos en la ANH"/>
    <m/>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m/>
    <m/>
    <s v="Constante"/>
    <s v="Anual"/>
    <s v="Indicador Plan de Acción Institucional"/>
    <m/>
    <m/>
    <m/>
    <m/>
    <m/>
    <m/>
  </r>
  <r>
    <n v="13"/>
    <s v="Gestión Documental"/>
    <s v="Información y comunicación"/>
    <s v="VICEPRESIDENCIA ADMINISTRATIVA Y FINANCIERA"/>
    <s v="ADMINISTRATIVO Y FINANCIERO"/>
    <x v="0"/>
    <x v="0"/>
    <x v="0"/>
    <x v="2"/>
    <m/>
    <m/>
    <m/>
    <s v="N/A"/>
    <m/>
    <s v="Diagnóstico Integral de Archivo ANH"/>
    <n v="1"/>
    <s v="Unidad"/>
    <m/>
    <m/>
    <n v="500000000"/>
    <m/>
    <m/>
    <m/>
    <m/>
    <s v="Indicador Plan de Acción Institucional"/>
    <m/>
    <m/>
    <m/>
    <m/>
    <m/>
    <m/>
  </r>
  <r>
    <n v="14"/>
    <s v="Gestión Documental"/>
    <s v="Información y comunicación"/>
    <s v="VICEPRESIDENCIA ADMINISTRATIVA Y FINANCIERA"/>
    <s v="ADMINISTRATIVO Y FINANCIERO"/>
    <x v="0"/>
    <x v="0"/>
    <x v="0"/>
    <x v="2"/>
    <m/>
    <m/>
    <m/>
    <s v="N/A"/>
    <m/>
    <s v="Actualización instrumentos Archivísticos de la ANH (TRD, CCD, FUID, PGD, entre otros)"/>
    <n v="80"/>
    <s v="Porcentaje"/>
    <m/>
    <m/>
    <n v="790000000"/>
    <m/>
    <m/>
    <m/>
    <m/>
    <s v="Indicador Plan de Acción Institucional"/>
    <m/>
    <m/>
    <m/>
    <m/>
    <m/>
    <m/>
  </r>
  <r>
    <n v="15"/>
    <s v="Gestión Documental"/>
    <s v="Información y comunicación"/>
    <s v="VICEPRESIDENCIA ADMINISTRATIVA Y FINANCIERA"/>
    <s v="ADMINISTRATIVO Y FINANCIERO"/>
    <x v="0"/>
    <x v="0"/>
    <x v="0"/>
    <x v="2"/>
    <m/>
    <m/>
    <m/>
    <s v="N/A"/>
    <m/>
    <s v="Organización documental del archivo de gestión y central de la ANH de aproximadamente 5.000 cajas de archivo (levantamiento de inventario, clasificación, ordenación, depuración, foliación, descripción documental)"/>
    <n v="20"/>
    <s v="Porcentaje"/>
    <m/>
    <m/>
    <n v="980000000"/>
    <m/>
    <m/>
    <m/>
    <m/>
    <s v="Indicador Plan de Acción Institucional"/>
    <m/>
    <m/>
    <m/>
    <m/>
    <m/>
    <m/>
  </r>
  <r>
    <n v="16"/>
    <s v="Gestión Administrativa"/>
    <s v="Gestión con Valores para Resultados"/>
    <s v="VICEPRESIDENCIA ADMINISTRATIVA Y FINANCIERA"/>
    <s v="ADMINISTRATIVO Y FINANCIERO"/>
    <x v="0"/>
    <x v="0"/>
    <x v="0"/>
    <x v="3"/>
    <s v="Gastos de comercialización"/>
    <s v="No Aplica"/>
    <s v="No Aplica"/>
    <s v="N/A"/>
    <m/>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m/>
    <m/>
    <s v="Creciente"/>
    <s v="Semestral"/>
    <s v="Indicador Plan de Acción Institucional"/>
    <m/>
    <m/>
    <m/>
    <m/>
    <m/>
    <m/>
  </r>
  <r>
    <n v="17"/>
    <s v="Gestión TICs"/>
    <s v="Gestión con Valores para Resultados"/>
    <s v="VICEPRESIDENCIA ADMINISTRATIVA Y FINANCIERA"/>
    <s v="ADMINISTRATIVO Y FINANCIERO"/>
    <x v="0"/>
    <x v="0"/>
    <x v="2"/>
    <x v="4"/>
    <s v="Gastos de comercialización"/>
    <s v="No Aplica"/>
    <s v="No Aplica"/>
    <s v="N/A"/>
    <m/>
    <s v="Actualización, mantenimiento y soporte del Sistema de Gestión de Documentos Electrónicos de Archivo - SGDEA ControlDoc"/>
    <n v="1"/>
    <s v="Unidad"/>
    <s v="Soporte, mantenimiento y actualizaciones del SGDEA que emplea la entidad por horas."/>
    <s v="Mensual"/>
    <n v="500000000"/>
    <m/>
    <m/>
    <s v="Constante"/>
    <s v="Mensual"/>
    <s v="Indicador Plan de Acción Institucional"/>
    <m/>
    <m/>
    <m/>
    <m/>
    <m/>
    <m/>
  </r>
  <r>
    <n v="18"/>
    <s v="Gestión del Talento Humano"/>
    <s v="Talento Humano"/>
    <s v="VICEPRESIDENCIA ADMINISTRATIVA Y FINANCIERA"/>
    <s v="TALENTO HUMANO"/>
    <x v="0"/>
    <x v="0"/>
    <x v="3"/>
    <x v="5"/>
    <s v="Otros gastos de funcionamiento"/>
    <s v="No Aplica"/>
    <s v="No Aplica"/>
    <s v="N/A"/>
    <m/>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m/>
    <m/>
    <s v="Creciente"/>
    <s v="Semestral"/>
    <s v="Indicador Estratégico"/>
    <m/>
    <m/>
    <m/>
    <m/>
    <m/>
    <m/>
  </r>
  <r>
    <n v="19"/>
    <s v="Gestión del Talento Humano"/>
    <s v="Talento Humano"/>
    <s v="VICEPRESIDENCIA ADMINISTRATIVA Y FINANCIERA"/>
    <s v="TALENTO HUMANO"/>
    <x v="0"/>
    <x v="0"/>
    <x v="4"/>
    <x v="5"/>
    <s v="Otros gastos de funcionamiento"/>
    <s v="No Aplica"/>
    <s v="No Aplica"/>
    <s v="N/A"/>
    <m/>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1259938660"/>
    <m/>
    <m/>
    <s v="Creciente"/>
    <s v="Trimestral"/>
    <s v="Indicador Plan de Acción Institucional"/>
    <m/>
    <m/>
    <m/>
    <m/>
    <m/>
    <m/>
  </r>
  <r>
    <n v="20"/>
    <s v="Gestión del Talento Humano"/>
    <s v="Talento Humano"/>
    <s v="VICEPRESIDENCIA ADMINISTRATIVA Y FINANCIERA"/>
    <s v="TALENTO HUMANO"/>
    <x v="0"/>
    <x v="0"/>
    <x v="4"/>
    <x v="6"/>
    <s v="Otros gastos de funcionamiento"/>
    <s v="No Aplica"/>
    <s v="No Aplica"/>
    <s v="N/A"/>
    <m/>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42517377"/>
    <m/>
    <m/>
    <s v="Creciente"/>
    <s v="Trimestral"/>
    <s v="Indicador Plan de Acción Institucional"/>
    <m/>
    <m/>
    <m/>
    <m/>
    <m/>
    <m/>
  </r>
  <r>
    <n v="21"/>
    <s v="Gestión del Talento Humano"/>
    <s v="Talento Humano"/>
    <s v="VICEPRESIDENCIA ADMINISTRATIVA Y FINANCIERA"/>
    <s v="TALENTO HUMANO"/>
    <x v="0"/>
    <x v="0"/>
    <x v="4"/>
    <x v="7"/>
    <s v="Otros gastos de funcionamiento"/>
    <s v="No Aplica"/>
    <s v="No Aplica"/>
    <s v="N/A"/>
    <m/>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m/>
    <m/>
    <s v="Creciente"/>
    <s v="Trimestral"/>
    <s v="Indicador Plan de Acción Institucional"/>
    <m/>
    <m/>
    <m/>
    <m/>
    <m/>
    <m/>
  </r>
  <r>
    <n v="22"/>
    <s v="Gestión del Talento Humano"/>
    <s v="Talento Humano"/>
    <s v="VICEPRESIDENCIA ADMINISTRATIVA Y FINANCIERA"/>
    <s v="TALENTO HUMANO"/>
    <x v="0"/>
    <x v="0"/>
    <x v="4"/>
    <x v="8"/>
    <s v="Otros gastos de funcionamiento"/>
    <s v="No Aplica"/>
    <s v="No Aplica"/>
    <s v="N/A"/>
    <m/>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m/>
    <m/>
    <s v="Creciente"/>
    <s v="Trimestral"/>
    <s v="Indicador Plan de Acción Institucional"/>
    <m/>
    <m/>
    <m/>
    <m/>
    <m/>
    <m/>
  </r>
  <r>
    <n v="23"/>
    <s v="Gestión del Talento Humano"/>
    <s v="Talento Humano"/>
    <s v="VICEPRESIDENCIA ADMINISTRATIVA Y FINANCIERA"/>
    <s v="TALENTO HUMANO"/>
    <x v="0"/>
    <x v="0"/>
    <x v="4"/>
    <x v="9"/>
    <s v="Otros gastos de funcionamiento"/>
    <s v="No Aplica"/>
    <s v="No Aplica"/>
    <s v="N/A"/>
    <m/>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5647807968"/>
    <m/>
    <m/>
    <s v="Creciente"/>
    <s v="Trimestral"/>
    <s v="Indicador Plan de Acción Institucional"/>
    <m/>
    <m/>
    <m/>
    <m/>
    <m/>
    <m/>
  </r>
  <r>
    <n v="24"/>
    <s v="Gestión del Talento Humano"/>
    <s v="Talento Humano"/>
    <s v="VICEPRESIDENCIA ADMINISTRATIVA Y FINANCIERA"/>
    <s v="TALENTO HUMANO"/>
    <x v="0"/>
    <x v="0"/>
    <x v="4"/>
    <x v="5"/>
    <m/>
    <m/>
    <m/>
    <s v="N/A"/>
    <m/>
    <s v="Ejecución de Actividad enfocada a el ciclo de vida organizacional del servidor público  en su etapa de Retiro "/>
    <n v="1"/>
    <s v="Unidad"/>
    <m/>
    <m/>
    <n v="0"/>
    <m/>
    <m/>
    <m/>
    <m/>
    <s v="Indicador Plan de Acción Institucional"/>
    <m/>
    <m/>
    <m/>
    <m/>
    <m/>
    <m/>
  </r>
  <r>
    <n v="25"/>
    <s v="Gestión financiera"/>
    <s v="Gestión con Valores para Resultados"/>
    <s v="VICEPRESIDENCIA ADMINISTRATIVA Y FINANCIERA"/>
    <s v="ADMINISTRATIVO Y FINANCIERO"/>
    <x v="0"/>
    <x v="0"/>
    <x v="1"/>
    <x v="3"/>
    <m/>
    <m/>
    <m/>
    <s v="Identificar el total de declaraciones presentadas a las oficinas de impuestos de forma oportuna, de acuerdo a los establecido en la normatividad vigente"/>
    <m/>
    <s v="Número de declaraciones presentadas oportunamente"/>
    <n v="100"/>
    <s v="Porcentaje"/>
    <m/>
    <m/>
    <n v="0"/>
    <m/>
    <m/>
    <m/>
    <m/>
    <s v="Indicador Plan de Acción Institucional"/>
    <m/>
    <m/>
    <m/>
    <m/>
    <m/>
    <m/>
  </r>
  <r>
    <n v="26"/>
    <s v="Gestión financiera"/>
    <s v="Gestión con Valores para Resultados"/>
    <s v="VICEPRESIDENCIA ADMINISTRATIVA Y FINANCIERA"/>
    <s v="ADMINISTRATIVO Y FINANCIERO"/>
    <x v="0"/>
    <x v="0"/>
    <x v="0"/>
    <x v="3"/>
    <m/>
    <m/>
    <m/>
    <s v="Ejercer el control y seguimiento a la ejecución de los gastos de funcionamiento en el período fiscal correspondiente tomando el comportamiento semestral, con el ánimo de garantizar la austeridad en el gasto conforme a las directrices del gobierno nacional"/>
    <m/>
    <s v="Total Presupuesto de Gastos de Funcionamiento Ejecutado/Total Apropiación de Gasto de Funcionamiento"/>
    <s v="% de ejecución equivalente &lt;= el 50% de apropiación anual"/>
    <s v="Porcentaje"/>
    <m/>
    <m/>
    <n v="0"/>
    <m/>
    <m/>
    <m/>
    <m/>
    <s v="Indicador Plan de Acción Institucional"/>
    <m/>
    <m/>
    <m/>
    <m/>
    <m/>
    <m/>
  </r>
  <r>
    <n v="27"/>
    <s v="Auditoría interna"/>
    <s v="Control interno"/>
    <s v="OFICINA DE CONTROL INTERNO "/>
    <s v="OFICINA DE CONTROL INTERNO "/>
    <x v="0"/>
    <x v="0"/>
    <x v="0"/>
    <x v="3"/>
    <s v="Gastos de funcionamiento"/>
    <s v="No Aplica"/>
    <s v="No Aplica"/>
    <s v="Establecer el grado de eficacia en que se ejecutan las actividades establecidas en el PAAI"/>
    <m/>
    <s v="Plan Anual de Auditoría Interna (PAAI) cumplido"/>
    <n v="100"/>
    <s v="Porcentaje"/>
    <s v="Establecer el grado de eficacia en que se ejecutan las actividades establecidas en el PAAI"/>
    <s v="(Actividades ejecutadas /_x000a_Actividades programadas)*100"/>
    <n v="0"/>
    <m/>
    <m/>
    <s v="Creciente"/>
    <s v="Trimestral"/>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s v="Eventos de divulgación realizados"/>
    <n v="6"/>
    <s v="Número"/>
    <m/>
    <m/>
    <n v="1900000000"/>
    <m/>
    <m/>
    <m/>
    <m/>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m/>
    <m/>
    <m/>
    <m/>
    <m/>
    <n v="131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5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200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35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215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520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14800000000"/>
    <m/>
    <m/>
    <m/>
    <m/>
    <s v="Indicador Plan de Acción Institucional"/>
    <m/>
    <m/>
    <m/>
    <m/>
    <m/>
    <m/>
  </r>
  <r>
    <n v="32"/>
    <s v="Gestión de Contratos en Exploración"/>
    <s v="Evaluación de Resultados"/>
    <s v="VICEPRESIDENCIA DE CONTRATOS DE HIDROCARBUROS"/>
    <s v="GERENCIA GSCE"/>
    <x v="0"/>
    <x v="0"/>
    <x v="6"/>
    <x v="3"/>
    <s v="Gastos de comercialización"/>
    <s v="No Aplica"/>
    <s v="No Aplica"/>
    <s v="No Aplica"/>
    <m/>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m/>
    <m/>
    <s v="Creciente"/>
    <s v="Mensual"/>
    <s v="Indicador Plan de Acción Institucional"/>
    <m/>
    <m/>
    <m/>
    <m/>
    <m/>
    <m/>
  </r>
  <r>
    <n v="33"/>
    <s v="Gestión de Contratos en Exploración"/>
    <s v="Evaluación de Resultados"/>
    <s v="VICEPRESIDENCIA DE CONTRATOS DE HIDROCARBUROS"/>
    <s v="GERENCIA GSCE"/>
    <x v="0"/>
    <x v="0"/>
    <x v="6"/>
    <x v="3"/>
    <s v="Gastos de comercialización"/>
    <s v="No Aplica"/>
    <s v="No Aplica"/>
    <s v="No Aplica"/>
    <m/>
    <s v="Nivel de respuesta a las solicitudes de los operadores para la gestión de contratos de hidrocarburos"/>
    <n v="90"/>
    <s v="Porcentaje"/>
    <s v="El indicador muestra la eficacia en la respuesta a las solicitudes del Operador por parte de la gerencia de seguimiento a contratos en producción."/>
    <m/>
    <n v="935282381"/>
    <m/>
    <m/>
    <s v="Creciente"/>
    <s v="Mensual"/>
    <s v="Indicador Plan de Acción Institucional"/>
    <m/>
    <m/>
    <m/>
    <m/>
    <m/>
    <m/>
  </r>
  <r>
    <n v="34"/>
    <s v="Gestión de Contratos en Producción"/>
    <s v="Evaluación de Resultados"/>
    <s v="VICEPRESIDENCIA DE CONTRATOS DE HIDROCARBUROS"/>
    <s v="GERENCIA GSCP"/>
    <x v="2"/>
    <x v="2"/>
    <x v="6"/>
    <x v="3"/>
    <s v="Gastos de comercialización"/>
    <s v="No Aplica"/>
    <s v="No Aplica"/>
    <s v="No Aplica"/>
    <m/>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309379533.75"/>
    <m/>
    <m/>
    <s v="Creciente"/>
    <s v="Trimestral"/>
    <s v="Indicador Plan de Acción Institucional"/>
    <m/>
    <m/>
    <m/>
    <m/>
    <m/>
    <m/>
  </r>
  <r>
    <n v="35"/>
    <s v="Gestión de Contratos en Producción"/>
    <s v="Evaluación de Resultados"/>
    <s v="VICEPRESIDENCIA DE CONTRATOS DE HIDROCARBUROS"/>
    <s v="GERENCIA GSCP"/>
    <x v="2"/>
    <x v="2"/>
    <x v="6"/>
    <x v="3"/>
    <s v="Gastos de comercialización"/>
    <s v="No Aplica"/>
    <s v="No Aplica"/>
    <s v="No Aplica"/>
    <m/>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103126511.25"/>
    <m/>
    <m/>
    <s v="Creciente"/>
    <s v="Trimestral"/>
    <s v="Indicador Plan de Acción Institucional"/>
    <m/>
    <m/>
    <m/>
    <m/>
    <m/>
    <m/>
  </r>
  <r>
    <n v="36"/>
    <s v="Gestión Social, HSE y de Seguridad de Contratos de Hidrocarburos"/>
    <s v="Evaluación de Resultados"/>
    <s v="VICEPRESIDENCIA DE CONTRATOS DE HIDROCARBUROS"/>
    <s v="GERENCIA GSCYMA "/>
    <x v="1"/>
    <x v="3"/>
    <x v="6"/>
    <x v="3"/>
    <s v="Gastos de comercialización"/>
    <s v="No Aplica"/>
    <s v="No Aplica"/>
    <s v="No Aplica"/>
    <m/>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1608060160.5"/>
    <m/>
    <m/>
    <s v="Creciente"/>
    <s v="Mensual"/>
    <s v="Indicador Plan de Acción Institucional"/>
    <m/>
    <m/>
    <m/>
    <m/>
    <m/>
    <m/>
  </r>
  <r>
    <n v="37"/>
    <s v="Gestión Social, HSE y de Seguridad de Contratos de Hidrocarburos"/>
    <s v="Gestión con Valores para Resultados"/>
    <s v="VICEPRESIDENCIA DE CONTRATOS DE HIDROCARBUROS"/>
    <s v="GERENCIA GSCYMA "/>
    <x v="1"/>
    <x v="3"/>
    <x v="6"/>
    <x v="3"/>
    <s v="Gastos de comercialización"/>
    <s v="No Aplica"/>
    <s v="No Aplica"/>
    <s v="No Aplica"/>
    <m/>
    <s v="Gestión Socio Ambiental"/>
    <n v="90"/>
    <s v="Porcentaje"/>
    <m/>
    <m/>
    <n v="1091211010.5"/>
    <m/>
    <m/>
    <m/>
    <m/>
    <s v="Indicador Plan de Acción Institucional"/>
    <m/>
    <m/>
    <m/>
    <m/>
    <m/>
    <m/>
  </r>
  <r>
    <n v="38"/>
    <s v="Identificación de Oportunidades Exploratorias"/>
    <s v="NO APLICA"/>
    <s v="VICEPRESIDENCIA TÉCNICA"/>
    <s v="GERENCIA GESTIÓN DE LA INFORMACIÓN TÉCNICA"/>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182000000000"/>
    <m/>
    <m/>
    <m/>
    <m/>
    <s v="Indicador Plan de Acción Institucional"/>
    <m/>
    <m/>
    <m/>
    <m/>
    <m/>
    <m/>
  </r>
  <r>
    <n v="38"/>
    <s v="Identificación de Oportunidades Exploratorias"/>
    <s v="NO APLICA"/>
    <s v="VICEPRESIDENCIA TÉCNICA"/>
    <s v="GERENCIA DE GESTION DEL CONOCIMIENTO "/>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21578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250000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61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40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2000000000"/>
    <m/>
    <m/>
    <m/>
    <m/>
    <s v="Indicador Plan de Acción Institucional"/>
    <m/>
    <m/>
    <m/>
    <m/>
    <m/>
    <m/>
  </r>
  <r>
    <n v="41"/>
    <s v="Identificación de Oportunidades Exploratorias"/>
    <s v="NO APLICA"/>
    <s v="VICEPRESIDENCIA TÉCNICA"/>
    <s v="GERENCIA GESTIÓN DE LA INFORMACIÓN TÉCNICA"/>
    <x v="0"/>
    <x v="0"/>
    <x v="2"/>
    <x v="4"/>
    <s v="Gastos de comercialización"/>
    <s v="No Aplica"/>
    <s v="No Aplica"/>
    <s v="No Aplica"/>
    <m/>
    <s v="Software misional en operación (1)"/>
    <n v="100"/>
    <s v="Porcentaje"/>
    <m/>
    <m/>
    <n v="2448478917"/>
    <m/>
    <m/>
    <m/>
    <m/>
    <s v="Indicador Plan de Acción Institucional"/>
    <m/>
    <m/>
    <m/>
    <m/>
    <m/>
    <m/>
  </r>
  <r>
    <n v="42"/>
    <s v="Identificación de Oportunidades Exploratorias"/>
    <s v="NO APLICA"/>
    <s v="VICEPRESIDENCIA TÉCNICA"/>
    <s v="GERENCIA GESTIÓN DE LA INFORMACIÓN TÉCNICA"/>
    <x v="0"/>
    <x v="0"/>
    <x v="8"/>
    <x v="3"/>
    <s v="Gastos de comercialización"/>
    <s v="No Aplica"/>
    <s v="No Aplica"/>
    <s v="No Aplica"/>
    <m/>
    <s v="Informes técnicos y relacionados con la gestión de la Vicepresidencia Técnica (2)"/>
    <n v="100"/>
    <s v="Número"/>
    <m/>
    <m/>
    <n v="700000000"/>
    <m/>
    <m/>
    <m/>
    <m/>
    <s v="Indicador Plan de Acción Institucional"/>
    <m/>
    <m/>
    <m/>
    <m/>
    <m/>
    <m/>
  </r>
  <r>
    <n v="43"/>
    <s v="Gestión de Regalías y Derechos Económicos"/>
    <s v="Gestión con Valores para Resultados"/>
    <s v="VICEPRESICENCIA OPERCIONES, REGALIAS Y PARTICIPACIONES"/>
    <s v="GERENCIA DE REGALIAS Y DERECHOS ECONOMICOS "/>
    <x v="2"/>
    <x v="2"/>
    <x v="9"/>
    <x v="0"/>
    <s v="Gastos de comercialización"/>
    <s v="No Aplica"/>
    <s v="No Aplica"/>
    <s v="N/A"/>
    <m/>
    <s v="Regalías recaudadas"/>
    <n v="11.42"/>
    <s v="Billones de pesos"/>
    <s v="Refiere el avance en el valor total de las regalías recaudadas en la vigencia, el monto acumulado de recursos que por concepto de regalías por la explotación de hidrocarburos serán transferidos al SGR en la vigencia 2022. "/>
    <s v="Sumatoria de regalías recaudadas en el año"/>
    <n v="182562906.94498599"/>
    <m/>
    <m/>
    <s v="Creciente"/>
    <s v="Mensual"/>
    <s v="Indicador Estratégico"/>
    <m/>
    <m/>
    <m/>
    <m/>
    <m/>
    <m/>
  </r>
  <r>
    <n v="44"/>
    <s v="Gestión de Regalías y Derechos Económicos"/>
    <s v="Gestión con Valores para Resultados"/>
    <s v="VICEPRESICENCIA OPERCIONES, REGALIAS Y PARTICIPACIONES"/>
    <s v="GERENCIA DE REGALIAS Y DERECHOS ECONOMICOS "/>
    <x v="2"/>
    <x v="2"/>
    <x v="10"/>
    <x v="0"/>
    <s v="Gastos de comercialización"/>
    <s v="No Aplica"/>
    <s v="No Aplica"/>
    <s v="N/A"/>
    <m/>
    <s v="Ingresos por Derechos Económicos"/>
    <n v="15806"/>
    <s v="Millones de pesos"/>
    <s v="Indica el avance en el reconocimiento del recaudo de ingresos por derechos económicos a una fecha de corte"/>
    <s v="Sumatoria de los Ingresos aplicados por Derechos Económicos. "/>
    <n v="80771632.948753998"/>
    <m/>
    <m/>
    <s v="Creciente"/>
    <s v="Trimestral"/>
    <s v="Indicador Estratégico"/>
    <m/>
    <m/>
    <m/>
    <m/>
    <m/>
    <m/>
  </r>
  <r>
    <n v="45"/>
    <s v="Gestión de Regalías y Derechos Económicos"/>
    <s v="Gestión con Valores para Resultados"/>
    <s v="VICEPRESICENCIA OPERCIONES, REGALIAS Y PARTICIPACIONES"/>
    <s v="GERENCIA DE REGALIAS Y DERECHOS ECONOMICOS "/>
    <x v="2"/>
    <x v="2"/>
    <x v="10"/>
    <x v="3"/>
    <s v="Gastos de comercialización"/>
    <s v="No Aplica"/>
    <s v="No Aplica"/>
    <s v="N/A"/>
    <m/>
    <s v="Gestión aplicaciones derechos económicos"/>
    <n v="90"/>
    <s v="Porcentaje"/>
    <s v="Indica el avance en la gestión de aplicaciones de los pagos efectuados por derechos económicos"/>
    <s v="No. de partidas del mes (n+1) con aplicaciones radicadas/No. de partidas pendientes de aplicación del mes (n)"/>
    <n v="40385816.474376999"/>
    <m/>
    <m/>
    <s v="Constante"/>
    <s v="Mensual"/>
    <s v="Indicador Plan de Acción Institucional"/>
    <m/>
    <m/>
    <m/>
    <m/>
    <m/>
    <m/>
  </r>
  <r>
    <n v="46"/>
    <s v="Gestión de Regalías y Derechos Económicos"/>
    <s v="Gestión con Valores para Resultados"/>
    <s v="VICEPRESICENCIA OPERCIONES, REGALIAS Y PARTICIPACIONES"/>
    <s v="GERENCIA DE REGALIAS Y DERECHOS ECONOMICOS "/>
    <x v="2"/>
    <x v="2"/>
    <x v="9"/>
    <x v="3"/>
    <s v="Gastos de comercialización"/>
    <s v="No Aplica"/>
    <s v="No Aplica"/>
    <s v="N/A"/>
    <m/>
    <s v="Promedio días trámite recursos de reposición"/>
    <n v="30"/>
    <s v="días hábiles"/>
    <s v="Refiere el numero de días en promedio en el que se resolvieron los recursos de reposición contra una liquidación trimestral de regalías."/>
    <s v="Formula del Indicador: Sumatoria del No. de días hábiles utilizados para resolver los recursos de una liquidación trimestral/Total de recursos interpuestos y resueltos frente a una liquidación trimestral"/>
    <n v="144882424.15750638"/>
    <m/>
    <m/>
    <s v="Constante"/>
    <s v="Trimestral"/>
    <s v="Indicador Plan de Acción Institucional"/>
    <m/>
    <m/>
    <m/>
    <m/>
    <m/>
    <m/>
  </r>
  <r>
    <n v="47"/>
    <s v="Gestión de Regalías y Derechos Económicos"/>
    <s v="Gestión con Valores para Resultados"/>
    <s v="VICEPRESICENCIA OPERCIONES, REGALIAS Y PARTICIPACIONES"/>
    <s v="GERENCIA DE REGALIAS Y DERECHOS ECONOMICOS "/>
    <x v="2"/>
    <x v="2"/>
    <x v="11"/>
    <x v="0"/>
    <s v="Sistema General de Regalías"/>
    <s v="No Aplica"/>
    <s v="No Aplica"/>
    <s v="N/A"/>
    <m/>
    <s v="Excedentes financieros girados a la nación"/>
    <n v="1270301.1712869999"/>
    <s v="Millones de pesos"/>
    <s v="Excedentes financieros transferidos a la nación"/>
    <s v="Sumatoria de los saldos trasladados correspondientes a excedentes financieros durante el año."/>
    <n v="40385816.474376999"/>
    <m/>
    <m/>
    <s v="Constante"/>
    <s v="Anual"/>
    <s v="Indicador Estratégico"/>
    <m/>
    <m/>
    <m/>
    <m/>
    <m/>
    <m/>
  </r>
  <r>
    <n v="48"/>
    <s v="Revisión y Consolidación de Reservas de Hidrocarburos"/>
    <s v="Gestión con Valores para Resultados"/>
    <s v="VICEPRESICENCIA OPERCIONES, REGALIAS Y PARTICIPACIONES"/>
    <s v="GERENCIA DE RESERVAS Y OPERACIONES "/>
    <x v="2"/>
    <x v="2"/>
    <x v="12"/>
    <x v="3"/>
    <m/>
    <m/>
    <m/>
    <s v="N/A"/>
    <m/>
    <s v="Cumplimiento al cronograma de seguimiento a los proyectos C&amp;T"/>
    <n v="100"/>
    <s v="Porcentaje"/>
    <m/>
    <m/>
    <n v="0"/>
    <m/>
    <m/>
    <m/>
    <m/>
    <s v="Indicador Plan de Acción Institucional"/>
    <m/>
    <m/>
    <m/>
    <m/>
    <m/>
    <m/>
  </r>
  <r>
    <n v="49"/>
    <s v="Revisión y Consolidación de Reservas de Hidrocarburos"/>
    <s v="Gestión con Valores para Resultados"/>
    <s v="VICEPRESICENCIA OPERCIONES, REGALIAS Y PARTICIPACIONES"/>
    <s v="GERENCIA DE RESERVAS Y OPERACIONES "/>
    <x v="2"/>
    <x v="2"/>
    <x v="12"/>
    <x v="3"/>
    <m/>
    <m/>
    <m/>
    <s v="N/A"/>
    <m/>
    <s v="Cumplimiento al cronograma de actividades del informe de recursos y reservas 2022"/>
    <n v="100"/>
    <s v="Porcentaje"/>
    <m/>
    <m/>
    <n v="0"/>
    <m/>
    <m/>
    <m/>
    <m/>
    <s v="Indicador Estratégico"/>
    <m/>
    <m/>
    <m/>
    <m/>
    <m/>
    <m/>
  </r>
  <r>
    <n v="50"/>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Desarrollar, implementar y ampliar los sistemas de información"/>
    <m/>
    <s v="Servicios de información implementados"/>
    <n v="2"/>
    <s v="Número"/>
    <m/>
    <m/>
    <n v="1995363300"/>
    <m/>
    <m/>
    <m/>
    <m/>
    <s v="Indicador Plan de Acción Institucional"/>
    <m/>
    <m/>
    <m/>
    <m/>
    <m/>
    <m/>
  </r>
  <r>
    <n v="51"/>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Habilitar la arquitectura de integración de sistemas de información por microservicios"/>
    <m/>
    <s v="Servicios de información implementados"/>
    <n v="1"/>
    <s v="Número"/>
    <m/>
    <m/>
    <n v="524636700"/>
    <m/>
    <m/>
    <m/>
    <m/>
    <s v="Indicador Plan de Acción Institucional"/>
    <m/>
    <m/>
    <m/>
    <m/>
    <m/>
    <m/>
  </r>
  <r>
    <n v="52"/>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s capacidades de la infraestructura tecnológica de los Centros de cómputo y sus facilidades"/>
    <m/>
    <s v="Servicios de información actualizados"/>
    <n v="2"/>
    <s v="Número"/>
    <m/>
    <m/>
    <n v="7710000000"/>
    <m/>
    <m/>
    <m/>
    <m/>
    <s v="Indicador Plan de Acción Institucional"/>
    <m/>
    <m/>
    <m/>
    <m/>
    <m/>
    <m/>
  </r>
  <r>
    <n v="53"/>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 infraestructura tecnológica de toma remota de información para soportar la función de fiscalización"/>
    <m/>
    <s v="Servicios de información actualizados"/>
    <n v="1"/>
    <s v="Número"/>
    <m/>
    <m/>
    <n v="1500000000"/>
    <m/>
    <m/>
    <m/>
    <m/>
    <s v="Indicador Plan de Acción Institucional"/>
    <m/>
    <m/>
    <m/>
    <m/>
    <m/>
    <m/>
  </r>
  <r>
    <n v="54"/>
    <s v="Gestión TICs"/>
    <s v="Gestión con Valores para Resultados"/>
    <s v="OFICINA DE TECNOLOGÍAS DE LA INFORMACIÓN"/>
    <s v="NO APLICA"/>
    <x v="0"/>
    <x v="0"/>
    <x v="13"/>
    <x v="10"/>
    <s v="Proyecto de inversión DNP"/>
    <s v="Fortalecimiento de sistemas, seguridad e infraestructura tecnologica"/>
    <s v="Documentos de lineamientos técnicos"/>
    <s v="Formular el Plan Estratégico de seguridad de la Información"/>
    <m/>
    <s v="Documentos de lineamientos técnicos"/>
    <n v="1"/>
    <s v="Número"/>
    <m/>
    <m/>
    <n v="370000000"/>
    <m/>
    <m/>
    <m/>
    <m/>
    <s v="Indicador Plan de Acción Institucional"/>
    <m/>
    <m/>
    <m/>
    <m/>
    <m/>
    <m/>
  </r>
  <r>
    <n v="55"/>
    <s v="Gestión TICs"/>
    <s v="Gestión con Valores para Resultados"/>
    <s v="OFICINA DE TECNOLOGÍAS DE LA INFORMACIÓN"/>
    <s v="NO APLICA"/>
    <x v="0"/>
    <x v="0"/>
    <x v="13"/>
    <x v="4"/>
    <s v="Proyecto de inversión DNP"/>
    <s v="Fortalecimiento de sistemas, seguridad e infraestructura tecnologica"/>
    <s v="Documentos de lineamientos técnicos"/>
    <s v="Formular la hoja de ruta para el aseguramiento de la calidad de los datos digitales de la ANH"/>
    <m/>
    <s v="Documentos de lineamientos técnicos"/>
    <n v="1"/>
    <s v="Número"/>
    <m/>
    <m/>
    <n v="400000000"/>
    <m/>
    <m/>
    <m/>
    <m/>
    <s v="Indicador Plan de Acción Institucional"/>
    <m/>
    <m/>
    <m/>
    <m/>
    <m/>
    <m/>
  </r>
  <r>
    <n v="56"/>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Diseñar  y  ejecutar Plan Estratégico de Comunicaciones."/>
    <m/>
    <s v="Servicio de divulgación para la promoción y posicionamiento de los recursos hidrocarburíferos"/>
    <n v="1"/>
    <s v="Número"/>
    <m/>
    <m/>
    <n v="1783000000"/>
    <m/>
    <m/>
    <m/>
    <m/>
    <s v="Indicador Plan de Acción Institucional"/>
    <m/>
    <m/>
    <m/>
    <m/>
    <m/>
    <m/>
  </r>
  <r>
    <n v="57"/>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Priorizar, coordinar la participación por parte de la ANH en escenarios estratégicos."/>
    <m/>
    <s v="Servicio de divulgación para la promoción y posicionamiento de los recursos hidrocarburíferos"/>
    <n v="12"/>
    <s v="Número"/>
    <m/>
    <m/>
    <n v="5675000000"/>
    <m/>
    <m/>
    <m/>
    <m/>
    <s v="Indicador Plan de Acción Institucional"/>
    <m/>
    <m/>
    <m/>
    <m/>
    <m/>
    <m/>
  </r>
  <r>
    <n v="58"/>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Realizar análisis o estudios de mercados e investigaciones del sector."/>
    <m/>
    <s v="Documentos de investigación"/>
    <n v="1"/>
    <s v="Número"/>
    <m/>
    <m/>
    <n v="1250000000"/>
    <m/>
    <m/>
    <m/>
    <m/>
    <s v="Indicador Plan de Acción Institucional"/>
    <m/>
    <m/>
    <m/>
    <m/>
    <m/>
    <m/>
  </r>
  <r>
    <n v="59"/>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Evaluar las capacidades de los proponentes, operadores o compañías inversionistas."/>
    <m/>
    <s v="Documentos de investigación"/>
    <n v="1"/>
    <s v="Número"/>
    <m/>
    <m/>
    <n v="1508000000"/>
    <m/>
    <m/>
    <m/>
    <m/>
    <s v="Indicador Plan de Acción Institucional"/>
    <m/>
    <m/>
    <m/>
    <m/>
    <m/>
    <m/>
  </r>
  <r>
    <n v="60"/>
    <s v="Gestión Contractual"/>
    <s v="Gestión con Valores para Resultados"/>
    <s v="OFICINA ASESORA JURIDICA "/>
    <s v="OFICINA ASESORA JURIDICA "/>
    <x v="0"/>
    <x v="0"/>
    <x v="4"/>
    <x v="11"/>
    <s v="Gastos de comercialización"/>
    <s v="No Aplica"/>
    <s v="No Aplica"/>
    <s v="Seleccionar contratistas a través de las diferentes modalidades de contratación de acuerdo con la normativa vigente"/>
    <m/>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m/>
    <m/>
    <s v="Constante"/>
    <s v="Semestral"/>
    <s v="Indicador Plan de Acción Institucional"/>
    <m/>
    <m/>
    <m/>
    <m/>
    <m/>
    <m/>
  </r>
  <r>
    <n v="61"/>
    <s v="Gestión Legal"/>
    <s v="Gestión con Valores para Resultados"/>
    <s v="OFICINA ASESORA JURIDICA "/>
    <s v="OFICINA ASESORA JURIDICA "/>
    <x v="0"/>
    <x v="0"/>
    <x v="1"/>
    <x v="3"/>
    <s v="Gastos de comercialización"/>
    <s v="No Aplica"/>
    <s v="No Aplica"/>
    <s v="Emitir respuestas a_x000a_ solicitudes de conceptos jurídicos relacionados con los contratos E&amp;P y TEAS"/>
    <m/>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m/>
    <m/>
    <s v="Constante"/>
    <s v="Trimestral"/>
    <s v="Indicador Plan de Acción Institucional"/>
    <m/>
    <m/>
    <m/>
    <m/>
    <m/>
    <m/>
  </r>
  <r>
    <n v="62"/>
    <s v="Gestión Legal"/>
    <s v="Gestión con Valores para Resultados"/>
    <s v="OFICINA ASESORA JURIDICA "/>
    <s v="OFICINA ASESORA JURIDICA "/>
    <x v="0"/>
    <x v="0"/>
    <x v="6"/>
    <x v="3"/>
    <s v="Gastos de comercialización"/>
    <s v="No Aplica"/>
    <s v="No Aplica"/>
    <s v="Contestar demandas y requerimiento de despachos judiciales "/>
    <m/>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m/>
    <m/>
    <s v="Constante"/>
    <s v="Semestral"/>
    <s v="Indicador Plan de Acción Institucional"/>
    <m/>
    <m/>
    <m/>
    <m/>
    <m/>
    <m/>
  </r>
  <r>
    <n v="63"/>
    <s v="Identificación de Oportunidades Exploratorias"/>
    <s v="Evaluación de Resultados"/>
    <s v="VICEPRESIDENCIA TÉCNICA"/>
    <s v="GERENCIA DE GESTION DEL CONOCIMIENTO "/>
    <x v="2"/>
    <x v="2"/>
    <x v="7"/>
    <x v="0"/>
    <s v="Proyecto de inversión DNP"/>
    <s v=" Identificación de oportunidades exploratorias de hidrocarburos nacional"/>
    <s v="No Aplica"/>
    <s v="No Aplica"/>
    <m/>
    <s v="Áreas evaluadas técnicamente ofrecidas para nominación en procesos competitivos"/>
    <m/>
    <s v="Número"/>
    <s v="Corresponde al numero de nuevas regiones de interés prospectivo para la exploración de hidrocarburos - áreas evaluadas técnicamente por la Vicepresidencia Técnica"/>
    <s v="Numero de áreas evaluadas técnicamente ofrecidas para nominación en procesos competitivos "/>
    <m/>
    <m/>
    <m/>
    <s v="Creciente"/>
    <s v="Semestral"/>
    <s v="Indicador Plan de Acción Institucional"/>
    <m/>
    <m/>
    <m/>
    <m/>
    <m/>
    <m/>
  </r>
  <r>
    <n v="67"/>
    <s v="Promoción y Asignación de Áreas"/>
    <s v="Evaluación de Resultados"/>
    <s v="VICEPRESIDENCIA DE PROMOCIÓN Y ASIGNACIÓN  DE ÁREAS"/>
    <s v="NO APLICA"/>
    <x v="2"/>
    <x v="4"/>
    <x v="14"/>
    <x v="0"/>
    <s v="Gastos de comercialización"/>
    <s v="No Aplica"/>
    <s v="No Aplica"/>
    <s v="No Aplica"/>
    <m/>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m/>
    <m/>
    <m/>
    <s v="Creciente"/>
    <s v="Anual"/>
    <s v="Indicador Estratégico"/>
    <m/>
    <m/>
    <m/>
    <m/>
    <m/>
    <m/>
  </r>
  <r>
    <n v="68"/>
    <s v="Promoción y Asignación de Áreas"/>
    <s v="Evaluación de Resultados"/>
    <s v="VICEPRESIDENCIA DE PROMOCIÓN Y ASIGNACIÓN  DE ÁREAS"/>
    <s v="NO APLICA"/>
    <x v="2"/>
    <x v="2"/>
    <x v="8"/>
    <x v="0"/>
    <s v="Gastos de comercialización"/>
    <s v="No Aplica"/>
    <s v="No Aplica"/>
    <s v="No Aplica"/>
    <m/>
    <s v="Número de contratos E&amp;P firmados "/>
    <m/>
    <s v="Número"/>
    <s v="Corresponde a Contratos que se suscriben como resultado de un proceso de asignación. En los casos de los procesos competitivos, el Contrato que se suscribe es el que se publica y hace parte de los Términos de Referencia"/>
    <s v="Número de contratos E&amp;P firmados "/>
    <m/>
    <m/>
    <m/>
    <s v="Creciente"/>
    <s v="Mensual"/>
    <s v="Indicador Plan de Acción Institucional"/>
    <m/>
    <m/>
    <m/>
    <m/>
    <m/>
    <m/>
  </r>
  <r>
    <n v="73"/>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gas"/>
    <m/>
    <s v="Millones de pies cúbicos de gas por día (MPCD)"/>
    <s v="Mide la cantidad de pies cúbicos de gas comercializado que, en promedio, se extraen diariamente en el territorio nacional"/>
    <s v="(No. Millones de pies cúbicos mes / No. días mes)."/>
    <m/>
    <m/>
    <m/>
    <s v="Constante"/>
    <s v="Mensual"/>
    <s v="Indicador Plan de Acción Institucional"/>
    <m/>
    <m/>
    <m/>
    <m/>
    <m/>
    <m/>
  </r>
  <r>
    <n v="74"/>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crudo  (petróleo)"/>
    <m/>
    <s v="Miles de barriles promedio día (KBPD)"/>
    <s v="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
    <s v="(No. Miles de barriles mes / No. días mes)."/>
    <m/>
    <m/>
    <m/>
    <s v="Constante"/>
    <s v="Mensual"/>
    <s v="Indicador Plan de Acción Institucional"/>
    <m/>
    <m/>
    <m/>
    <m/>
    <m/>
    <m/>
  </r>
  <r>
    <n v="75"/>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crudo (petróleo)"/>
    <m/>
    <s v="Millones de barriles (Mbl)"/>
    <s v="Mide el volumen de reservas probadas (1P) de crudo en la vigencia correspondiente​."/>
    <s v="Sumatoria del volumen de reservas probadas de crudo reportadas por las compañías operadoras y consolidadas por la ANH para cada vigencia."/>
    <m/>
    <m/>
    <m/>
    <s v="Constante"/>
    <s v="Anual"/>
    <s v="Indicador Plan de Acción Institucional"/>
    <m/>
    <m/>
    <m/>
    <m/>
    <m/>
    <m/>
  </r>
  <r>
    <n v="76"/>
    <s v="Revisión y Consolidación de Reservas de Hidrocarburos"/>
    <s v="Evaluación de Resultados"/>
    <s v="VICEPRESIDENCIA DE OPERACIONES, REGALÍAS Y PARTICIPACIONES"/>
    <s v="RESERVAS Y OPERACIONES"/>
    <x v="2"/>
    <x v="2"/>
    <x v="8"/>
    <x v="0"/>
    <s v="Gastos de comercialización"/>
    <s v="No Aplica"/>
    <s v="No Aplica"/>
    <s v="No Aplica"/>
    <m/>
    <s v="Años de Reservas Probadas de crudo"/>
    <m/>
    <s v="Años"/>
    <s v="​Mide la vida media de las reservas probadas de crudo, como un indicativo de la sostenibilidad en el abastecimiento de crudo del país.​"/>
    <s v="Vm= (R/P); donde: Vm= Vida media de las reservas probadas en años; R= Reservas Probadas estimadas para la vigencia, en Millones de barriles; P= Producción anual de crudo para la vigencia, en Millones de barriles por año."/>
    <m/>
    <m/>
    <m/>
    <s v="Constante"/>
    <s v="Anual"/>
    <s v="Indicador Plan de Acción Institucional"/>
    <m/>
    <m/>
    <m/>
    <m/>
    <m/>
    <m/>
  </r>
  <r>
    <n v="77"/>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gas natural"/>
    <m/>
    <s v="Tera pies cúbicos (Tpc)"/>
    <s v="Mide el volumen de reservas probadas (1P) de gas natural  en la vigencia correspondiente "/>
    <s v="Sumatoria del volumen de reservas probadas de gas natural reportadas por las compañías operadoras y consolidadas por la ANH para cada vigencia. "/>
    <m/>
    <m/>
    <m/>
    <s v="Constante"/>
    <s v="Anual"/>
    <s v="Indicador Plan de Acción Institucional"/>
    <m/>
    <m/>
    <m/>
    <m/>
    <m/>
    <m/>
  </r>
  <r>
    <n v="93"/>
    <s v="Gestión de Contratos en Exploración"/>
    <s v="Evaluación de Resultados"/>
    <s v="VICEPRESIDENCIA DE CONTRATOS DE HIDROCARBUROS"/>
    <s v="SEGUIMIENTO A CONTRATOS EN EXPLORACIÓN"/>
    <x v="2"/>
    <x v="2"/>
    <x v="15"/>
    <x v="0"/>
    <s v="Gastos de comercialización"/>
    <s v="No Aplica"/>
    <s v="No Aplica"/>
    <s v="No Aplica"/>
    <m/>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m/>
    <m/>
    <m/>
    <s v="Creciente"/>
    <s v="Mensual"/>
    <s v="Indicador Estratégico"/>
    <m/>
    <m/>
    <m/>
    <m/>
    <m/>
    <m/>
  </r>
  <r>
    <n v="94"/>
    <s v="Gestión financiera"/>
    <s v="Gestión con Valores para Resultados"/>
    <s v="VICEPRESIDENCIA ADMINISTRATIVA Y FINANCIERA"/>
    <s v="ADMINISTRATIVO Y FINANCIERO"/>
    <x v="1"/>
    <x v="3"/>
    <x v="3"/>
    <x v="3"/>
    <s v="Otros gastos de funcionamiento"/>
    <s v="No Aplica"/>
    <s v="No Aplica"/>
    <s v="No Aplica"/>
    <m/>
    <s v="Solicitudes atendidas (cliente interno)"/>
    <m/>
    <s v="Porcentaje"/>
    <s v="Corresponde a todas las gestiones adelantadas para dar trámite a las solicitudes que se requieran al Grupo Administrativo y Financiero.​"/>
    <s v="(No. de solicitudes recibidas por el Grupo Financiero / No. Solicitudes atendidas) * 100"/>
    <m/>
    <m/>
    <m/>
    <s v="Constante"/>
    <s v="Mensual"/>
    <s v="Indicador Plan de Acción Institucional"/>
    <m/>
    <m/>
    <m/>
    <m/>
    <m/>
    <m/>
  </r>
  <r>
    <n v="98"/>
    <s v="Participación Ciudadana y Comunicaciones"/>
    <s v="Información y comunicación"/>
    <s v="VICEPRESIDENCIA ADMINISTRATIVA Y FINANCIERA"/>
    <s v="NO APLICA"/>
    <x v="1"/>
    <x v="3"/>
    <x v="6"/>
    <x v="1"/>
    <s v="Gastos de comercialización"/>
    <s v="No Aplica"/>
    <s v="No Aplica"/>
    <s v="No Aplica"/>
    <m/>
    <s v="Informe resultados de encuesta de satisfacción de usuarios ANH (procesos de asignación de áreas/suscripción de contratos misionales)"/>
    <m/>
    <s v="Unidad"/>
    <s v="​El indicador mide la información consolidada de las encuestas aplicadas a los usuarios y la evaluación de la atención prestada por la ANH a sus usuarios ."/>
    <s v="Informe de encuesta de satisfacción de usuarios ANH."/>
    <m/>
    <m/>
    <m/>
    <s v="Constante"/>
    <s v="Anual"/>
    <s v="Indicador Plan de Acción Institucional"/>
    <m/>
    <m/>
    <m/>
    <m/>
    <m/>
    <m/>
  </r>
  <r>
    <n v="127"/>
    <s v="Gestión TICs"/>
    <s v="Evaluación de Resultados"/>
    <s v="OFICINA DE TECNOLOGÍAS DE LA INFORMACIÓN"/>
    <s v="NO APLICA"/>
    <x v="1"/>
    <x v="1"/>
    <x v="2"/>
    <x v="0"/>
    <s v="Proyecto de inversión DNP"/>
    <s v="No Aplica"/>
    <s v="No Aplica"/>
    <s v="No Aplica"/>
    <m/>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m/>
    <m/>
    <m/>
    <s v="Creciente"/>
    <s v="Trimestral"/>
    <s v="Indicador Estratégico"/>
    <m/>
    <m/>
    <m/>
    <m/>
    <m/>
    <m/>
  </r>
  <r>
    <n v="128"/>
    <s v="Gestión TICs"/>
    <s v="Gestión con Valores para Resultados"/>
    <s v="OFICINA DE TECNOLOGÍAS DE LA INFORMACIÓN"/>
    <s v="NO APLICA"/>
    <x v="1"/>
    <x v="1"/>
    <x v="16"/>
    <x v="0"/>
    <s v="Gastos de comercialización"/>
    <s v="No Aplica"/>
    <s v="No Aplica"/>
    <s v="No Aplica"/>
    <m/>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m/>
    <m/>
    <m/>
    <s v="Creciente"/>
    <s v="Trimestral"/>
    <s v="Indicador Estratégico"/>
    <m/>
    <m/>
    <m/>
    <m/>
    <m/>
    <m/>
  </r>
  <r>
    <n v="129"/>
    <s v="Gestión TICs"/>
    <s v="Gestión con Valores para Resultados"/>
    <s v="OFICINA DE TECNOLOGÍAS DE LA INFORMACIÓN"/>
    <s v="NO APLICA"/>
    <x v="1"/>
    <x v="1"/>
    <x v="16"/>
    <x v="4"/>
    <s v="Gastos de comercialización"/>
    <s v="No Aplica"/>
    <s v="No Aplica"/>
    <s v="No Aplica"/>
    <m/>
    <s v="Servicio de gestión, administración y optimización de los centros de datos de la ANH."/>
    <m/>
    <s v="Unidad"/>
    <s v="Garantizar la administración de los servicios de infraestructura especializados y mantener el plan de recuperación ante desastres de la ANH. – (Vigencia Futura Tramitada en 2021)"/>
    <s v="Mensual"/>
    <m/>
    <m/>
    <m/>
    <s v="Constante"/>
    <s v="Mensual"/>
    <s v="Indicador Plan de Acción Institucional"/>
    <m/>
    <m/>
    <m/>
    <m/>
    <m/>
    <m/>
  </r>
  <r>
    <n v="130"/>
    <s v="Gestión TICs"/>
    <s v="Gestión con Valores para Resultados"/>
    <s v="OFICINA DE TECNOLOGÍAS DE LA INFORMACIÓN"/>
    <s v="NO APLICA"/>
    <x v="0"/>
    <x v="0"/>
    <x v="16"/>
    <x v="4"/>
    <s v="Gastos de comercialización"/>
    <s v="No Aplica"/>
    <s v="No Aplica"/>
    <s v="No Aplica"/>
    <m/>
    <s v="Soporte y mantenimiento infraestructura de virtualización."/>
    <m/>
    <s v="Unidad"/>
    <s v="Garantizar la operación de los sistemas de virtualización y los escritorios virtuales."/>
    <s v="Mensual"/>
    <m/>
    <m/>
    <m/>
    <s v="Constante"/>
    <s v="Mensual"/>
    <s v="Indicador Plan de Acción Institucional"/>
    <m/>
    <m/>
    <m/>
    <m/>
    <m/>
    <m/>
  </r>
  <r>
    <n v="131"/>
    <s v="Gestión TICs"/>
    <s v="Gestión con Valores para Resultados"/>
    <s v="OFICINA DE TECNOLOGÍAS DE LA INFORMACIÓN"/>
    <s v="NO APLICA"/>
    <x v="0"/>
    <x v="0"/>
    <x v="16"/>
    <x v="4"/>
    <s v="Gastos de comercialización"/>
    <s v="No Aplica"/>
    <s v="No Aplica"/>
    <s v="No Aplica"/>
    <m/>
    <s v="Soporte y mantenimiento infraestructura de hiperconvergencia."/>
    <m/>
    <s v="Unidad"/>
    <s v="Mantener el desempeño óptimo de los equipos que componen la plataforma de hiperconvergencia."/>
    <s v="Mensual"/>
    <m/>
    <m/>
    <m/>
    <s v="Constante"/>
    <s v="Mensual"/>
    <s v="Indicador Plan de Acción Institucional"/>
    <m/>
    <m/>
    <m/>
    <m/>
    <m/>
    <m/>
  </r>
  <r>
    <n v="132"/>
    <s v="Gestión TICs"/>
    <s v="Gestión con Valores para Resultados"/>
    <s v="OFICINA DE TECNOLOGÍAS DE LA INFORMACIÓN"/>
    <s v="NO APLICA"/>
    <x v="0"/>
    <x v="0"/>
    <x v="16"/>
    <x v="4"/>
    <s v="Gastos de comercialización"/>
    <s v="No Aplica"/>
    <s v="No Aplica"/>
    <s v="No Aplica"/>
    <m/>
    <s v="Soporte y mantenimiento de los switch de la entidad"/>
    <m/>
    <s v="Unidad"/>
    <s v="Garantizar la operación de los switch de Core y de borde  que permiten la conectividad LAN y WAN de la entidad."/>
    <s v="Mensual"/>
    <m/>
    <m/>
    <m/>
    <s v="Constante"/>
    <s v="Mensual"/>
    <s v="Indicador Plan de Acción Institucional"/>
    <m/>
    <m/>
    <m/>
    <m/>
    <m/>
    <m/>
  </r>
  <r>
    <n v="133"/>
    <s v="Gestión TICs"/>
    <s v="Gestión con Valores para Resultados"/>
    <s v="OFICINA DE TECNOLOGÍAS DE LA INFORMACIÓN"/>
    <s v="NO APLICA"/>
    <x v="0"/>
    <x v="0"/>
    <x v="2"/>
    <x v="4"/>
    <s v="Gastos de comercialización"/>
    <s v="No Aplica"/>
    <s v="No Aplica"/>
    <s v="No Aplica"/>
    <m/>
    <s v="Soporte y desarrollo a servicios, infraestructura, aplicaciones y gestión administrativa.​"/>
    <m/>
    <s v="Número"/>
    <s v="Contar con apoyo profesional, técnico, de soporte y desarrollo a servicios, infraestructura, aplicaciones y gestión administrativa.​"/>
    <s v="Mensual"/>
    <m/>
    <m/>
    <m/>
    <s v="Constante"/>
    <s v="Mensual"/>
    <s v="Indicador Plan de Acción Institucional"/>
    <m/>
    <m/>
    <m/>
    <m/>
    <m/>
    <m/>
  </r>
  <r>
    <n v="134"/>
    <s v="Gestión TICs"/>
    <s v="Gestión con Valores para Resultados"/>
    <s v="OFICINA DE TECNOLOGÍAS DE LA INFORMACIÓN"/>
    <s v="NO APLICA"/>
    <x v="0"/>
    <x v="0"/>
    <x v="2"/>
    <x v="4"/>
    <s v="Gastos de comercialización"/>
    <s v="No Aplica"/>
    <s v="No Aplica"/>
    <s v="No Aplica"/>
    <m/>
    <s v="Actualización y el soporte  del SGDEA."/>
    <m/>
    <s v="Unidad"/>
    <s v="Soporte, mantenimiento y actualizaciones del SGDEA que emplea la entidad por horas."/>
    <s v="Mensual"/>
    <m/>
    <m/>
    <m/>
    <s v="Constante"/>
    <s v="Mensual"/>
    <s v="Indicador Plan de Acción Institucional"/>
    <m/>
    <m/>
    <m/>
    <m/>
    <m/>
    <m/>
  </r>
  <r>
    <n v="135"/>
    <s v="Gestión TICs"/>
    <s v="Gestión con Valores para Resultados"/>
    <s v="OFICINA DE TECNOLOGÍAS DE LA INFORMACIÓN"/>
    <s v="NO APLICA"/>
    <x v="0"/>
    <x v="0"/>
    <x v="2"/>
    <x v="4"/>
    <s v="Gastos de comercialización"/>
    <s v="No Aplica"/>
    <s v="No Aplica"/>
    <s v="No Aplica"/>
    <m/>
    <s v="Adquisición o renovación de licenciamiento de la  solución de antivirus para la ANH."/>
    <m/>
    <s v="Unidad"/>
    <s v="Renovación del sistema de antivirus de cliente final y servidores para la protección de la data de la entidad."/>
    <s v="Mensual"/>
    <m/>
    <m/>
    <m/>
    <s v="Constante"/>
    <s v="Mensual"/>
    <s v="Indicador Plan de Acción Institucional"/>
    <m/>
    <m/>
    <m/>
    <m/>
    <m/>
    <m/>
  </r>
  <r>
    <n v="136"/>
    <s v="Gestión TICs"/>
    <s v="Gestión con Valores para Resultados"/>
    <s v="OFICINA DE TECNOLOGÍAS DE LA INFORMACIÓN"/>
    <s v="NO APLICA"/>
    <x v="0"/>
    <x v="0"/>
    <x v="2"/>
    <x v="4"/>
    <s v="Gastos de comercialización"/>
    <s v="No Aplica"/>
    <s v="No Aplica"/>
    <s v="No Aplica"/>
    <m/>
    <s v="Adquisición de suscripciones de paquetes  software especifico"/>
    <m/>
    <s v="Unidad"/>
    <s v="Garantizar al los colaboradores contar de manera integral con herramienta que  apoyen el desarrollo de sus labores."/>
    <s v="Mensual"/>
    <m/>
    <m/>
    <m/>
    <s v="Constante"/>
    <s v="Mensual"/>
    <s v="Indicador Plan de Acción Institucional"/>
    <m/>
    <m/>
    <m/>
    <m/>
    <m/>
    <m/>
  </r>
  <r>
    <n v="137"/>
    <s v="Gestión TICs"/>
    <s v="Gestión con Valores para Resultados"/>
    <s v="OFICINA DE TECNOLOGÍAS DE LA INFORMACIÓN"/>
    <s v="NO APLICA"/>
    <x v="0"/>
    <x v="0"/>
    <x v="2"/>
    <x v="4"/>
    <s v="Gastos de comercialización"/>
    <s v="No Aplica"/>
    <s v="No Aplica"/>
    <s v="No Aplica"/>
    <m/>
    <s v="Renovación licenciamiento plataforma ZOOM para seminarios web."/>
    <m/>
    <s v="Unidad"/>
    <s v="Garantizar la continuidad de la plataforma empleada para la promoción de áreas y presentación de estudios técnicos las partes interesadas de la ANH."/>
    <s v="Mensual"/>
    <m/>
    <m/>
    <m/>
    <s v="Constante"/>
    <s v="Mensual"/>
    <s v="Indicador Plan de Acción Institucional"/>
    <m/>
    <m/>
    <m/>
    <m/>
    <m/>
    <m/>
  </r>
  <r>
    <n v="138"/>
    <s v="Gestión TICs"/>
    <s v="Gestión con Valores para Resultados"/>
    <s v="OFICINA DE TECNOLOGÍAS DE LA INFORMACIÓN"/>
    <s v="NO APLICA"/>
    <x v="0"/>
    <x v="0"/>
    <x v="2"/>
    <x v="4"/>
    <s v="Gastos de comercialización"/>
    <s v="No Aplica"/>
    <s v="No Aplica"/>
    <s v="No Aplica"/>
    <m/>
    <s v="Soporte y mantenimiento de las UPS que actualmente soportan la operación del Centro de Computo Principal y Red Regulada de la ANH, con bolsa de repuestos."/>
    <m/>
    <s v="Unidad"/>
    <s v="Mantener la estabilidad del centro de datos de la entidad a través del soporte y mantenimiento de la red regulada (UPS)."/>
    <s v="Mensual"/>
    <m/>
    <m/>
    <m/>
    <s v="Constante"/>
    <s v="Mensual"/>
    <s v="Indicador Plan de Acción Institucional"/>
    <m/>
    <m/>
    <m/>
    <m/>
    <m/>
    <m/>
  </r>
  <r>
    <n v="139"/>
    <s v="Gestión TICs"/>
    <s v="Gestión con Valores para Resultados"/>
    <s v="OFICINA DE TECNOLOGÍAS DE LA INFORMACIÓN"/>
    <s v="NO APLICA"/>
    <x v="0"/>
    <x v="0"/>
    <x v="2"/>
    <x v="4"/>
    <s v="Gastos de comercialización"/>
    <s v="No Aplica"/>
    <s v="No Aplica"/>
    <s v="No Aplica"/>
    <m/>
    <s v="Soporte y mantenimiento del sistema de detección y extinción de incendios del centro principal de computo de la ANH, con bolsa de repuestos."/>
    <m/>
    <s v="Unidad"/>
    <s v="Mantener la estabilidad del centro de datos de la entidad a través del soporte y mantenimiento del sistema de control de incendios.​"/>
    <s v="Mensual"/>
    <m/>
    <m/>
    <m/>
    <s v="Constante"/>
    <s v="Mensual"/>
    <s v="Indicador Plan de Acción Institucional"/>
    <m/>
    <m/>
    <m/>
    <m/>
    <m/>
    <m/>
  </r>
  <r>
    <n v="140"/>
    <s v="Gestión TICs"/>
    <s v="Gestión con Valores para Resultados"/>
    <s v="OFICINA DE TECNOLOGÍAS DE LA INFORMACIÓN"/>
    <s v="NO APLICA"/>
    <x v="0"/>
    <x v="0"/>
    <x v="2"/>
    <x v="4"/>
    <s v="Gastos de comercialización"/>
    <s v="No Aplica"/>
    <s v="No Aplica"/>
    <s v="No Aplica"/>
    <m/>
    <s v="Soporte y mantenimiento de los aires acondicionados de los centros de cómputo de la ANH con suministro de repuestos."/>
    <m/>
    <s v="Unidad"/>
    <s v="Mantener el funcionamiento de los aires acondicionados de precisión de los Datacenter que albergan la infraestructura tecnológica de la entidad."/>
    <s v="Mensual"/>
    <m/>
    <m/>
    <m/>
    <s v="Constante"/>
    <s v="Mensual"/>
    <s v="Indicador Plan de Acción Institucional"/>
    <m/>
    <m/>
    <m/>
    <m/>
    <m/>
    <m/>
  </r>
  <r>
    <n v="141"/>
    <s v="Gestión TICs"/>
    <s v="Gestión con Valores para Resultados"/>
    <s v="OFICINA DE TECNOLOGÍAS DE LA INFORMACIÓN"/>
    <s v="NO APLICA"/>
    <x v="0"/>
    <x v="0"/>
    <x v="2"/>
    <x v="4"/>
    <s v="Gastos de comercialización"/>
    <s v="No Aplica"/>
    <s v="No Aplica"/>
    <s v="No Aplica"/>
    <m/>
    <s v="Soporte y mantenimiento de la plataforma de control de acceso y CCTV de la entidad."/>
    <m/>
    <s v="Unidad"/>
    <s v="Mantener el funcionamiento  de los equipos de control de acceso  y CCTV.​"/>
    <s v="Mensual"/>
    <m/>
    <m/>
    <m/>
    <s v="Constante"/>
    <s v="Mensual"/>
    <s v="Indicador Plan de Acción Institucional"/>
    <m/>
    <m/>
    <m/>
    <m/>
    <m/>
    <m/>
  </r>
  <r>
    <n v="142"/>
    <s v="Gestión TICs"/>
    <s v="Gestión con Valores para Resultados"/>
    <s v="OFICINA DE TECNOLOGÍAS DE LA INFORMACIÓN"/>
    <s v="NO APLICA"/>
    <x v="0"/>
    <x v="0"/>
    <x v="2"/>
    <x v="4"/>
    <s v="Gastos de comercialización"/>
    <s v="No Aplica"/>
    <s v="No Aplica"/>
    <s v="No Aplica"/>
    <m/>
    <s v="Servicio de internet dedicado para la oficina de la ANH"/>
    <m/>
    <s v="Unidad"/>
    <s v="Garantizar la conectividad hacia internet en las instalaciones de la  de la entidad, así como la comunicación entre los diferentes centros de datos."/>
    <s v="Mensual"/>
    <m/>
    <m/>
    <m/>
    <s v="Constante"/>
    <s v="Mensual"/>
    <s v="Indicador Plan de Acción Institucional"/>
    <m/>
    <m/>
    <m/>
    <m/>
    <m/>
    <m/>
  </r>
  <r>
    <n v="143"/>
    <s v="Gestión TICs"/>
    <s v="Gestión con Valores para Resultados"/>
    <s v="OFICINA DE TECNOLOGÍAS DE LA INFORMACIÓN"/>
    <s v="NO APLICA"/>
    <x v="1"/>
    <x v="1"/>
    <x v="2"/>
    <x v="4"/>
    <s v="Gastos de comercialización"/>
    <s v="No Aplica"/>
    <s v="No Aplica"/>
    <s v="No Aplica"/>
    <m/>
    <s v="Uso de la capacidad física locativa disponible en el Datacenter Alterno del IPSE"/>
    <m/>
    <s v="Unidad"/>
    <s v="Reconocer los gasto  en servicios públicos y seguridad, derivados del uso del centro de datos alterno del IPSE. (Con vigencias futuras desde la vigencia 2020)"/>
    <s v="Mensual"/>
    <m/>
    <m/>
    <m/>
    <s v="Constante"/>
    <s v="Mensual"/>
    <s v="Indicador Plan de Acción Institucional"/>
    <m/>
    <m/>
    <m/>
    <m/>
    <m/>
    <m/>
  </r>
  <r>
    <n v="144"/>
    <s v="Gestión TICs"/>
    <s v="Gestión con Valores para Resultados"/>
    <s v="OFICINA DE TECNOLOGÍAS DE LA INFORMACIÓN"/>
    <s v="NO APLICA"/>
    <x v="0"/>
    <x v="0"/>
    <x v="2"/>
    <x v="0"/>
    <s v="Gastos de comercialización"/>
    <s v="No Aplica"/>
    <s v="No Aplica"/>
    <s v="No Aplica"/>
    <m/>
    <s v="Créditos de infraestructura en la nube"/>
    <m/>
    <s v="Unidad"/>
    <s v="Mantener la infraestructura de Datacenter de respaldo de aplicaciones críticas en la nube"/>
    <s v="Mensual"/>
    <m/>
    <m/>
    <m/>
    <s v="Constante"/>
    <s v="Mensual"/>
    <s v="Indicador Plan de Acción Institucional"/>
    <m/>
    <m/>
    <m/>
    <m/>
    <m/>
    <m/>
  </r>
  <r>
    <n v="145"/>
    <s v="Gestión TICs"/>
    <s v="Gestión con Valores para Resultados"/>
    <s v="OFICINA DE TECNOLOGÍAS DE LA INFORMACIÓN"/>
    <s v="NO APLICA"/>
    <x v="0"/>
    <x v="0"/>
    <x v="2"/>
    <x v="0"/>
    <s v="Gastos de comercialización"/>
    <s v="No Aplica"/>
    <s v="No Aplica"/>
    <s v="No Aplica"/>
    <m/>
    <s v="Renovación  del Licenciamiento  de la suite de ofimática y correo en la nube"/>
    <m/>
    <s v="Unidad"/>
    <s v="Licenciamiento de software que permitan desarrollar actividades de elaboración de documentos, recepción y envío de correos, manejo de tablas con operaciones matemáticas, desarrollo de presentaciones y comunicaciones en línea para trabajo colaborativo, entre otros."/>
    <s v="Mensual"/>
    <m/>
    <m/>
    <m/>
    <s v="Constante"/>
    <s v="Mensual"/>
    <s v="Indicador Plan de Acción Institucional"/>
    <m/>
    <m/>
    <m/>
    <m/>
    <m/>
    <m/>
  </r>
  <r>
    <n v="154"/>
    <s v="Promoción y Asignación de Áreas"/>
    <s v="Evaluación de Resultados"/>
    <s v="VICEPRESIDENCIA DE PROMOCIÓN Y ASIGNACIÓN  DE ÁREAS"/>
    <s v="NO APLICA"/>
    <x v="1"/>
    <x v="3"/>
    <x v="5"/>
    <x v="0"/>
    <s v="Proyecto de inversión DNP"/>
    <s v="Fortalecimiento en la Implementación del Modelo de Promoción para Incrementar la Inversión Nacional"/>
    <s v="Servicio de divulgación para la promoción y posicionamiento de los recursos hidrocarburíferos"/>
    <s v="Priorizar, coordinar la participación por parte de la ANH en escenarios estratégicos."/>
    <m/>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Número de eventos estratégicos en los que participa la ANH"/>
    <m/>
    <m/>
    <m/>
    <s v="Creciente"/>
    <s v="Mensual"/>
    <s v="Indicador Estratégico"/>
    <m/>
    <m/>
    <m/>
    <m/>
    <m/>
    <m/>
  </r>
  <r>
    <n v="155"/>
    <s v="Promoción y Asignación de Áreas"/>
    <s v="Gestión con Valores para Resultados"/>
    <s v="VICEPRESIDENCIA DE PROMOCIÓN Y ASIGNACIÓN  DE ÁREAS"/>
    <s v="NO APLICA"/>
    <x v="2"/>
    <x v="4"/>
    <x v="7"/>
    <x v="12"/>
    <m/>
    <m/>
    <m/>
    <m/>
    <m/>
    <s v="Nuevas áreas prospectivas orientadas en Fuentes No Convencionales de Energía Renovable (FNCER) provenientes del subsuelo, evaluadas"/>
    <n v="1"/>
    <s v="Número"/>
    <m/>
    <m/>
    <m/>
    <m/>
    <m/>
    <m/>
    <m/>
    <s v="Indicador Estratégico"/>
    <m/>
    <m/>
    <m/>
    <m/>
    <m/>
    <m/>
  </r>
  <r>
    <n v="155"/>
    <s v="Promoción y Asignación de Áreas"/>
    <s v="Gestión con Valores para Resultados"/>
    <s v="VICEPRESICENCIA OPERCIONES, REGALIAS Y PARTICIPACIONES"/>
    <s v="GERENCIA DE RESERVAS Y OPERACIONES "/>
    <x v="2"/>
    <x v="2"/>
    <x v="8"/>
    <x v="12"/>
    <m/>
    <m/>
    <m/>
    <m/>
    <m/>
    <s v="Publicación del Balance de reservas de hidrocarburos de la Nación"/>
    <n v="1"/>
    <s v="Número"/>
    <m/>
    <m/>
    <m/>
    <m/>
    <m/>
    <m/>
    <m/>
    <s v="Indicador Estratégico"/>
    <m/>
    <m/>
    <m/>
    <m/>
    <m/>
    <m/>
  </r>
  <r>
    <n v="156"/>
    <s v="Gestión Social, HSE y de Seguridad de Contratos de Hidrocarburos"/>
    <s v="Gestión con Valores para Resultados"/>
    <s v="VICEPRESIDENCIA DE CONTRATOS DE HIDROCARBUROS"/>
    <s v="GERENCIA GSCYMA "/>
    <x v="2"/>
    <x v="4"/>
    <x v="17"/>
    <x v="12"/>
    <s v="Proyecto de inversión DNP"/>
    <s v="Apoyo para la viabilizacion de las actividades de exploracion y produccion de hidrocarburos a traves de la articulacion institucional de la gestion socio ambiental Nacional"/>
    <s v="No Aplica"/>
    <s v="No Aplica"/>
    <m/>
    <s v="Recursos destinados a iniciativas de inversión socio ambiental en territorio"/>
    <n v="20000"/>
    <s v="Millones de pesos"/>
    <m/>
    <m/>
    <m/>
    <m/>
    <m/>
    <m/>
    <m/>
    <s v="Indicador Estratégico"/>
    <m/>
    <m/>
    <m/>
    <m/>
    <m/>
    <m/>
  </r>
  <r>
    <n v="157"/>
    <s v="Gestión Social, HSE y de Seguridad de Contratos de Hidrocarburos"/>
    <s v="Gestión con Valores para Resultados"/>
    <s v="VICEPRESIDENCIA DE PROMOCIÓN Y ASIGNACIÓN  DE ÁREAS"/>
    <s v="GERENCIA DE PROMOCIÓN Y ASIGNACIÓN DE ÁREAS"/>
    <x v="1"/>
    <x v="3"/>
    <x v="18"/>
    <x v="12"/>
    <m/>
    <m/>
    <m/>
    <m/>
    <m/>
    <s v="Participación en espacios de articulación de los actores del sector para la adecuada gestión de los contratos de hidrocarburos"/>
    <n v="15"/>
    <s v="Número"/>
    <m/>
    <m/>
    <m/>
    <m/>
    <m/>
    <m/>
    <m/>
    <s v="Indicador Estratégico"/>
    <m/>
    <m/>
    <m/>
    <m/>
    <m/>
    <m/>
  </r>
  <r>
    <n v="158"/>
    <s v="Gestión del Talento Humano"/>
    <s v="Talento Humano"/>
    <s v="VICEPRESIDENCIA ADMINISTRATIVA Y FINANCIERA"/>
    <s v="TALENTO HUMANO"/>
    <x v="0"/>
    <x v="0"/>
    <x v="4"/>
    <x v="5"/>
    <m/>
    <m/>
    <m/>
    <m/>
    <m/>
    <s v="Evaluación Dimensión de Talento Humano FURAG - MIPG"/>
    <n v="3.6"/>
    <s v="Puntos"/>
    <m/>
    <m/>
    <m/>
    <m/>
    <m/>
    <m/>
    <m/>
    <s v="Indicador Estratégico"/>
    <m/>
    <m/>
    <m/>
    <m/>
    <m/>
    <m/>
  </r>
  <r>
    <n v="88"/>
    <s v="Gestión Social, HSE y de Seguridad de Contratos de Hidrocarburos"/>
    <s v="Evaluación de Resultados"/>
    <s v="VICEPRESIDENCIA DE CONTRATOS DE HIDROCARBUROS"/>
    <s v="SEGURIDAD, COMUNIDADES Y MEDIO AMBIENTE"/>
    <x v="1"/>
    <x v="3"/>
    <x v="19"/>
    <x v="3"/>
    <s v="Gastos de comercialización"/>
    <s v="No Aplica"/>
    <s v="No Aplica"/>
    <s v="No Aplica"/>
    <m/>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m/>
    <m/>
    <m/>
    <s v="Creciente"/>
    <s v="Bimestral"/>
    <s v="Indicador Estratégico"/>
    <m/>
    <m/>
    <m/>
    <m/>
    <m/>
    <m/>
  </r>
  <r>
    <n v="92"/>
    <s v="Gestión de Contratos en Exploración"/>
    <s v="Evaluación de Resultados"/>
    <s v="VICEPRESIDENCIA DE CONTRATOS DE HIDROCARBUROS"/>
    <s v="SEGUIMIENTO A CONTRATOS EN EXPLORACIÓN"/>
    <x v="2"/>
    <x v="2"/>
    <x v="20"/>
    <x v="0"/>
    <s v="Gastos de comercialización"/>
    <s v="No Aplica"/>
    <s v="No Aplica"/>
    <s v="No Aplica"/>
    <m/>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m/>
    <m/>
    <m/>
    <s v="Creciente"/>
    <s v="Mensual"/>
    <s v="Indicador Estratégico"/>
    <m/>
    <m/>
    <m/>
    <m/>
    <m/>
    <m/>
  </r>
  <r>
    <n v="115"/>
    <s v="Gestión TICs"/>
    <s v="Gestión con Valores para Resultados"/>
    <s v="OFICINA DE TECNOLOGÍAS DE LA INFORMACIÓN"/>
    <s v="NO APLICA"/>
    <x v="0"/>
    <x v="0"/>
    <x v="13"/>
    <x v="4"/>
    <s v="Proyecto de inversión DNP"/>
    <s v="Fortalecimiento de las Tecnologías de la Información y las Comunicaciones para la Transformación Digital"/>
    <s v="Documentos de lineamientos técnicos"/>
    <s v="Diseñar y formular los instrumentos Estratégicos involucrados con TI"/>
    <m/>
    <s v="Plan Estratégico de Tecnologías de la Información y Comunicaciones - (PETIC), horizonte 2023-2026. "/>
    <s v="&gt;80"/>
    <s v="Porcentaje"/>
    <s v="El Plan Estratégico de Tecnologías de la Información y Comunicaciones - (PETIC) , alineado con la estrategia de negocio de la ANH para el horizonte 2023-2026. "/>
    <s v="Plan formulado"/>
    <m/>
    <m/>
    <m/>
    <s v="Constante"/>
    <s v="Mensual"/>
    <s v="Indicador Estratégico"/>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n v="1"/>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Informe de auditorias internas generados"/>
    <n v="1"/>
    <s v="Número"/>
    <s v="Se refiere a la realización de los informes de las auditorías internas al SIGC."/>
    <s v="Sumatoria de informes de auditoría generados "/>
    <n v="0"/>
    <s v="Sin Información"/>
    <s v="Sin Información"/>
    <s v="Creciente"/>
    <s v="Anual"/>
    <s v="No Aplica"/>
    <s v="No Aplica"/>
    <s v="No Aplica"/>
    <s v="No Aplica"/>
    <s v="No Aplica"/>
    <m/>
    <s v="Indicador Plan de Acción Institucional"/>
    <s v="Laura Caterin Sierra Guerrero"/>
    <s v="laura.sierra@anh.gov.co"/>
  </r>
  <r>
    <n v="2"/>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s v="Sin Información"/>
    <s v="Sin Información"/>
    <s v="Constante"/>
    <s v="Anual"/>
    <s v="No Aplica"/>
    <s v="No Aplica"/>
    <s v="No Aplica"/>
    <s v="No Aplica"/>
    <s v="No Aplica"/>
    <m/>
    <s v="Indicador Plan de Acción Institucional"/>
    <s v="Laura Caterin Sierra Guerrero"/>
    <s v="laura.sierra@anh.gov.co"/>
  </r>
  <r>
    <n v="3"/>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s v="Sin Información"/>
    <s v="Sin Información"/>
    <s v="Constante"/>
    <s v="Anual"/>
    <s v="No Aplica"/>
    <s v="No Aplica"/>
    <s v="No Aplica"/>
    <s v="No Aplica"/>
    <s v="No Aplica"/>
    <m/>
    <s v="Indicador Plan de Acción Institucional"/>
    <s v="Laura Caterin Sierra Guerrero"/>
    <s v="laura.sierra@anh.gov.co"/>
  </r>
  <r>
    <n v="4"/>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Informe de revisión por la Presidencia de la ANH al SGIC realizado "/>
    <n v="1"/>
    <s v="Número"/>
    <s v="Corresponde  a las revisiones por la Presidencia al Sistema de Gestión Integral y de control."/>
    <s v="Informe de revisión por la Presidencia de la ANH al SGIC realizado "/>
    <n v="0"/>
    <s v="Sin Información"/>
    <s v="Sin Información"/>
    <s v="Constante"/>
    <s v="Anual"/>
    <s v="No Aplica"/>
    <s v="No Aplica"/>
    <s v="No Aplica"/>
    <s v="No Aplica"/>
    <s v="No Aplica"/>
    <m/>
    <s v="Indicador Plan de Acción Institucional"/>
    <s v="Laura Caterin Sierra Guerrero"/>
    <s v="laura.sierra@anh.gov.co"/>
  </r>
  <r>
    <n v="5"/>
    <s v="Gestión Integral"/>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No Aplica"/>
    <s v="Sin Información"/>
    <s v="Evaluación de la gestión institucional FURAG II (MIPG-ANH)"/>
    <n v="83"/>
    <s v="Porcentaje"/>
    <s v="Se  evalúa el modelo a través de la herramienta FRURAG II, que arroja el resultado según la variables evaluadas."/>
    <s v="Resultado de la Evaluación"/>
    <n v="24000000"/>
    <s v="Sin Información"/>
    <s v="Sin Información"/>
    <s v="Creciente"/>
    <s v="Anual"/>
    <s v="No Aplica"/>
    <s v="No Aplica"/>
    <s v="No Aplica"/>
    <s v="No Aplica"/>
    <s v="No Aplica"/>
    <m/>
    <s v="Indicador Estratégico"/>
    <s v="Laura Caterin Sierra Guerrero"/>
    <s v="laura.sierra@anh.gov.co"/>
  </r>
  <r>
    <n v="6"/>
    <s v="Gestión Estratégica "/>
    <s v="Direccionamiento Estratégico y Planeación"/>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11803758"/>
    <s v="01/31/2023"/>
    <d v="2023-12-31T00:00:00"/>
    <s v="Creciente"/>
    <s v="Cuatrimestral"/>
    <n v="2"/>
    <s v="Se realiza monitoreo al Componente Gestión del Riesgo de Corrupción,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7"/>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11803758"/>
    <s v="01/31/2023"/>
    <d v="2023-12-31T00:00:00"/>
    <s v="Creciente"/>
    <s v="Cuatrimestral"/>
    <n v="2"/>
    <s v="Se realiza monitoreo al Componente Planeación de la Estrategia de Racionalización, del Plan Anticorrupción y de Atención al Ciudadano con corte a 30 de Abril de 2023 y a 31 de Agosto de 2023"/>
    <s v="Z:\PLAN ANTICORRUPCIÓN\PLAN ANTICORRUPCIÓN 2023\2. Monitoreos cuatrimestrales\1. Abril 30"/>
    <n v="11803758"/>
    <n v="4000163"/>
    <m/>
    <s v="Indicador Plan de Acción Institucional"/>
    <s v="Laura Caterin Sierra Guerrero"/>
    <s v="laura.sierra@anh.gov.co"/>
  </r>
  <r>
    <n v="8"/>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11803758"/>
    <s v="01/31/2023"/>
    <d v="2023-12-31T00:00:00"/>
    <s v="Creciente"/>
    <s v="Cuatrimestral"/>
    <n v="2"/>
    <s v="Se realiza monitoreo al Componente Rendición de Cuentas,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9"/>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11803758"/>
    <s v="01/31/2023"/>
    <d v="2023-12-31T00:00:00"/>
    <s v="Creciente"/>
    <s v="Cuatrimestral"/>
    <n v="2"/>
    <s v="Se realiza monitoreo al omponente Iniciativas Adicionales,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10"/>
    <s v="Gestión de Proyectos"/>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d v="2023-01-01T00:00:00"/>
    <d v="2023-12-31T00:00:00"/>
    <s v="Constante"/>
    <s v="Trimestral"/>
    <n v="100"/>
    <s v="Al mes de septiembre se asesoró la respuesta a solicitudes de información del DNP sobre inversión realizada en diferentes departamentos, el registro de seguimiento mensual en la plataforma PIIP, y el ajuste de información sobre el trámite de la solicitud de vigencia futura de la VT para remisión al DNP y  Ministerio de Hacienda y Crédito Público._x000a_En el mes de junio de 2023 se realizó asesoría en la justificación y en el cargue de información para el traslado presupuestal entre proyectos de inversión de la Vipresidencia Técnica - VT, también, se asesoró el registro en la Plataforma Integrada de Inversión Pública - PIIP del DNP del proceso gestión de recursos para los proyectos nuevos de 2023 y 2024, se orientó el reporte de seguimiento a la ejecución; y se asesoró la respuesta al DNP sobre del capítulo de Oferta de financiación a entidades territoriales._x000a_"/>
    <s v="Reuniones convocadas a través de la plataforma Teams, y correos electrónicos insitucionales._x000a_Plataformas:_x000a_https://mgaweb.dnp.gov.co/_x000a_https://piip.dnp.gov.co/_x000a_"/>
    <s v="No Aplica"/>
    <s v="No Aplica"/>
    <m/>
    <s v="Indicador Plan de Acción Institucional"/>
    <s v="Patricia Marín Ruiz"/>
    <s v="patricia.marin@anh.gov.co"/>
  </r>
  <r>
    <n v="11"/>
    <s v="Gestión de Proyectos"/>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Informe sobre la ejecución de proyectos elaborado"/>
    <n v="4"/>
    <s v="Número"/>
    <s v="Corresponde al informe consolidado sobre el seguimiento a la ejecución de proyectos "/>
    <s v="Informe consolidado sobre el seguimiento a la ejecución de proyectos"/>
    <n v="0"/>
    <d v="2023-01-01T00:00:00"/>
    <d v="2023-12-31T00:00:00"/>
    <s v="Creciente"/>
    <s v="Trimestral"/>
    <n v="3"/>
    <s v="Se elaboró informe de ejecución presupuestal al cierre del III TRIMESTRE de 2023, con el fin de responder a la necesidad de atender lo establecido en el Artículo 77 del Estatuto Anticorrupción sobre los proyectos de inversión como mecanismo de transparencia."/>
    <s v="Correo electrónico con asunto INFORME EJECUCION PRESUPUESTO INVERSIÓN ANH III TRIMESTRE DE 2023, De: Hernan Arnulfo Mendez Triana &lt;hernan.mendez@anh.gov.co&gt; _x000a_Enviado el: miércoles, 18 de octubre de 2023."/>
    <s v="No Aplica"/>
    <s v="No Aplica"/>
    <m/>
    <s v="Indicador Plan de Acción Institucional"/>
    <s v="Patricia Marín Ruiz"/>
    <s v="patricia.marin@anh.gov.co"/>
  </r>
  <r>
    <n v="12"/>
    <s v="Gestión de Proyectos"/>
    <s v="Direccionamiento Estratégico y Planeación"/>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d v="2023-01-01T00:00:00"/>
    <d v="2023-06-30T00:00:00"/>
    <s v="Constante"/>
    <s v="Anual"/>
    <n v="1"/>
    <s v="Se consolidó información del presupuesto de los proyectos de inversión a programar en la vigencia 2024 en el Anteproyecto,  igualmente, se realizó la proyección del Marco de Gasto de Mediano Plazo MGMP 2024-2027, información que fue presentada en  la reunión de Apoyo Técnico Sectorial de MGMP 2024 – 2027; convocada por el Departamento Nacional de Planeación y Ministerio de Hacienda y Crédito Público el Lunes 8 de mayo de 2023."/>
    <s v="Correo electrónico con asunto AJUSTE - Anteproyecto de presupuesto ANH 2024, De: Cristian Javier Vargas del Campo &lt;cristian.vargas@anh.gov.co&gt;, _x000a_Enviado el: viernes, 12 de mayo de 2023 3:54 p. m._x000a_coreo electrónico con asunto Asunto: RE:  Comités de Apoyo Técnico de MGMP 2024 - 2027, De: Cristian Javier Vargas del Campo, _x000a_Enviado el: viernes, 5 de mayo de 2023 5:22 p. m."/>
    <s v="No Aplica"/>
    <s v="No Aplica"/>
    <m/>
    <s v="Indicador Plan de Acción Institucional"/>
    <s v="Patricia Marín Ruiz"/>
    <s v="patricia.marin@anh.gov.co"/>
  </r>
  <r>
    <n v="13"/>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Gasto de funcionamiento - comercialización"/>
    <s v="No Aplica"/>
    <s v="No Aplica"/>
    <s v="No Aplica"/>
    <n v="489"/>
    <s v="Diagnóstico Integral de Archivo ANH"/>
    <n v="1"/>
    <s v="Unidad"/>
    <s v="Contar el diagnóstico integral de archivo de la ANH y lo inherente a este"/>
    <s v="V1= Diagnóstico construido"/>
    <n v="280000000"/>
    <d v="2023-05-01T00:00:00"/>
    <d v="2023-12-01T00:00:00"/>
    <s v="Creciente"/>
    <s v="Semestral"/>
    <n v="0"/>
    <s v="Se radica ESET el día 19/09/2023 radicado 20236220750483 e ID1516012; para inicio del diagnóstico general de la nación "/>
    <s v="Secop:  https://community.secop.gov.co/Public/App/AnnualPurchasingPlanManagementPublic/Index?currentLanguage=en&amp;Page=login&amp;Country=CO&amp;SkinName=CCE y Pagina Web ANH: https://www.anh.gov.co/es/la-anh/planeaci%C3%B3n/"/>
    <n v="0"/>
    <n v="0"/>
    <m/>
    <s v="Indicador Plan de Acción Institucional"/>
    <s v="Janier Cuervo Ordóñez"/>
    <s v="janier.cuervo@anh.gov.co"/>
  </r>
  <r>
    <n v="14"/>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Otros gastos de funcionamiento"/>
    <s v="No Aplica"/>
    <s v="No Aplica"/>
    <s v="No Aplica"/>
    <n v="287"/>
    <s v="Actualización instrumentos Archivísticos de la ANH (TRD, CCD, FUID, PGD, entre otros)"/>
    <n v="80"/>
    <s v="Porcentaje"/>
    <s v="Elaboración, seguimiento y actualización de los instrumentos archivísticos de la Entidad conforme con la normativa archivística vigente y aplicable"/>
    <s v="Numero acumulado de instrumentos archivísticos aprobados en Comité de Evaluación de Desempeño / Total de Instrumentos archivísticos (en total son 8)"/>
    <n v="790000000"/>
    <d v="2023-02-01T00:00:00"/>
    <d v="2023-12-01T00:00:00"/>
    <s v="Creciente"/>
    <s v="Mensual"/>
    <n v="0"/>
    <s v="El día 22 septiembre del 2023 se firmó el contrato interadministrativo 650 con el Archivo General de la Nación, para realizar el Diganóstico Integral de Archivo y lo inherente a este."/>
    <s v="Los documentos por verificación se encuentran en carpeta RED; se inicia consolidado para  el REGISTRO ACTIVOS DE INFORMACIÓN de la ANH. ID expediente 64378 del contrato 650 de 2023."/>
    <n v="57820000"/>
    <n v="0"/>
    <m/>
    <s v="Indicador Plan de Acción Institucional"/>
    <s v="Janier Cuervo Ordóñez"/>
    <s v="janier.cuervo@anh.gov.co"/>
  </r>
  <r>
    <n v="15"/>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Gasto de funcionamiento - comercialización"/>
    <s v="No Aplica"/>
    <s v="No Aplica"/>
    <s v="No Aplica"/>
    <s v="No Aplica"/>
    <s v="Organización documental del archivo de gestión y central de la ANH"/>
    <n v="20"/>
    <s v="Porcentaje"/>
    <s v="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
    <s v="V1= Contrato suscrito"/>
    <n v="980000000"/>
    <d v="2023-07-01T00:00:00"/>
    <d v="2023-12-01T00:00:00"/>
    <s v="Creciente"/>
    <s v="Semestral"/>
    <n v="0"/>
    <s v="El insumo para iniciar con la organización documental del archivo de gestión y central de la ANH (aprox 5.000 cajas de archivo) que incluye las actividades de: levantamiento de inventario, clasificación, ordenación, depuración, foliación y descripción documental; será a partir del resultado del diagnóstico integral de archivo suscrito con el AGN. "/>
    <s v="No Aplica"/>
    <n v="0"/>
    <n v="0"/>
    <m/>
    <s v="Indicador Plan de Acción Institucional"/>
    <s v="Janier Cuervo Ordóñez"/>
    <s v="janier.cuervo@anh.gov.co"/>
  </r>
  <r>
    <n v="16"/>
    <s v="Gestión Administrativa"/>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No Aplica"/>
    <s v="3 34 36 154 287 288 298"/>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d v="2023-01-01T00:00:00"/>
    <d v="2023-12-01T00:00:00"/>
    <s v="Creciente"/>
    <s v="Semestral"/>
    <n v="50"/>
    <s v="Otrosí 1 Cto 124/22, Otrosí OC 42956/2019, OC 10288/22, Otrosí 1 Cto 297/2022, Otrosí, Otrosí 1 y 2  Cto 291/2022, Cto 476/2022, Cto 11/2023, Cto 78/2023, Cto 100/2023, OC 104575/2023, Cto 210/2023, Cto 196/2023, Cto 238/2023. Se estima que se requieren 16 contratos para atender"/>
    <s v="Secop:  https://community.secop.gov.co/Public/App/AnnualPurchasingPlanManagementPublic/Index?currentLanguage=en&amp;Page=login&amp;Country=CO&amp;SkinName=CCE"/>
    <n v="2906703653"/>
    <n v="469453672"/>
    <m/>
    <s v="Indicador Plan de Acción Institucional"/>
    <s v="Janier Cuervo Ordóñez"/>
    <s v="janier.cuervo@anh.gov.co"/>
  </r>
  <r>
    <n v="17"/>
    <s v="Gestión TICs"/>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Otros gastos de funcionamiento"/>
    <s v="No Aplica"/>
    <s v="No Aplica"/>
    <s v="No Aplica"/>
    <n v="375"/>
    <s v="Soporte del Sistema de Gestión de Documentos Electrónicos de Archivo - SGDEA ControlDoc"/>
    <n v="150"/>
    <s v="Horas"/>
    <s v="Soporte SGDEA que emplea la entidad por horas."/>
    <s v="V1= Horas de soporte del SGDEA Mensual "/>
    <n v="56423850"/>
    <n v="44986"/>
    <n v="45261"/>
    <s v="Creciente"/>
    <s v="Bimensual"/>
    <n v="59"/>
    <s v="Datos adquiridos en función del nuevo indicador; recordando que se está manejando de manera bimensual ya que esta frecuencia es con la cual el tercero genera los informes de ejecución de actividades."/>
    <s v="Secop II - Contrato 238 de 2023 suscrito con Control Online SAS"/>
    <n v="56423850"/>
    <n v="3197352"/>
    <m/>
    <s v="Indicador Plan de Acción Institucional"/>
    <s v="Cinddy Lorena Bastidas Robayo"/>
    <s v="cinddy.bastidas@anh.gov.co"/>
  </r>
  <r>
    <n v="18"/>
    <s v="Gestión financiera"/>
    <s v="Gestión con Valores para Resultados"/>
    <x v="0"/>
    <x v="2"/>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Identificar el total de declaraciones presentadas a las oficinas de impuestos de forma oportuna, de acuerdo a los establecido en la normatividad vigente"/>
    <s v="Sin Información"/>
    <s v="Declaraciones presentadas oportunamente"/>
    <n v="100"/>
    <s v="Porcentaje"/>
    <s v="Se presenta las Declaraciones DIAN, ICA, Retención ICA, Declaración Ministerio de Educación y Declaración de Ministerio del Interior. Se debe tener en cuenta que V1 y V5 incluye ReteICA e ICA; V2 y V6 incluye Retefuente, IVA e Ingresos y Patrimonio e Información Éxogena DIAN."/>
    <s v="V1: Declaraciones ICA presentadas_x000a_V2: Declaraciones DIAN presentadas_x000a_V3: Declaraciones MinEducación presentadas_x000a_V4: Declaraciones MinInterior presentadas_x000a_V5: Declaraciones Información exógena DIAN_x000a_V6: Declaraciones ICA del año_x000a_V7: Declaraciones DIAN del año_x000a_V8: Declaraciones MinEducación del año_x000a_V9: Declaraciones MinInterior del año_x000a_V10: Declaraciones Información exógena DIAN del año_x000a_(V1+V2+V3+V4+V5)/(V6+V7+V8+V9+V10)*100"/>
    <n v="1070000000"/>
    <d v="2023-01-11T00:00:00"/>
    <d v="2023-12-31T00:00:00"/>
    <s v="Creciente"/>
    <s v="Mensual"/>
    <n v="96.08"/>
    <s v="Se presenta la declaración de: (i) Rete-ICA Bogotá de los meses diciembre 2022, febrero, abril y junio 2023 (5 ICA), (ii) ICA Bogotá vigencia 2022 (1 ICA), (iii) Rete-fuente DIAN de los meses diciembre 2022, enero, febrero, marzo, abril, mayo, junio, julio, agosto y septiembre 2023 (10 DIAN), (iv) Declaración IVA diciembre 2022, febrero, abril, junio y agosto 2023 (5 DIAN), (v) Ingresos patrimonio DIAN diciembre 2022 (1 DIAN), (vi) Min-Educación segundo semestre 2022 y primer semestre 2023 (2 MIN-EDUC), (vii) Min-Interior diciembre 2022, enero, abril, mayo, junio y julio 2023 (6 MIN-INTER) y (viii) Rete-ICA (otras ciudades) diciembre 2022 (1 ICA) y 67 ciudades en agosto."/>
    <s v="Portal DIAN y carpeta compartida Gestion Contable impuestos Septiembre 2023."/>
    <n v="267500000"/>
    <n v="1070000000"/>
    <s v="Se contruye y realizan ajusten en reuniones con profesional encargado de la consolidación del Plan de Acción Institucional."/>
    <s v="Indicador Plan de Acción Institucional"/>
    <s v="Jarvin Antonio López Rodríguez"/>
    <s v="jarvin.lopez@anh.gov.co"/>
  </r>
  <r>
    <n v="19"/>
    <s v="Gestión financiera"/>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Ejercer el control y seguimiento a la ejecución de los gastos de funcionamiento en el período fiscal correspondiente tomando el comportamiento semestral, con el ánimo de garantizar la austeridad en el gasto conforme a las directrices del gobierno nacional"/>
    <s v="No Aplica"/>
    <s v="Ejecución de los gastos de funcionamiento para la Agencia"/>
    <n v="50"/>
    <s v="Porcentaje"/>
    <s v="Mide el nivel de ejecución de los gastos de funcionamiento para la Agencia a partir del Total Presupuesto de Gastos de Funcionamiento Ejecutado / Total Apropiación de Gasto de Funcionamiento. % de ejecución equivalente &lt;= el 50% de apropiación anual"/>
    <s v="(Valor Obligado Acumulado Gastos de Funcionamiento - Valor Obligado Excedentes Financieros)/ (Apropiación vigentes Gastos de Funcionamiento - Valor Apropiado Excedentes Financieros)"/>
    <n v="103584660000"/>
    <d v="2023-01-01T00:00:00"/>
    <d v="2023-12-01T00:00:00"/>
    <s v="Creciente"/>
    <s v="Mensual"/>
    <n v="49"/>
    <s v="Se viene ejecutando la contratación de acuerdo con lo planeado en el plan anual de adquisiciones. Se relacionan los valores excluyendo el giro de los excedentes financieros. Para julio adicionan el presupuesto de funcioanamiento en $2.184 millones"/>
    <s v="Informe de Ejecución Presupuestal de gastos agregado de SIIF al cierre de SEPTIEMBRE de 2023"/>
    <n v="65606853134.480003"/>
    <n v="51838726675.349998"/>
    <m/>
    <s v="Indicador Plan de Acción Institucional"/>
    <s v="Janier Cuervo Ordóñez"/>
    <s v="janier.cuervo@anh.gov.co"/>
  </r>
  <r>
    <n v="20"/>
    <s v="Gestión financiera"/>
    <s v="Gestión con Valores para Resultados"/>
    <x v="0"/>
    <x v="1"/>
    <s v="Articular los actores del sector energético para la adecuada ejecución de los contratos misionales en armonía con una sociedad resiliente al clima"/>
    <s v="Fortalecimiento y articulación institucional del sector minero energético"/>
    <s v="Nivel de satisfacción del Talento Humano"/>
    <s v="Plan de Acción Institucional"/>
    <s v="Otros gastos de funcionamiento"/>
    <s v="No Aplica"/>
    <s v="No Aplica"/>
    <s v="No Aplica"/>
    <s v="No Aplica"/>
    <s v="Solicitudes atendidas (cliente interno)"/>
    <n v="100"/>
    <s v="Porcentaje"/>
    <s v="Corresponde a todas las gestiones adelantadas para dar trámite a las solicitudes que se requieran al Grupo Administrativo y Financiero.​ Y corresponden a: i. Informes de estado presupuestal y financiero, ii. Certificados de ingresos y retenciones, iii. Comprobantes de ordenes de pago y iv. Devoluciones de saldos a favor."/>
    <s v="(No. Solicitudes atendidas / No. de solicitudes recibidas por el Grupo Financiero)* 100"/>
    <s v="No Aplica"/>
    <d v="2023-01-01T00:00:00"/>
    <d v="2023-12-31T00:00:00"/>
    <s v="Constante"/>
    <s v="Mensual"/>
    <n v="100"/>
    <s v="De 83 Solicitudes recibidas se atienden 83 solicitudes, correspondientes a: (15) Informes de estado presupuestal y financiero, (13) Certificados de ingresos y retenciones, (52) Comprobantes de ordenes de pago y (3) Devoluciones de saldos a favor. Se utiliza el archivo SOLICITUDES ATENDIDAS 2023 compartido por Kelly Tatiana Silva Palma"/>
    <s v="Archivo SOLICITUDES ATENDIDAS 2023 en correo de Kelly Tatiana Silva Palma"/>
    <s v="No Aplica"/>
    <s v="No Aplica"/>
    <m/>
    <s v="Indicador Plan de Acción Institucional"/>
    <s v="Juan Carlos Pote Cifuentes"/>
    <s v="juan.pote@anh.gov.co"/>
  </r>
  <r>
    <n v="21"/>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Nivel de satisfacción del Talento Humano"/>
    <s v="Plan Estratégico de Talento Humano"/>
    <s v="Otros gastos de funcionamiento"/>
    <s v="No Aplica"/>
    <s v="No Aplica"/>
    <s v="No Aplica"/>
    <s v="No Aplica"/>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d v="2023-07-30T00:00:00"/>
    <d v="2024-01-15T00:00:00"/>
    <s v="Creciente"/>
    <s v="Semestral"/>
    <n v="0"/>
    <s v="Dada la periodicidad de medición, la primera medición del indicador de percepción  se realizara en mes de noviembre de 2023, para e periodo no aplica el reporte de medición."/>
    <s v="Cuadro de mando BCS - TALENTO HUMANO en la Dirección: Este equipo/PST_javier.morales(\\data.anh.gov.co\SVDATA-FILES)(V:)/JAVIER MORALES-ANH/13.DOCUMENTOS JAVIER 2023/11.Planeacion TH_x000a_"/>
    <n v="0"/>
    <n v="0"/>
    <m/>
    <s v="Indicador Estratégico"/>
    <s v="Javier Rene Morales Sierra"/>
    <s v="javier.morales@anh.gov.co"/>
  </r>
  <r>
    <n v="22"/>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Otros gastos de funcionamiento"/>
    <s v="No Aplica"/>
    <s v="No Aplica"/>
    <s v="No Aplica"/>
    <s v="No Aplica"/>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0"/>
    <d v="2023-01-01T00:00:00"/>
    <d v="2023-12-31T00:00:00"/>
    <s v="Creciente"/>
    <s v="Trimestral"/>
    <n v="0.78750000000000009"/>
    <s v="El avance presentado hace referencia al promedio de jecución de los Planes 2023, que fueron programados por el grupo de Talento Humano."/>
    <s v="Cuadro de mando BCS - TALENTO HUMANO en la Dirección: Este equipo/PST_javier.morales(\\data.anh.gov.co\SVDATA-FILES)(V:)/JAVIER MORALES-ANH/13.DOCUMENTOS JAVIER 2023/11.Planeacion TH_x000a_"/>
    <n v="0"/>
    <n v="0"/>
    <m/>
    <s v="Indicador Plan de Acción Institucional"/>
    <s v="Javier Rene Morales Sierra"/>
    <s v="javier.morales@anh.gov.co"/>
  </r>
  <r>
    <n v="23"/>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de Seguridad y Salud en el Trabajo"/>
    <s v="Otros gastos de funcionamiento"/>
    <s v="No Aplica"/>
    <s v="No Aplica"/>
    <s v="No Aplica"/>
    <s v="No Aplica"/>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79556270"/>
    <d v="2023-01-01T00:00:00"/>
    <d v="2023-12-31T00:00:00"/>
    <s v="Creciente"/>
    <s v="Trimestral"/>
    <n v="0.9"/>
    <s v="El Plan Estratégico de SST se encuentra con una ejecución del 88% con corte a agosto de 2023, se han encontrado demoras en el plan de capacitación de la brigada de emergencia._x000a__x000a_De los derivado de las brigadas de emergencia y plan Estratégico de Seguridad vial PESV, se generó demoras por la ARL en la asignación de los proveedores por dificultades en la contratación de los estos, dichas actividades serán realizadas en los meses de agosto y abril de 2021"/>
    <s v="Cuadro de mando BCS - TALENTO HUMANO en la Dirección: Este equipo/PST_javier.morales(\\data.anh.gov.co\SVDATA-FILES)(V:)/JAVIER MORALES-ANH/13.DOCUMENTOS JAVIER 2023/11.Planeacion TH_x000a_"/>
    <n v="38420744"/>
    <n v="0"/>
    <m/>
    <s v="Indicador Plan de Acción Institucional"/>
    <s v="Javier Rene Morales Sierra"/>
    <s v="javier.morales@anh.gov.co"/>
  </r>
  <r>
    <n v="24"/>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Institucional de Capacitación "/>
    <s v="Otros gastos de funcionamiento"/>
    <s v="No Aplica"/>
    <s v="No Aplica"/>
    <s v="No Aplica"/>
    <s v="No Aplica"/>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d v="2023-01-01T00:00:00"/>
    <d v="2023-12-31T00:00:00"/>
    <s v="Creciente"/>
    <s v="Trimestral"/>
    <n v="0.65"/>
    <s v="Actividades de capacitación en ejecución"/>
    <s v="Cuadro de mando BCS - TALENTO HUMANO en la Dirección: Este equipo/PST_javier.morales(\\data.anh.gov.co\SVDATA-FILES)(V:)/JAVIER MORALES-ANH/13.DOCUMENTOS JAVIER 2023/11.Planeacion TH_x000a_"/>
    <n v="549342316"/>
    <n v="0"/>
    <m/>
    <s v="Indicador Plan de Acción Institucional"/>
    <s v="Javier Rene Morales Sierra"/>
    <s v="javier.morales@anh.gov.co"/>
  </r>
  <r>
    <n v="25"/>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Bienestar e Incentivos"/>
    <s v="Otros gastos de funcionamiento"/>
    <s v="No Aplica"/>
    <s v="No Aplica"/>
    <s v="No Aplica"/>
    <s v="No Aplica"/>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d v="2023-01-01T00:00:00"/>
    <d v="2023-12-31T00:00:00"/>
    <s v="Creciente"/>
    <s v="Trimestral"/>
    <n v="0.8"/>
    <s v="Dicho avance se fundamenta en la implementación de una serie de actividades enmarcadas en los ejes del programa, a saber: Proyecto de Vida, Enlaces de Integridad, Salud Mental, Vitalidad y Ambiente de Trabajo Seguro. A continuación, se detallarán las acciones desarrolladas en cada uno de estos ejes."/>
    <s v="Cuadro de mando BCS - TALENTO HUMANO en la Dirección: Este equipo/PST_javier.morales(\\data.anh.gov.co\SVDATA-FILES)(V:)/JAVIER MORALES-ANH/13.DOCUMENTOS JAVIER 2023/11.Planeacion TH_x000a_"/>
    <n v="487605455"/>
    <n v="19860581"/>
    <m/>
    <s v="Indicador Plan de Acción Institucional"/>
    <s v="Javier Rene Morales Sierra"/>
    <s v="javier.morales@anh.gov.co"/>
  </r>
  <r>
    <n v="26"/>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de Previsión de Recursos Humanos "/>
    <s v="Otros gastos de funcionamiento"/>
    <s v="No Aplica"/>
    <s v="No Aplica"/>
    <s v="No Aplica"/>
    <s v="No Aplica"/>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7621589668"/>
    <d v="2023-01-01T00:00:00"/>
    <d v="2023-12-31T00:00:00"/>
    <s v="Creciente"/>
    <s v="Trimestral"/>
    <n v="0.8"/>
    <s v="Se ha venido cumpliendo con el plan de provisión de vacantes"/>
    <s v="Cuadro de mando BCS - TALENTO HUMANO en la Dirección: Este equipo/PST_javier.morales(\\data.anh.gov.co\SVDATA-FILES)(V:)/JAVIER MORALES-ANH/13.DOCUMENTOS JAVIER 2023/11.Planeacion TH_x000a_"/>
    <n v="27212437580"/>
    <n v="22602297298"/>
    <m/>
    <s v="Indicador Plan de Acción Institucional"/>
    <s v="Javier Rene Morales Sierra"/>
    <s v="javier.morales@anh.gov.co"/>
  </r>
  <r>
    <n v="27"/>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No Reportado"/>
    <s v="No Reportado"/>
    <s v="No Reportado"/>
    <s v="No Aplica"/>
    <s v="No Aplica"/>
    <s v="Ejecución de Actividad enfocada a el ciclo de vida organizacional del servidor público  en su etapa de Retiro "/>
    <n v="1"/>
    <s v="Unidad"/>
    <s v="Actividad enfocada a el ciclo de vida organizacional del servidor público  en su etapa de Retiro ejecutada"/>
    <s v="V1= Actividad enfocada a el ciclo de vida organizacional del servidor público  en su etapa de Retiro ejecutada"/>
    <n v="0"/>
    <s v="No Reportado"/>
    <s v="No Reportado"/>
    <s v="Creciente"/>
    <s v="Anual"/>
    <s v="No Reportado"/>
    <s v="El reporte se realizará después del mes de octubre, actividad que en este momento se esta llevando a cabo con los Pre-Pensionados de la ANH."/>
    <s v="No Reportado"/>
    <s v="No Reportado"/>
    <s v="No Reportado"/>
    <m/>
    <s v="Indicador Plan de Acción Institucional"/>
    <s v="Javier Rene Morales Sierra"/>
    <s v="javier.morales@anh.gov.co"/>
  </r>
  <r>
    <n v="28"/>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No Reportado"/>
    <s v="No Reportado"/>
    <s v="No Reportado"/>
    <s v="No Aplica"/>
    <s v="No Aplica"/>
    <s v="Evaluación Dimensión de Talento Humano FURAG - MIPG"/>
    <n v="3.6"/>
    <s v="Puntos"/>
    <s v="Puntaje obtenido en la Evaluación Dimensión de Talento Humano FURAG - MIPG"/>
    <s v="V1= Puntaje obtenido en la Evaluación Dimensión de Talento Humano FURAG - MIPG"/>
    <s v="No Reportado"/>
    <s v="No Reportado"/>
    <s v="No Reportado"/>
    <s v="Creciente"/>
    <s v="Anual"/>
    <s v="No Reportado"/>
    <s v="Estamos a la espera de la Evaluación FURAG 2022, emitida por el DAFP. Na vez se realice la evaluación se realizará el reporte."/>
    <s v="No Reportado"/>
    <s v="No Reportado"/>
    <s v="No Reportado"/>
    <m/>
    <s v="Indicador Estratégico"/>
    <s v="Javier Rene Morales Sierra"/>
    <s v="javier.morales@anh.gov.co"/>
  </r>
  <r>
    <n v="29"/>
    <s v="Participación Ciudadana y Comunicaciones"/>
    <s v="Información y comunicación"/>
    <x v="0"/>
    <x v="4"/>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Anticorrupción y de Atención al Ciudadano"/>
    <s v="Gasto de funcionamiento - comercialización"/>
    <s v="No Aplica"/>
    <s v="No Aplica"/>
    <s v="No Aplica"/>
    <s v="Sin Información"/>
    <s v="Documentos publicados para el análisis de la satisfacción de usuarios ANH"/>
    <n v="2"/>
    <s v="Unidad"/>
    <s v="​El indicador mide la información consolidada de las encuestas aplicadas a los usuarios y la evaluación de la atención prestada por la ANH a sus usuarios en el Informe Encuesta de Satisfacción al Usuario ANH y publicación de Informes de atención PQRSD"/>
    <s v="V1 = Informe de encuesta de satisfacción de usuarios ANH + V2 = Informes de atención PQRSD publicados con la peridicidad definida"/>
    <n v="0"/>
    <d v="2023-01-01T00:00:00"/>
    <d v="2023-12-31T00:00:00"/>
    <s v="Constante"/>
    <s v="Anual"/>
    <n v="1"/>
    <s v="Se aplicó la encuesta de satisfacción de usuarios ANH 2023-1. Formulario de encuesta disponible en el siguiente enlace: https://www.anh.gov.co/es/atenci%C3%B3n-y-servicios-a-la-ciudadan%C3%ADa/pqrsd/_x000a__x000a_Encuesta de Satisfacción al Usuario ANH 2023-I disponible en el siguiente enlace:  https://www.anh.gov.co/es/atenci%C3%B3n-y-servicios-a-la-ciudadan%C3%ADa/canales-de-atenci%C3%B3n/encuestas-anh/_x000a__x000a_Publicado informe de seguimiento de PQRSD del primer trimestre de 2023 en el siguiente enlace: https://www.anh.gov.co/es/atenci%C3%B3n-y-servicios-a-la-ciudadan%C3%ADa/pqrsd/  "/>
    <s v="https://www.anh.gov.co/es/atenci%C3%B3n-y-servicios-a-la-ciudadan%C3%ADa/pqrsd/    _x000a__x000a_https://www.anh.gov.co/es/atenci%C3%B3n-y-servicios-a-la-ciudadan%C3%ADa/canales-de-atenci%C3%B3n/encuestas-anh/"/>
    <n v="0"/>
    <n v="0"/>
    <m/>
    <s v="Indicador Plan de Acción Institucional"/>
    <s v="Diego Alejandro Sandoval Garrido"/>
    <s v="diego.sandoval@anh.gov.co"/>
  </r>
  <r>
    <n v="30"/>
    <s v="Auditoría interna"/>
    <s v="Control interno"/>
    <x v="1"/>
    <x v="5"/>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Establecer el grado de eficacia en que se ejecutan las actividades establecidas en el PAAI"/>
    <s v="213 214 215 216 217 218 219"/>
    <s v="Plan Anual de Auditoría Interna (PAAI) cumplido"/>
    <n v="100"/>
    <s v="Porcentaje"/>
    <s v="Establecer el grado de eficacia en que se ejecutan las actividades establecidas en el PAAI"/>
    <s v="(Actividades ejecutadas /_x000a_Actividades programadas)*100"/>
    <n v="523154631"/>
    <d v="2023-01-01T00:00:00"/>
    <d v="2023-12-31T00:00:00"/>
    <s v="Creciente"/>
    <s v="Trimestral"/>
    <n v="68.75"/>
    <s v="Documentos soportes de las actividades ejecutadas con base en el PAAI_x000a_25 actividades ejecutadas con base en lo planeado en el PAAI 2023"/>
    <s v="https://www.anh.gov.co/es/la-anh/control-y-rendici%C3%B3n/informes-de-control-interno/_x000a__x000a_Certificados emitidos por la Contraloría General de la Republica para los informes reportados en SIRECI."/>
    <n v="312221338"/>
    <n v="236867900.34"/>
    <m/>
    <s v="Indicador Plan de Acción Institucional"/>
    <s v="Miguel Ángel Espinosa Ruiz"/>
    <s v="miguel.espinosa@anh.gov.co"/>
  </r>
  <r>
    <n v="31"/>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Apoyo para la viabilización de las actividades de exploración y producción de hidrocarburos a través de la articulación institucional de la gestión socio ambiental Nacional"/>
    <s v="Servicio de divulgación para la atención y disminución de la conflictividad del sector de hidrocarburos"/>
    <s v="Adelantar acciones a nivel nacional, regional y local que permitan viabilizar las actividades de exploración y producción de hidrocarburos _x000a_"/>
    <n v="320"/>
    <s v="Eventos de divulgación realizados"/>
    <n v="6"/>
    <s v="Número"/>
    <s v="Eventos de divulgación de las acciones a nivel nacional, regional y local para viabilizar las actividades de exploración y producción de hidrocarburos "/>
    <s v="V1= Número de eventos realizados "/>
    <n v="19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_x000a_Se desarrollan los Planes de Trabajo para la gestión y atención de la conflictividad con Mintrabajo, DANCP, Mineneergia, Ministerio del Interior._x000a_Se dio tràmite al segundo desembolso del Convenio."/>
    <s v="X:\1 - Convenios\19- Convenios 2023\Convenio de Asociación No. 227 de 2023 FUPAD"/>
    <n v="15000000000"/>
    <n v="4500000000"/>
    <m/>
    <s v="Indicador Plan de Acción Institucional"/>
    <s v="Anny Lizette Castillo Cittelly"/>
    <s v="anny.castillo@anh.gov.co"/>
  </r>
  <r>
    <n v="31"/>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Apoyo para la viabilización de las actividades de exploración y producción de hidrocarburos a través de la articulación institucional de la gestión socio ambiental Nacional"/>
    <s v="Servicio de divulgación para la atención y disminución de la conflictividad del sector de hidrocarburos"/>
    <s v="Implementar acciones interinstitucionales que atiendan las situaciones de conflicto en las actividades de exploración y producción de hidrocarburos."/>
    <n v="320"/>
    <m/>
    <m/>
    <m/>
    <m/>
    <m/>
    <n v="13100000000"/>
    <m/>
    <m/>
    <m/>
    <m/>
    <m/>
    <m/>
    <m/>
    <m/>
    <m/>
    <m/>
    <m/>
    <m/>
    <m/>
  </r>
  <r>
    <n v="32"/>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investigación"/>
    <s v="Apoyar el levantamiento de información biótica, abiótica y de elementos socioeconómicos del componente ambiental de las áreas de interés priorizadas para las actividades de exploración y producción de hidrocarburos_x000a_"/>
    <n v="339"/>
    <s v="Documentos de investigación realizados "/>
    <n v="2"/>
    <s v="Número"/>
    <s v="Documentos de Investigación realizados de caracterización ambiental con el resultado del análisis de la información colectada, para la toma de decisiones en las actividades de exploración y producción de hidrocarburos  "/>
    <s v="V1= Número de documentos de investigación realizados"/>
    <n v="5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Se dio inicio al plan de trabajo con la Corporación Autónoma Regional de los Valles del Sinu y San Jorge._x000a__x000a_Se suscribió convenio interadministrativo con el INVEMAR para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 El poyecto tiene a la fecha un 79% de avance y se diò tràmite al segundo desembolso."/>
    <s v="X:\1 - Convenios\19- Convenios 2023\ Convenio Interadministrativo No. 300 de 2023 suscrito con el INVEMAR_x000a__x000a_X:\1 - Convenios\19- Convenios 2023\Convenio de Asociación No. 227 de 2023 FUPAD"/>
    <n v="2500000000"/>
    <n v="950000000"/>
    <m/>
    <s v="Indicador Plan de Acción Institucional"/>
    <s v="Anny Lizette Castillo Cittelly"/>
    <s v="anny.castillo@anh.gov.co"/>
  </r>
  <r>
    <n v="32"/>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investigación"/>
    <s v="Elaborar documentos técnicos de caracterización ambiental con el resultado del análisis de la información colectada para la toma de decisiones en las actividades de exploración y producción de hidrocarburos "/>
    <n v="320"/>
    <m/>
    <m/>
    <m/>
    <m/>
    <m/>
    <n v="2000000000"/>
    <m/>
    <m/>
    <m/>
    <m/>
    <m/>
    <m/>
    <m/>
    <m/>
    <m/>
    <m/>
    <m/>
    <m/>
    <m/>
  </r>
  <r>
    <n v="33"/>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lineamientos técnicos"/>
    <s v="Diseñar planes de trabajo conjunto para generar capacidad en materia de exploración y producción de hidrocarburos en las entidades de carácter ambiental "/>
    <n v="320"/>
    <s v="Documentos de lineamientos técnicos realizados"/>
    <n v="2"/>
    <s v="Número"/>
    <s v="Documentos de lineamientos técnicos realizados que den cuenta de la generación de capacidades en las entidades de carácter ambiental"/>
    <s v="V1= Número de documentos de lineamientos técnicos realizados"/>
    <n v="35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_x000a_Se están definiendo planes de trabajo con algunas Corporacciones y con la ANLA."/>
    <s v="_x000a_X:\1 - Convenios\19- Convenios 2023\Convenio de Asociación No. 227 de 2023 FUPAD"/>
    <n v="2500000000"/>
    <n v="750000000"/>
    <m/>
    <s v="Indicador Plan de Acción Institucional"/>
    <s v="Anny Lizette Castillo Cittelly"/>
    <s v="anny.castillo@anh.gov.co"/>
  </r>
  <r>
    <n v="33"/>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lineamientos técnicos"/>
    <s v="Elaborar estudios de lineamientos técnicos que aporten a la generación de capacidad en materia de exploración y producción de hidrocarburos, en las entidades de carácter ambiental."/>
    <n v="320"/>
    <m/>
    <m/>
    <m/>
    <m/>
    <m/>
    <n v="2150000000"/>
    <m/>
    <m/>
    <m/>
    <m/>
    <m/>
    <m/>
    <m/>
    <m/>
    <m/>
    <m/>
    <m/>
    <m/>
    <m/>
  </r>
  <r>
    <n v="34"/>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Planeación"/>
    <s v="Formular iniciativas de inversión social en los territorios priorizados y estratégicos para el desarrollo de las actividades de exploración y producción de hidrocarburos_x000a_"/>
    <s v="No Aplica"/>
    <s v="Documentos de Planeación realizados"/>
    <n v="20"/>
    <s v="Número"/>
    <s v="Documentos de planeación realizados que evidencien la formulación e implementación de  iniciativas de inversión social en los territorios priorizados y estratégicos para el desarrollo de las actividades de exploración y producción de hidrocarburos "/>
    <s v="V1= Número de documentos de planeación realizados"/>
    <n v="52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_x000a_FUPAD avanza en el proceso de diagnóstico para identiicar las iniciativas de inversión socio ambiental y dar inicio en los territorios priorizados."/>
    <s v="_x000a_X:\1 - Convenios\19- Convenios 2023\Convenio de Asociación No. 227 de 2023 FUPAD"/>
    <n v="20000000000"/>
    <n v="6000000000"/>
    <m/>
    <s v="Indicador Plan de Acción Institucional"/>
    <s v="Anny Lizette Castillo Cittelly"/>
    <s v="anny.castillo@anh.gov.co"/>
  </r>
  <r>
    <n v="34"/>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Planeación"/>
    <s v="Implementar iniciativas de inversión social en los territorios priorizados, aportando al desarrollo de las regiones donde se adelantan actividades de exploración y producción de hidrocarburos"/>
    <s v="No Aplica"/>
    <m/>
    <m/>
    <m/>
    <m/>
    <m/>
    <n v="14800000000"/>
    <m/>
    <m/>
    <m/>
    <m/>
    <m/>
    <m/>
    <m/>
    <m/>
    <m/>
    <m/>
    <m/>
    <m/>
    <m/>
  </r>
  <r>
    <n v="35"/>
    <s v="Gestión Social, HSE y de Seguridad de Contratos de Hidrocarburos"/>
    <s v="Evaluación de Resultados"/>
    <x v="2"/>
    <x v="6"/>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804030080.25"/>
    <d v="2023-01-01T00:00:00"/>
    <d v="2023-12-31T00:00:00"/>
    <s v="Creciente"/>
    <s v="Mensual"/>
    <n v="81.8"/>
    <s v="El indicador de trámites de la GSCYMA muestra un cumplimiento del 91%  respecto a la meta establecida para el mes de septiembre (se estableció una meta del 90% en la respuesta de los trámites). es importante resaltar que la GSCYMA, establecido una meta del 90% para el mes de septiembre.  Se respondieron un acumulado de 360 del total de los 440 trámites que se tenían acumulados al corte del 30 de septiembre de 2023. Para el mes de septiembre, la tendencia del indicador aument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_x000a__x000a_En lo referente a la trazabilidad de la cantidad de Trámites cerrados, se evidencia un crecimiento en la efectividad del cierre de trámites con respecto al mes anterior, esto con ocasión al seguimiento y control que realiza la GSCYMA a la línea de tiempo del Trámite, es decir, los profesionales deben realizar seguimiento al cierre del Trámite hasta que este se de por terminado en gestión documental, asimismo, la GSCYMA, periódicamente a través del tablero de control, elabora una presentación a la Vicepresidente, en la cual se indican los trámites que están pendientes por la VCH._x000a__x000a_Aunado a lo anterior, la GSCYMA, implemento un Dashboard ( Tablero de Control) que funciona como herramienta para realizar el seguimiento de los tramites de la GSCYMA. este tablero de control permite identificar la cantidad de tramites abiertos a corte de cada reunión de seguimiento, asimismo, permite identificar la fecha de recibido, el tipo de Trámite y el tiempo total de cada Tramite desde la fecha de recibido, a partir de estos datos, la GSCYMA, define las acciones y genera lineamientos para cada uno de los contratos en aras de generar una mejora en la gestión de los trámites. por ultimo, la GSCYMA, estructuro una presentación donde se indica el estado actual de cada uno de los trámites e identifica en que persona, cargo o dependencia se encuentra."/>
    <s v="Dashboard de Trámites GSCYMA"/>
    <n v="685672643.37"/>
    <n v="394889730.79199994"/>
    <m/>
    <s v="Indicador Plan de Acción Institucional"/>
    <s v="Libardo Andrés Huertas Cuevas"/>
    <s v="libardo.huertas@anh.gov.co"/>
  </r>
  <r>
    <n v="36"/>
    <s v="Gestión Social, HSE y de Seguridad de Contratos de Hidrocarburos"/>
    <s v="Gestión con Valores para Resultados"/>
    <x v="2"/>
    <x v="6"/>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Oportunidad en la entrega de los Programas en Beneficio de las comunidades"/>
    <n v="90"/>
    <s v="Porcentaje"/>
    <s v="Realizar la medición de los tiempos de entrega de los Programas en Beneficio de las Comunidades"/>
    <s v="(Número de solicitudes PBC del trimestre atendidas en 60 días  / Total de solicitudes recibidas en el trimestre )*100"/>
    <n v="1091211010.5"/>
    <d v="2023-01-01T00:00:00"/>
    <d v="2023-12-31T00:00:00"/>
    <s v="Constante"/>
    <s v="Trimestral"/>
    <n v="83.5"/>
    <s v="El indicador de tiempo de respuestas de las solicitudes de PBC pretende realizar la medición de los tiempos de entrega de la GSCYMA a las solicitudes de PBC, en ese sentido, para el tercer trimestre de 2023, se utilizo la herramienta del Dashboard de tramites para realizar seguimiento y control de los tramites asociados a PBC, en ese orden de ideas, la meta que se propuso la GSCYMA en el trimestre III fue del 90%, el resultado de la gestión de PBC con respecto a la meta planteada fue 93% en este periodo, este resultado se basa en los datos obtenidos de los tramites de PBC allegados en el tercer trimestre (Acumulado), de este total, se define cuales de estos tramites cumplieron con la meta de 60 días (Es importante resaltar que los tramites allegados entre el 15 - 30 se da plazo de respuesta al mes siguiente para efectos de cumplimiento de tiempos), para la medición de los tiempos, la GSCYMA, decidió contabilizar el tiempo de las operadoras como tiempo de espera o de solicitud de información, es decir, estos tiempos no entran en los tiempos de la gestión de tramites de la GSCYMA. es importante mencionar, que para la medición del segundo trimestre del año 2023, se tomaron todos los tramites asociados a PBC._x000a_También es importante mencionar que con corte a aeptiembre de la vigencia 2023 se recibieron 137 tramites asociados a PBC, esto corresponde a un aumento del 35% con respecto a la vigencia de 2022 del mismo corte."/>
    <s v="Dashboard de Trámites GSCYMA"/>
    <n v="685672643.37"/>
    <n v="299825058.89099997"/>
    <m/>
    <s v="Indicador Plan de Acción Institucional"/>
    <s v="Libardo Andrés Huertas Cuevas"/>
    <s v="libardo.huertas@anh.gov.co"/>
  </r>
  <r>
    <n v="37"/>
    <s v="Gestión Social, HSE y de Seguridad de Contratos de Hidrocarburos"/>
    <s v="Evaluación de Resultados"/>
    <x v="2"/>
    <x v="6"/>
    <s v="Articular los actores del sector energético para la adecuada ejecución de los contratos misionales en armonía con una sociedad resiliente al clima"/>
    <s v="Fortalecimiento y articulación institucional del sector minero energético"/>
    <s v="Contratos de exploración y producción de hidrocarburos con problemáticas socioambientales, viabilizados"/>
    <s v="Plan de Acción Institucional"/>
    <s v="Gasto de funcionamiento - comercialización"/>
    <s v="No Aplica"/>
    <s v="No Aplica"/>
    <s v="No Aplica"/>
    <s v="Sin Información"/>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n v="804030080.25"/>
    <d v="2023-01-01T00:00:00"/>
    <d v="2023-12-31T00:00:00"/>
    <s v="Creciente"/>
    <s v="Bimestral"/>
    <n v="6"/>
    <s v="La Gerencia de Seguridad, Comunidades y Medio Ambiente - GSCYMA de la Agencia Nacional de Hidrocarburos - Mediante las actividades de seguimiento en el periodo Septiembre-Octubre 2023, se han viabilizado 1 contratos para un total de 6, los cuales en compromisos exploratorios han viabilizado una cifra superior a los USD $78 millones de dólares atendidos en diferentes regiones del país, principalmente en departamentos como Putumayo y Santander, En el año 2023 la GSCYMA realizó un diagnistico detallado del estado y  contexto actual de los contratos suspendidos, el resultado de este ejercicio se define de la siguiente Manera:_x000a__x000a_• Conflictividad Social: 11_x000a_• Consulta Previa: 3_x000a_• Orden Público: 9_x000a_• Tramite ambiental: 8_x000a_• Ordenamiento Territorial: 4_x000a_• Acuerdo Mutuo: 1_x000a__x000a_• Total: 36_x000a__x000a_Durante 2023 se han llevado a cabo reuniones periódicas entre el MME y la ANH para definir actividades que permitan fortalecer la gestión de los contratos suspendidos a través de mecanismos que contribuyan a viabilizar las actividades exploratorias y de producción de hidrocarburos. Adicionalmente, para llevar el control de los contratos suspendidos y poder realizar análisis territoriales por departamentos, operadoras, recursos exploratorios atrapados, causas de conflictividad, entre otras, y de esta forma tomar decisiones que favorezcan la movilización de compromisos y recursos exploratorios, se creó una herramienta para el control de estos contratos y la definición de planes de acción para cada caso. _x000a__x000a_A continuación, se presenta la herramienta antes mencionada._x000a__x000a_link:https://app.powerbi.com/groups/me/reports/483756ea-dd49-482d-a48c-f0bad281e547/ReportSectiond9b3a58f655db25eb2d0?experience=power-bi "/>
    <s v="Sin Información"/>
    <n v="685672643.37"/>
    <n v="394889730.79199994"/>
    <s v="Se actualizó la información de este indicador."/>
    <s v="Indicador Estratégico"/>
    <s v="Libardo Andrés Huertas Cuevas"/>
    <s v="libardo.huertas@anh.gov.co"/>
  </r>
  <r>
    <n v="38"/>
    <s v="Gestión Social, HSE y de Seguridad de Contratos de Hidrocarburos"/>
    <s v="Gestión con Valores para Resultados"/>
    <x v="2"/>
    <x v="6"/>
    <s v="Fortalecer la seguridad y soberanía energética en hidrocarburos, apoyando la transición energética y la economía verde"/>
    <s v="Fortalecimiento de las Fuentes No Convencionales de Energía - FNCE"/>
    <s v="Recursos destinados a iniciativas de inversión socio ambiental en territorio"/>
    <s v="Plan Estratégico Institucional"/>
    <s v="Gasto de funcionamiento - comercialización"/>
    <s v="No Aplica"/>
    <s v="No Aplica"/>
    <s v="No Aplica"/>
    <s v="No Reportado"/>
    <s v="Recursos destinados a iniciativas de inversión socio ambiental en territorio"/>
    <n v="40000"/>
    <s v="Millones de pesos"/>
    <s v="Realizar seguimiento y control a la ejecución presupuestal del proyecto de inversión."/>
    <s v="Recursos Obligados / Recursos Comprometidos"/>
    <n v="40000000000"/>
    <d v="2023-01-01T00:00:00"/>
    <d v="2023-12-31T00:00:00"/>
    <s v="Creciente"/>
    <s v="Cuatrimestral"/>
    <n v="12200"/>
    <s v="Fue aprobado por el Departamento Nacional de Planeación – DNP el proyecto de Inversión Socio ambiental para la vigencia 2023 – 2027 denominado “Apoyo para la viabilización de las actividades de exploración y producción de hidrocarburos a través de la articulación institucional de la gestión socio ambiental” luego de surtir los respectivos trámites de viabilidad técnica con el Ministerio de Minas y Energía y la Gerencia de Planeación de la ANH. para el segundo cuatrimestre se han ejecutado $ 12,200 de los $40,000 dando un porcentaje de cumplimiento del 30,5%"/>
    <s v="No Reportado"/>
    <n v="228557547.79000002"/>
    <n v="131629910.264"/>
    <s v="Se ajusta la fuente de financiación, este indicador esta asociado agastos de comercialización"/>
    <s v="Indicador Estratégico"/>
    <s v="Libardo Andrés Huertas Cuevas"/>
    <s v="libardo.huertas@anh.gov.co"/>
  </r>
  <r>
    <n v="39"/>
    <s v="Gestión de Contratos en Exploración"/>
    <s v="Evaluación de Resultados"/>
    <x v="2"/>
    <x v="7"/>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d v="2023-01-01T00:00:00"/>
    <d v="2023-12-31T00:00:00"/>
    <s v="Creciente"/>
    <s v="Mensual"/>
    <n v="82"/>
    <s v="El indicador de trámites de la GSCE muestra un cumplimiento de 96% respecto a la meta establecida para el mes de septiembre (se estableció una meta del 85% en la respuesta de los trámites). Se respondieron 195 del total de los 239 trámites que se tenían como meta para el corte del 30 de septiembre de 2023. La gestión de tramites de la GSCE aumentó en 6% respecto al mes anterior._x000a_Para la medición del indicador no se tienen en cuenta los trámites asociados a Terminaciones, Liquidaciones y Devoluciones de áreas, debido a que requieren un período de tiempo amplio para su resolución."/>
    <s v="Base de datos de Trámites"/>
    <n v="955296809"/>
    <n v="367686957.68000001"/>
    <m/>
    <s v="Indicador Plan de Acción Institucional"/>
    <s v="Libardo Andrés Huertas Cuevas"/>
    <s v="libardo.huertas@anh.gov.co"/>
  </r>
  <r>
    <n v="40"/>
    <s v="Gestión de Contratos en Producción"/>
    <s v="Evaluación de Resultados"/>
    <x v="2"/>
    <x v="8"/>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a las solicitudes de los operadores para la gestión de contratos de hidrocarburos"/>
    <n v="90"/>
    <s v="Porcentaje"/>
    <s v="El indicador muestra la eficacia en la respuesta a las solicitudes del Operador por parte de la gerencia de seguimiento a contratos en producción."/>
    <s v="(Acumulado del número de trámites atendidos al mes de corte/Acumulado del número de trámites recibidos al mes de corte) x 100"/>
    <n v="1073206119"/>
    <d v="2023-01-01T00:00:00"/>
    <d v="2023-12-31T00:00:00"/>
    <s v="Creciente"/>
    <s v="Mensual"/>
    <n v="80.400000000000006"/>
    <s v="Se cerraron 14 trámites (1 Ajuste PTE, 8 Solicitud de Plazo, 2 Otros, 1 Modificación PEV, 1 Liberación recursos F.A. y 1 Disposición de activos). Se recibieron durante agosto 35 trámites para un total acumulado de 214. A 31-ago-23 se encuentran 42 trámites abiertos. Si bien el cumplimiento del indicador refleja una gestión exitosa, a la fecha de corte se encontraban abiertos 42 trámites, siendo esta una cifra muy superior al promedio del año por lo que se requiere implementar una estrategia de choque a fin de superar esta coyuntura. "/>
    <s v="Seguimiento a la Producción\ESTADISTICAS\INDICADORES\INDICADORES 2023\9. Septiembre_2023\Soporte\BD_Control de Tiempos Trámites_30-sep-23"/>
    <n v="766050615.60000002"/>
    <n v="418247026.07999998"/>
    <m/>
    <s v="Indicador Plan de Acción Institucional"/>
    <s v="Libardo Andrés Huertas Cuevas"/>
    <s v="libardo.huertas@anh.gov.co"/>
  </r>
  <r>
    <n v="41"/>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Pozos exploratorios perforados de contratos vigentes"/>
    <s v="Plan Estratégico Institucional"/>
    <s v="Gasto de funcionamiento - comercialización"/>
    <s v="No Aplica"/>
    <s v="No Aplica"/>
    <s v="No Aplica"/>
    <s v="Sin Información"/>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s v="Sin Información"/>
    <d v="2023-01-01T00:00:00"/>
    <d v="2023-12-31T00:00:00"/>
    <s v="Creciente"/>
    <s v="Mensual"/>
    <n v="36"/>
    <s v="El acumulado hasta el mes de septiembre de 2023 es el siguiente:_x000a_ENERO 6 POZOS PERFORADOS_x000a_1. Contrato E&amp;P VIM 33; Pozo Dividivi-1, Inició perforación 20-dic-22; T.D: 2-ene-23, A-3._x000a_2. Contrato E&amp;P VIM-5; Pozo Saxofón-1, Inició perforación 2-dic-22; T.D: 7-ene-23, A-3._x000a_3. Convenio E&amp;P Área Santiago de las Atalayas, Pozo Cupiagua XD45Y, Inició perforación 29-sep-22; T.D: 18-ene-23, A-2c._x000a_4. Contrato E&amp;P LLA-87; Pozo Picabuey-1, Inició perforación 18-dic-22; T.D: 18-ene-23, A-3._x000a_5. Contrato E&amp;E La Creciente; Pozo Magari-1D, Inició perforación 12-nov-22; T.D: 18-ene-23, A-3._x000a_6. Contrato E&amp;P CPO-9; Pozo Magnus-1, Inició perforación 8-ene-23; T.D: 22-ene-23, A-3._x000a_FEBRERO 4 POZOS PERFORADOS_x000a_7. Contrato E&amp;P COR-15; Pozo Oveja-1, Inició perforación 23-ene-23; T.D: 1-feb-23, A-3._x000a_8. Contrato E&amp;P LLA-9; Pozo Turupe-1 ST1, Inició perforación 17-ene-23; T.D: 04-feb-23, A-3._x000a_9. Contrao E&amp;P LLA-87; Pozo Zorzal-1, Inició perforación 12-ene-23; T.D: 11-feb-23, A-3._x000a_10. Contrato E&amp;P LLA-78; Pozo Espiguero-1, Inició perforación 4-feb-23; T.D: 18-feb-23, A-3._x000a_MARZO 8 POZOS PERFORADOS_x000a_11. Contrato E&amp;E CUBIRO; Pozo Cubiro KN-1, Inició perforación 27-feb-23; T.D: 6-mar-23, A-2b._x000a_12. Contrato E&amp;P VIM-22; Pozo Chimi-1, Inicio perforación 16-feb-23; T.D: 11-mar-23, A-3._x000a_13. Contrato de Asociación COROCORA; Pozo Iza-1, Inicio perforación 4-mar-23; T.D. 12-mar-23, A-3._x000a_14. Contrato E&amp;P LLA-87; Pozo Koala-1, Inició perforación 16-feb-23; T.D: 13-mar-23, A-3._x000a_15. Contrato E&amp;P CPO-9; Pozo Leyenda-1, Inicio perforación 16-feb-23; T.D. 14-mar-23, A-3._x000a_16. Contrato E&amp;P CPO-5; Pozo Yarico-1X, Inicio perforación 20-ene-23; T.D. 19-mar-23, A-2a._x000a_17. Contrato E&amp;P LLA-78; Pozo Tinamú Llanos-1, Inicio perforación 18-mar-23; T.D. 26-mar-23, A-3._x000a_18. Convenio E&amp;P SANTIAGO DE LAS ATALAYAS; Pozo Cusiana V-31, Inicio perforación 9-jul-22; T.D: 28-mar-23, A-3._x000a_ABRIL 6 POZOS PERFORADOS_x000a_19. Contrato E&amp;P LLA-61; Pozo Omi-4, Inicio perforación 23-mar-23; T.D: 8-abr-23, A-3._x000a_20. Contrato E&amp;P CPO-9; Pozo Kimera-1, Inicio perforación 25-mar-23; T.D: 11-abr-23, Exploratorio._x000a_21. Contrato E&amp;P VIM-22; Pozo Winner-1, Inicio perforación 30-mar-23; T.D: 13-abr-23, A-3._x000a_22. Contrato E&amp;P VIM-43; Pozo Chirimoya-1-ST1, Inicio perforación 7-abr-23; T.D: 25-abr-23, A-3._x000a_23. Contrato E&amp;P VIM-21; Pozo Lulo-1, Inicio perforación 17-abr-23; T.D: 26-abr-23, A-3._x000a_24. Contrato E&amp;P LLA-34; Pozo Ninfálido-1, Inicio perforación 19-abr-23; T.D: 30-abr-23, A-2b._x000a_MAYO 4 POZOS PERFORADOS_x000a_25. Contrato E&amp;P SSJN-1; Pozo Pollera Norte-1, Inicio perforación 13-abr-23; T.D: 1-may-23, A-3._x000a_26. Contrato E&amp;P VIM-22; Pozo Tubará Sur-1, Inicio perforación 29-abr-23; T.D: 6-may-23, A-3._x000a_27. Contrato de Asociación TAPIR; Pozo Carrizales Norte-1, Inicio perforación 1-may-23; T.D: 11-may-23, A-3._x000a_28. Contrato de Asociación CARARE LAS MONAS; Pozo San Benedicto-1A-ST1, Inicio perforación 26-abr-23; T.D: 18-may-23, A-3._x000a_29. Contrato E&amp;P LLA-81; Pozo Lucero-1, Inicio perforación 14-jun-23; T.D: 27-jun-23, A-2b._x000a_30. Contrato E&amp;P LLA-123; Pozo Saltador-1, Inicio perforación 31-may-23; T.D: 01-jul-23, A-3._x000a_31. Contrato E&amp;P ESPERANZA; Pozo Piña Norte-2, Inicio perforación 19-jul-23; T.D: 02-ago-23, A-2c._x000a_32. Contrato E&amp;P COL-5; Pozo Glaucus-1, Inicio perforación 16-jul-23; T.D: 10-ago-23. A-3._x000a_33. Contrato E&amp;E ESPERANZA; Pozo Cereza-1, Inicio perforación 9-ago-23; T.D: 19-ago-23, A-2c_x000a_34. Contrato E&amp;P LLA-124; Pozo Cucarachero-1, Inicio perforación 8-jul-23; T.D: 19-ago-23, A-3._x000a_35. Contrato E&amp;P LLA-123; Pozo Toritos-1, Inicio perforación 14-ago-23; T.D: 12-sep-23, A3._x000a_36. Contrato E&amp;P SN-18; Pozo Sabanales-1, Inicio perforación 7-jul-23; T.D: 16-sep-23, A3."/>
    <s v="Archivo de Perforación de Pozos elaborado para SINERGIA"/>
    <s v="Sin Información"/>
    <s v="Sin Información"/>
    <m/>
    <s v="Indicador Estratégico"/>
    <s v="Libardo Andrés Huertas Cuevas"/>
    <s v="libardo.huertas@anh.gov.co"/>
  </r>
  <r>
    <n v="42"/>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Sísmica 2D Equivalente"/>
    <s v="Plan Estratégico Institucional"/>
    <s v="Gasto de funcionamiento - comercialización"/>
    <s v="No Aplica"/>
    <s v="No Aplica"/>
    <s v="No Aplica"/>
    <s v="Sin Información"/>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s v="Sin Información"/>
    <s v="Sin Información"/>
    <s v="Sin Información"/>
    <s v="Creciente"/>
    <s v="Mensual"/>
    <n v="973.2"/>
    <s v="La adquisición de sísmica para acumulada hasta el mes de septiembre 2023 es la siguiente: _x000a_Convenio de Explotación CE MAGDALENA MEDIO_x000a_Programa: FLAMENCOS 3D_x000a_Total sísmica 3D: 312 Km²_x000a_Total Km Programa Sísmico:  499,2 Km 2D Equivalente_x000a_Fecha de Inicio Topografía: 3-nov-22_x000a_Fecha de Inicio Perforación:  17-nov-22_x000a_Fecha de Inicio Registro: 21-ene-23_x000a_Fecha Fin Registro: 14-abr-23_x000a_Avance Sísmica: 100%_x000a_Contratos: E&amp;P SSJN-1 - RC-7 - PERDICES_x000a_Programa: SSJN-1-2D-2021_x000a_Total sísmica 2D: 210,002 Km_x000a_Fecha de Inicio Topografía: 21-ene-23_x000a_Fecha de Inicio Perforación:  4-feb-23_x000a_Fecha de Inicio Registro: 30-mar-23_x000a_Fecha Fin Registro: 8-may-23_x000a_Avance Sísmica: 100%_x000a_Contratos: E&amp;P LLA-99_x000a_Programa: LLA-99 3D_x000a_Total sísmica 3D: 165 Km²_x000a_Total Km Programa Sísmico: 264,0 Km 2D Equivalente_x000a_Fecha de Inicio Topografía: 18-feb-23_x000a_Fecha de Inicio Perforación:  16-mar-23_x000a_Fecha de Inicio Registro: 8-abr-23_x000a_Fecha Fin Registro: 20-abr-23_x000a_Avance Sísmica: 100%"/>
    <s v="Archivo de sísmica elaborado para SINERGIA"/>
    <s v="Sin Información"/>
    <s v="Sin Información"/>
    <m/>
    <s v="Indicador Estratégico"/>
    <s v="Libardo Andrés Huertas Cuevas"/>
    <s v="libardo.huertas@anh.gov.co"/>
  </r>
  <r>
    <n v="43"/>
    <s v="Gestión de Contratos en Producción"/>
    <s v="Evaluación de Resultados"/>
    <x v="2"/>
    <x v="8"/>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715470746"/>
    <d v="2023-01-01T00:00:00"/>
    <d v="2023-12-31T00:00:00"/>
    <s v="Creciente"/>
    <s v="Trimestral"/>
    <n v="12.8"/>
    <s v="Durante el tercer trimestre de la vigencia se gestionaron 7 PLEX (6 cumplen Y 1 en complementar) para un acumulado de  169 PLEX (167 cumplen y 2 se encuentran en complementar); se resalta que de los seis informes en complementar a la fecha de cierre de este periódo, cinco pertenecen todos a un mismo operador, quien manifestó situaciones especiales en el desarrollo de sus contratos. Pese a lo anterior el resultado del indicador refleja que se mantienen los estandares de cumplimiento."/>
    <s v="Seguimiento a la Producción\ESTADISTICAS\INDICADORES\INDICADORES 2023\9. Septiembre_2023\Soporte\BD_Seguimiento Informes_Consolidado-30-sep-23"/>
    <n v="510700410.40000004"/>
    <n v="278831350.71999997"/>
    <m/>
    <s v="Indicador Plan de Acción Institucional"/>
    <s v="Libardo Andrés Huertas Cuevas"/>
    <s v="libardo.huertas@anh.gov.co"/>
  </r>
  <r>
    <n v="44"/>
    <s v="Gestión de Contratos en Producción"/>
    <s v="Evaluación de Resultados"/>
    <x v="2"/>
    <x v="8"/>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430118348"/>
    <d v="2023-01-01T00:00:00"/>
    <d v="2023-12-31T00:00:00"/>
    <s v="Creciente"/>
    <s v="Trimestral"/>
    <n v="47.83"/>
    <s v="Al corte 30 de septiembre del 2023 se tienen estimados y establecidos los Fondos de Abandono de 39 áreas devueltas y 60 Áreas en Periodo de Explotación/Producción. A este corte se encuentran 76 Áreas en proceso de revisión para su estimación, 41 de las cuales están pendientes de complementar por parte del Operador  ya que fueron objeto de requerimientos a fin de proceder con su correcto establecimiento y 35 Conceptos de Verificación se encuentran en proceso de revisión por la Gerencia y Garantías. Este indicador refleja la necesidad de revisar y/o implementar cambios en el procedimiento para la estimación de Fondos de Abandono, con objeto de lograr una mayor eficiencia en la gestión."/>
    <s v="Seguimiento a la Producción\ESTADISTICAS\INDICADORES\INDICADORES 2023\9. Septiembre_2023\Soporte\BD_Estimacion_Fondos Abandono_Inventarios_30-sep-2023"/>
    <n v="245622460"/>
    <n v="160027423"/>
    <m/>
    <s v="Indicador Plan de Acción Institucional"/>
    <s v="Libardo Andrés Huertas Cuevas"/>
    <s v="libardo.huertas@anh.gov.co"/>
  </r>
  <r>
    <n v="45"/>
    <s v="Identificación de Oportunidades Exploratorias"/>
    <s v="No Aplica"/>
    <x v="3"/>
    <x v="9"/>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Informes técnicos de evaluación entregados "/>
    <s v="Levantar y procesar información técnica para valorar los recursos de las cuencas de interes (Información nueva)"/>
    <s v="247 248 249 250 251 252 253 254 255 256 257 258 260 261"/>
    <s v="Informes técnicos de evaluación entregados "/>
    <n v="5"/>
    <s v="Número"/>
    <s v="Sumatoria de los informes técnicos de evaluación entregados"/>
    <s v="Vi= informes técnicos de evaluación entregados_x000a_ΣVi"/>
    <n v="164609237915"/>
    <d v="2023-01-01T00:00:00"/>
    <d v="2023-12-31T00:00:00"/>
    <s v="Creciente"/>
    <s v="Semestral"/>
    <n v="0"/>
    <s v="Prestación servicios profesionales especializados: 160; 186; 188; 203; 204; 230; 231; 241; 243; 244; 248; 304; 307; 308; 312; 334; 359; 362; 440; 441; 474; 477; 493; 510; 514; 515; 545 y 575 de 2023 (Estructuración y seguimiento convenios y proyectos especiales). Contratos terminados: 160; 186; 188 y 204._x000a_Se abrieron procesos contractuales ANH-02-LP-2023 sismica 2D VIM por $47.446.609.895, ANH-01-CM-2023 interventoría de la sísmica por $2.125.000.000 y el ANH-06-LP-2023 componente hídrico subterraneo por $13.705.518.792."/>
    <s v="SERVIDOR: GestiondeConocimiento-Publica (\\servicios.anh.gov.co\sservicios) / CONTRATOS 2023_x000a_SECOP II"/>
    <n v="1692040301"/>
    <n v="533908734.55000001"/>
    <m/>
    <s v="Indicador Plan de Acción Institucional"/>
    <s v="Juan Eugenio Acosta Mejia"/>
    <s v="juan.acosta@anh.gov.co"/>
  </r>
  <r>
    <n v="45"/>
    <s v="Identificación de Oportunidades Exploratorias"/>
    <s v="No Aplica"/>
    <x v="3"/>
    <x v="9"/>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Informes técnicos de evaluación entregados "/>
    <s v="Analizar información técnica adquirida para la evaluación de las cuencas interes (Información nueva)"/>
    <s v="Sin Información"/>
    <m/>
    <m/>
    <m/>
    <m/>
    <m/>
    <n v="1695292821"/>
    <m/>
    <m/>
    <m/>
    <m/>
    <m/>
    <m/>
    <m/>
    <m/>
    <m/>
    <m/>
    <m/>
    <m/>
    <m/>
  </r>
  <r>
    <n v="46"/>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de investigación realizados "/>
    <s v="Robustecer la información geológica y geofísica según el potencial prospectivo de las cuencas de interés - (Información secundaria)"/>
    <s v="332 233 234 235 336"/>
    <s v="Documentos de investigación realizados "/>
    <n v="3"/>
    <s v="Número"/>
    <s v="Sumatoria de documentos de investigación realizados"/>
    <s v="Vi= documentos de investigación realizados_x000a_ΣVi"/>
    <n v="8915332958"/>
    <d v="2023-01-01T00:00:00"/>
    <d v="2023-12-31T00:00:00"/>
    <s v="Creciente"/>
    <s v="Semestral"/>
    <n v="0"/>
    <s v="Prestación servicios: 252, 255, 268, 269 y 277 de 2023 (Información geográfica y mapa de tierras). Todos contratos terminados._x000a_Se abrió proceso contractual ANH-03-LP-2023 tomografía por $15.989.742.000 "/>
    <s v="SERVIDOR: GestiondeConocimiento-Publica (\\servicios.anh.gov.co\sservicios) / CONTRATOS 2023_x000a_SECOP II"/>
    <n v="168600000"/>
    <n v="138346666.67000002"/>
    <m/>
    <s v="Indicador Plan de Acción Institucional"/>
    <s v="Juan Eugenio Acosta Mejia"/>
    <s v="juan.acosta@anh.gov.co"/>
  </r>
  <r>
    <n v="46"/>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de investigación realizados "/>
    <s v="Caracterizar e integrar la información de geología y geofísica según su potencial prospectivo  (Información secundaria)"/>
    <s v="Sin Información"/>
    <m/>
    <m/>
    <m/>
    <m/>
    <m/>
    <n v="15989742000"/>
    <m/>
    <m/>
    <m/>
    <m/>
    <m/>
    <m/>
    <m/>
    <m/>
    <m/>
    <m/>
    <m/>
    <m/>
    <m/>
  </r>
  <r>
    <n v="47"/>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metodológicos realizados"/>
    <s v="Buscar y determinar oportunidades prospectivas en áreas con posible éxito exploratorio"/>
    <s v="Sin Información"/>
    <s v="Documentos metodológicos realizados"/>
    <n v="2"/>
    <s v="Número"/>
    <s v="Sumatoria de documentos metodológicos realizados"/>
    <s v="Vi= documentos de investigación realizados_x000a_ΣVi"/>
    <n v="9478188369"/>
    <d v="2023-01-01T00:00:00"/>
    <d v="2023-12-31T00:00:00"/>
    <s v="Creciente"/>
    <s v="Semestral"/>
    <n v="0"/>
    <s v="Prestación servicios profesionales especializados: 155 y 158 de 2023 (Estructuración y seguimiento proyectos especiales y conceptos geológicos). Los dos contratos terminados._x000a_Se abrió proceso contractual ANH-05-LP-2023 areas con potencial gasifero en sismica 3D por $9.478.188.369."/>
    <s v="SERVIDOR: GestiondeConocimiento-Publica (\\servicios.anh.gov.co\sservicios) / CONTRATOS 2023_x000a_SECOP II"/>
    <n v="87456500"/>
    <n v="76653000"/>
    <m/>
    <s v="Indicador Plan de Acción Institucional"/>
    <s v="Juan Eugenio Acosta Mejia"/>
    <s v="juan.acosta@anh.gov.co"/>
  </r>
  <r>
    <n v="47"/>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metodológicos realizados"/>
    <s v="Fomentar técnicamente la nominación y definición de áreas"/>
    <s v="245 246"/>
    <m/>
    <m/>
    <m/>
    <m/>
    <m/>
    <n v="350000000"/>
    <m/>
    <m/>
    <m/>
    <m/>
    <m/>
    <m/>
    <m/>
    <m/>
    <m/>
    <m/>
    <m/>
    <m/>
    <m/>
  </r>
  <r>
    <n v="49"/>
    <s v="Identificación de Oportunidades Exploratorias"/>
    <s v="No Aplica"/>
    <x v="3"/>
    <x v="9"/>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292"/>
    <s v="Software misional en operación (1)"/>
    <n v="100"/>
    <s v="Porcentaje"/>
    <s v="Porcentaje de recursos comprometidos respecto al monto presupuestal"/>
    <s v="Monto comprometido / Recursos presupuesto"/>
    <n v="1598478917"/>
    <d v="2023-01-01T00:00:00"/>
    <d v="2023-12-31T00:00:00"/>
    <s v="Creciente"/>
    <s v="Semestral"/>
    <n v="62"/>
    <s v="Contratar el mantenimiento, actualización y soporte en sitio de ARCGIS"/>
    <s v="SERVIDOR: GestiondeConocimiento-Publica (\\servicios.anh.gov.co\sservicios) / CONTRATOS 2023_x000a_SECOP II"/>
    <n v="996702438"/>
    <n v="996702438"/>
    <m/>
    <s v="Indicador Plan de Acción Institucional"/>
    <s v="Juan Eugenio Acosta Mejia"/>
    <s v="juan.acosta@anh.gov.co"/>
  </r>
  <r>
    <n v="50"/>
    <s v="Identificación de Oportunidades Exploratorias"/>
    <s v="No Aplica"/>
    <x v="3"/>
    <x v="9"/>
    <s v="Afianzar la gestión y desempeño organizacional eficiente y equitativo, generando mayor confianza ciudadana, transformación e innovación institucional"/>
    <s v="Promoción de la eficiencia y simplificación de procesos institucionales"/>
    <s v="Publicación del Balance de reservas de hidrocarburos de la Nación"/>
    <s v="Plan de Acción Institucional"/>
    <s v="Gasto de funcionamiento - comercialización"/>
    <s v="No Aplica"/>
    <s v="No Aplica"/>
    <s v="No Aplica"/>
    <s v="38 39 40 41 42 43 44 45 46 47 433"/>
    <s v="Informes técnicos y relacionados con la gestión de la Vicepresidencia Técnica (2)"/>
    <n v="100"/>
    <s v="Porcentaje"/>
    <s v="Porcentaje de recursos comprometidos respecto al monto presupuestal"/>
    <s v="Monto comprometido / Recursos presupuesto"/>
    <n v="1950000000"/>
    <d v="2023-01-01T00:00:00"/>
    <d v="2023-12-31T00:00:00"/>
    <s v="Creciente"/>
    <s v="Semestral"/>
    <n v="77.3"/>
    <s v="Prestación servicios apoyo VT: 12, 14, 45, 64, 69, 80, 81, 95, 111, 115, 299, 347, 469, 472, 479, 489, 498, 501, 502, 508, 564 de 2023. Contratos terminados: 12, 14, 45, 64, 69, 80, 81, 95, 111 y 115 de 2023"/>
    <s v="SERVIDOR: GestiondeConocimiento-Publica (\\servicios.anh.gov.co\sservicios) / CONTRATOS 2023_x000a_SECOP II"/>
    <n v="1507284394.5"/>
    <n v="567324401.54999995"/>
    <m/>
    <s v="Indicador Plan de Acción Institucional"/>
    <s v="Juan Eugenio Acosta Mejia"/>
    <s v="juan.acosta@anh.gov.co"/>
  </r>
  <r>
    <n v="51"/>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Regalías recaudadas"/>
    <s v="Plan Estratégico Institucional"/>
    <s v="Gasto de funcionamiento - comercialización"/>
    <s v="No Aplica"/>
    <s v="No Aplica"/>
    <s v="No Aplica"/>
    <s v="No Aplica"/>
    <s v="Regalías recaudadas"/>
    <n v="11.42"/>
    <s v="Billones de pesos"/>
    <s v="Refiere el avance en el valor total de las regalías recaudadas en la vigencia, el monto acumulado de recursos que por concepto de regalías por la explotación de hidrocarburos serán transferidos al SGR en la vigencia 2023."/>
    <s v="Sumatoria de regalías recaudadas en el año"/>
    <n v="632113620"/>
    <d v="2023-01-01T00:00:00"/>
    <d v="2023-12-31T00:00:00"/>
    <s v="Creciente"/>
    <s v="Mensual"/>
    <n v="6.96"/>
    <s v="Al cierre de septiembre se ha recaudado y transferido al SGR $6.963.733.319.794 que representan el 60,96% del presupuesto de la vigencia, con un desface de 1,6 billones al corte del mes de septiembre de 2023. "/>
    <s v="Rad. Id. 1391089; 1409046; 1418601; 1437199; 1464205; 1483994; 1492310; 1512107 y 1520762"/>
    <n v="567661059"/>
    <n v="348156301.63"/>
    <m/>
    <s v="Indicador Estratégico"/>
    <s v="Consuelo Bejarano Almonacid"/>
    <s v="consuelo.bejarano@anh.gov.co"/>
  </r>
  <r>
    <n v="52"/>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Ingresos por Derechos Económicos"/>
    <s v="Plan Estratégico Institucional"/>
    <s v="Gasto de funcionamiento - comercialización"/>
    <s v="No Aplica"/>
    <s v="No Aplica"/>
    <s v="No Aplica"/>
    <s v="No Aplica"/>
    <s v="Gestión recaudo de Ingresos por Derechos Económicos"/>
    <n v="100"/>
    <s v="Porcentaje"/>
    <s v="Corresponde al porcentaje de recaudado por Ingresos por Derechos Económicos respecto de la liquidación de Derechos Económicos, con una periodicidad trimestral"/>
    <s v="(Recaudo Ingresos por Derechos Económicos / Liquidación del recaudo por Ingresos por Derechos Económicos) *100"/>
    <n v="546927603"/>
    <d v="2023-01-01T00:00:00"/>
    <d v="2023-12-31T00:00:00"/>
    <s v="Constante"/>
    <s v="Trimestral"/>
    <n v="103.17942685357646"/>
    <s v="El recaudo de Ingresos por Derechos Económicos durante el II trimestre de 2023 corresponde a $631.522.425.327,77 y el valor liquidado de Ingresos por Derechos Económicos para ese trimestre corresponde a $612.067.954.930,21"/>
    <s v="Correo electrónico VAF Ejecución Presupuestal Ingresos junio 2023 "/>
    <n v="525819451.32999998"/>
    <n v="329502377.44"/>
    <m/>
    <s v="Indicador Estratégico"/>
    <s v="Consuelo Bejarano Almonacid"/>
    <s v="consuelo.bejarano@anh.gov.co"/>
  </r>
  <r>
    <n v="53"/>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Ingresos por Derechos Económicos"/>
    <s v="Plan de Acción Institucional"/>
    <s v="Gasto de funcionamiento - comercialización"/>
    <s v="No Aplica"/>
    <s v="No Aplica"/>
    <s v="No Aplica"/>
    <s v="No Aplica"/>
    <s v="Gestión aplicaciones derechos económicos"/>
    <n v="90"/>
    <s v="Porcentaje"/>
    <s v="Indica el avance en la gestión de aplicaciones de los pagos efectuados por derechos económicos"/>
    <s v="V1= No. de partidas del mes (n) con aplicaciones radicadas/No. de partidas pendientes de aplicación del mes (n)"/>
    <n v="546927603"/>
    <d v="2023-01-01T00:00:00"/>
    <d v="2023-12-31T00:00:00"/>
    <s v="Constante"/>
    <s v="Mensual"/>
    <n v="34.5794392523364"/>
    <s v="Al cierre del mes de septiembre de 2023 se recibieron 214 partidas y se gestionaron 74 aplicaciones de derechos económicos y contractuales en el mes, por un monto total de $178 mil millones de pesos aproximadamente."/>
    <s v="Control.doc y cuadro control aplicaciones corte septiembre de 2023"/>
    <n v="525819451.32999998"/>
    <n v="329502377.44"/>
    <m/>
    <s v="Indicador Plan de Acción Institucional"/>
    <s v="Consuelo Bejarano Almonacid"/>
    <s v="consuelo.bejarano@anh.gov.co"/>
  </r>
  <r>
    <n v="54"/>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Regalías recaudadas"/>
    <s v="Plan de Acción Institucional"/>
    <s v="Gasto de funcionamiento - comercialización"/>
    <s v="No Aplica"/>
    <s v="No Aplica"/>
    <s v="No Aplica"/>
    <s v="No Aplica"/>
    <s v="Trámite recursos de reposición gestionados"/>
    <n v="69"/>
    <s v="Porcentaje"/>
    <s v="Refiere al porcentaje acumulado de recursos de reposición gestionados en el periodo, respecto del total de recursos presentados."/>
    <s v="(Trámite recursos de reposición gestionados / Trámite recursos de reposición presentados) *100"/>
    <n v="632113620"/>
    <d v="2023-01-01T00:00:00"/>
    <d v="2023-12-31T00:00:00"/>
    <s v="Creciente"/>
    <s v="Trimestral"/>
    <n v="55.319148936170215"/>
    <s v="El 55,32 % de los recursos de reposición interpuestos fueron gestionados al cierre de septiembre. 47 recursos de reposición acumulados y 26 recursos de reposición acumulados gestionados."/>
    <s v="Resoluciones que resuelven recursos de reposición de la vigencia 2023"/>
    <n v="567661059"/>
    <n v="348156301.63"/>
    <m/>
    <s v="Indicador Plan de Acción Institucional"/>
    <s v="Consuelo Bejarano Almonacid"/>
    <s v="consuelo.bejarano@anh.gov.co"/>
  </r>
  <r>
    <n v="55"/>
    <s v="Gestión de Regalías y Derechos Económicos"/>
    <s v="Gestión con Valores para Resultados"/>
    <x v="0"/>
    <x v="2"/>
    <s v="Fortalecer la seguridad y soberanía energética en hidrocarburos, apoyando la transición energética y la economía verde"/>
    <s v="Fortalecimiento de hidrocarburos (gas, petróleo aumentando factor recobro mejorado) para la financiación de la transición energética"/>
    <s v="Excedentes financieros girados a la nación"/>
    <s v="Plan Estratégico Institucional"/>
    <s v="Sistema General de Regalías"/>
    <s v="No Aplica"/>
    <s v="No Aplica"/>
    <s v="No Aplica"/>
    <s v="Sin Información"/>
    <s v="Excedentes financieros girados a la nación"/>
    <n v="1270301.1712869999"/>
    <s v="Millones de pesos"/>
    <s v="Excedentes financieros transferidos a la nación"/>
    <s v="Sumatoria de los saldos trasladados correspondientes a excedentes financieros durante el año."/>
    <n v="40385816.474376999"/>
    <d v="2023-01-01T00:00:00"/>
    <d v="2023-12-31T00:00:00"/>
    <s v="Constante"/>
    <s v="Anual"/>
    <n v="1270301.1712869999"/>
    <s v="El giro se realizó en el mes de febrero de 2023 (se encuentra expresado en millones)"/>
    <s v="Relacion pagos SIIF"/>
    <s v="Sin Información"/>
    <s v="Sin Información"/>
    <m/>
    <s v="Indicador Estratégico"/>
    <s v="Rodrigo Alzate Bedoya"/>
    <s v="rodrigo.alzate@anh.gov.co"/>
  </r>
  <r>
    <n v="56"/>
    <s v="Revisión y Consolidación de Reservas de Hidrocarburos"/>
    <s v="Gestión con Valores para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Informe final detallado de recursos y reservas de hidrocarburos del país"/>
    <s v="Plan de Acción Institucional"/>
    <s v="Gasto de funcionamiento - comercialización"/>
    <s v="No Aplica"/>
    <s v="No Aplica"/>
    <s v="No Aplica"/>
    <s v="No Aplica"/>
    <s v="Nivel de ejecución del plan de seguimiento a las actividades de incremento de reservas y proyectos de Ciencia y Tecnología"/>
    <n v="100"/>
    <s v="Porcentaje"/>
    <s v="Mide la gestión y el avance en el seguimiento a los convenios vigentes y proyectos de C&amp;T que se encuentran aún en desarrollo"/>
    <s v="V1= Avance del cronograma de los convenios vigentes y proyectos de C&amp;T / V2= Cronograma de los convenios vigentes y proyectos de C&amp;T"/>
    <n v="0"/>
    <d v="2023-01-01T00:00:00"/>
    <d v="2023-12-30T00:00:00"/>
    <s v="Creciente"/>
    <s v="Trimestral"/>
    <n v="58"/>
    <s v="Para este indicador, se obtiene un  avance trimestral del 32% sobre la meta del trimestre de 37%. Se tiene así un avance acumulado del 58%, sobre el proyectado total para el tercer trimestre del 75%._x000a__x000a_Actividad 3. (15%). Informes trimestrales de Supervision ANH_x000a__x000a_Actividad 4. (4%). Reuniones de seguimiento- comité coordinador y operativo a convenios C&amp;T_x000a_ (Para todos los convenios)_x000a__x000a_Actividad 5 (2%). Aprobación  Lineas Temáticas que serán objeto de financiación con recursos  del  Convenio 735/556 de 2018_x000a__x000a_Actividad 6. (8%). Visitas técnicas , administrativas y financieras a contratos derivados de los convenios de C&amp;T(4% C-735/556 de 2018) y  (4% C-743/884 de 2019)_x000a__x000a_Actividad 7. ( 3% ). Informes trimestrales proyectos de EOR al Ministerio de Minas y energía _x000a__x000a_Nota: se espera aprobación de las líneas temáticas por parte de la Vicepresidencia de la VORP, así como del evento de divulgación._x000a_Para el mes de octubre se proyecta realizar las sesiones de comité de los contratos._x000a__x000a__x000a__x000a_"/>
    <s v="Actividad 3. (15%). Informes trimestrales de Supervision ANH_x000a__x000a_Informes trimestrales corte junio 2023_x000a__x000a_Convenio 696/321 de 2016_x000a__x000a_-_x0009_INFORME DE SUPERVISIÓN_x000a_\\servicios.anh.gov.co\sservicios\Grupo Reservas Y Operaciones\2023\CIENCIA Y TECNOLOGÍA\1. CONVENIOS MINCIENCIAS\1. CONVENIO 696-321 DE 2016\4. INFORMES DE SUPERVISIÓN TRIMESTRAL\2. CORTE JUNIO\id 1485273 11-07-2023_ Inf. Sup Trimestral 696-321_ corte junio 2023.pdf_x000a_-_x0009_FORMATO PRODUCTOS _x000a_\\servicios.anh.gov.co\sservicios\Grupo Reservas Y Operaciones \2023\CIENCIA Y TECNOLOGÍA\1. CONVENIOS MINCIENCIAS\1. CONVENIO 696-321 DE 2016\4. INFORMES DE SUPERVISIÓN TRIMESTRAL\2. CORTE JUNIO\PRODUCTOS CONVENIO 321-696 DE 2019 CORTE JUNIO (1).xlsx_x000a_-_x0009_FORMATO FINANCIERO_x000a_\\servicios.anh.gov.co\sservicios\Grupo Reservas Y Operaciones \2023\CIENCIA Y TECNOLOGÍA\1. CONVENIOS MINCIENCIAS\1. CONVENIO 696-321 DE 2016\4. INFORMES DE SUPERVISIÓN TRIMESTRAL\2. CORTE JUNIO\V2 Anexo 1. Convenio 696  Reporte Financiero - Corte JUNIO  2023.xlsx_x000a__x000a_Convenio 735/556 de 2018_x000a__x000a_-_x0009_INFORME DE SUPERVISIÓN_x000a_\\servicios.anh.gov.co\sservicios\Grupo Reservas Y Operaciones \2023\CIENCIA Y TECNOLOGÍA\1. CONVENIOS MINCIENCIAS\2. CONVENIO 735-556 DE 2018\4. INFORME DE SUPERVISIÓN TRIMESTRAL-ANH\2. CORTE JUNIO 2023\id 1485275 11-07-2023_ Inf. supervisión trimestral corte junio 2023 735-556.pdf_x000a_-_x0009_FORMATO PRODUCTOS _x000a_\\servicios.anh.gov.co\sservicios\Grupo Reservas Y Operaciones \2023\CIENCIA Y TECNOLOGÍA\1. CONVENIOS MINCIENCIAS\2. CONVENIO 735-556 DE 2018\4. INFORME DE SUPERVISIÓN TRIMESTRAL-ANH\2. CORTE JUNIO 2023\PRODUCTOS CONVENIO 735-556 DE 2018 JUNIO 2023.xlsx_x000a_-_x0009_FORMATO FINANCIERO_x000a_\\servicios.anh.gov.co\sservicios\Grupo Reservas Y Operaciones \2023\CIENCIA Y TECNOLOGÍA\1. CONVENIOS MINCIENCIAS\3. CONVENIO 743-884 DE 2019\3. INFORME DE SUPERVISIÓN TRIMESTRAL\2. CORTE JUNIO 2023\ANEXO 1 - Convenio 743-884 - Reporte Financiero - Corte JUNIO  2023.xlsx_x000a__x000a_Convenio 743/884 de 2019_x000a__x000a_-_x0009_INFORME DE SUPERVISIÓN_x000a_\\servicios.anh.gov.co\sservicios\Grupo Reservas Y Operaciones \2023\CIENCIA Y TECNOLOGÍA\1. CONVENIOS MINCIENCIAS\3. CONVENIO 743-884 DE 2019\3. INFORME DE SUPERVISIÓN TRIMESTRAL\2. CORTE JUNIO 2023\id 1485276 11-07-2023_ informe de supervisión trimestrla corte junio 2023.pdf_x000a_-_x0009_FORMATO PRODUCTOS_x000a_ \\servicios.anh.gov.co\sservicios\Grupo Reservas Y Operaciones \2023\CIENCIA Y TECNOLOGÍA\1. CONVENIOS MINCIENCIAS\3. CONVENIO 743-884 DE 2019\3. INFORME DE SUPERVISIÓN TRIMESTRAL\2. CORTE JUNIO 2023\PRODUCTOS CONVENIO 743-884 DE 2019 CORTE JUNIO (1).xlsx_x000a_-_x0009_FORMATO FINANCIERO_x000a_\\servicios.anh.gov.co\sservicios\Grupo Reservas Y Operaciones \2023\CIENCIA Y TECNOLOGÍA\1. CONVENIOS MINCIENCIAS\3. CONVENIO 743-884 DE 2019\3. INFORME DE SUPERVISIÓN TRIMESTRAL\2. CORTE JUNIO 2023\ANEXO 1 - Convenio 743-884 - Reporte Financiero - Corte JUNIO  2023.xlsx_x000a__x000a_Actividad 4. (4%) Reuniones de seguimiento- comité coordinador y operativo a convenios C&amp;T_x000a_ (Para todos los convenios)_x000a__x000a_Actas de comité coordinador y operativo con el fin de dar cumplimiento a las actividades de seguimiento y ejecución del convenio._x000a__x000a_CONVENIO 735/556 2018_x000a__x000a_-_x0009_Acta de comité_x000a_\\servicios.anh.gov.co\sservicios\Grupo Reservas Y Operaciones \2023\CIENCIA Y TECNOLOGÍA\1. CONVENIOS MINCIENCIAS\2. CONVENIO 735-556 DE 2018\2. ACTAS DE COMITÉ COORDINADOR Y OPERATIVO\3. JULIO 2023\Acta No. 23 - Julio 2023_CV735 VF.pdf_x000a_-_x0009_Presentación de comité_x000a_\\servicios.anh.gov.co\sservicios\Grupo Reservas Y Operaciones \2023\CIENCIA Y TECNOLOGÍA\1. CONVENIOS MINCIENCIAS\2. CONVENIO 735-556 DE 2018\2. ACTAS DE COMITÉ COORDINADOR Y OPERATIVO\3. JULIO 2023\Convenios Recobro 7352019-884 (Comité Jul 2023).pptx_x000a__x000a_CONVENIO 743/884 DE 2019_x000a__x000a_-_x0009_Acta de comité_x000a_\\servicios.anh.gov.co\sservicios\Grupo Reservas Y Operaciones \2023\CIENCIA Y TECNOLOGÍA\1. CONVENIOS MINCIENCIAS\3. CONVENIO 743-884 DE 2019\4. ACTAS COMITÉ COORDINADOR Y OPERATIVO\3. JULIO 2023\Acta No. 13 - Julio 2023_CV884 VF.pdf_x000a_-_x0009_Presentación de comité_x000a_\\servicios.anh.gov.co\sservicios\Grupo Reservas Y Operaciones \2023\CIENCIA Y TECNOLOGÍA\1. CONVENIOS MINCIENCIAS\3. CONVENIO 743-884 DE 2019\4. ACTAS COMITÉ COORDINADOR Y OPERATIVO\3. JULIO 2023\Convenios Recobro 7352019-884 (Comité Jul 2023).pptx_x000a__x000a_Actividad 5 (2%)Aprobació  Lineas Tematicas que serán objeto de financiación con recursos  del  Convenio 735/556 de 2018_x000a__x000a_Se realiza la proyección de los terminos de referencia para un nuevo instrumento de invitación 2023._x000a_ _x000a_Ruta:_x000a_\\servicios.anh.gov.co\sservicios\Grupo Reservas Y Operaciones\2023\CIENCIA Y TECNOLOGÍA\1. CONVENIOS MINCIENCIAS\2. CONVENIO 735-556 DE 2018\5. NUEVA INVITACIÓN DIRECTA-2023\M801PR05MO1 Modelo de Invitacion a Presentar Propuesta de CTeI V2.docx_x000a__x000a_Actividad 6: Visitas tecnicas , administrativas y financieeras contratos derivados de los convenios de C&amp;T(4% convenio 735/556 2018) (4% convenio 743/884 de 2019)_x000a__x000a_*VISITAS CONVENIO 735/556 DE 2018_x000a__x000a_SOPORTE VISITAS POR CTOS:_x000a_\\servicios.anh.gov.co\sservicios\Grupo Reservas Y Operaciones\2023\CIENCIA Y TECNOLOGÍA\1. CONVENIOS MINCIENCIAS\2. CONVENIO 735-556 DE 2018\4. INFORME DE SUPERVISIÓN TRIMESTRAL-ANH\3. CORTE SEPTIEMBRE 2023\SOPORTES CONVENIO 735-556 2018.zip_x000a__x000a_*VISITAS CONVENIO 743/884 DE 2019_x000a__x000a_SOPORTES VISITAS POR CONTRATO _x000a_\\servicios.anh.gov.co\sservicios\Grupo Reservas Y Operaciones\2023\CIENCIA Y TECNOLOGÍA\1. CONVENIOS MINCIENCIAS\3. CONVENIO 743-884 DE 2019\3. INFORME DE SUPERVISIÓN TRIMESTRAL\3. CORTE SEPTIEMBRE 2023\ANEXOS CONVENIO 743-884 2019\ANEXO 5. SOPORTES VISITAS.zip_x000a__x000a_Actividad 7 ( 3% )Informes trimestrales proyectos de EOR al Ministerio de Minas y energía _x000a__x000a_INFORME TRIMESTRAL MME CORTE JUNIO 2023_x000a__x000a_INFORME:_x000a_W:\2023\CIENCIA Y TECNOLOGÍA\1. CONVENIOS MINCIENCIAS\5. INFORMES TRIMESTRALES MME\2. CORTE JUNIO 2023\v2 INFORME TRIMESTRAL A JUNIO 2023 C&amp;T.docx_x000a__x000a_PRESENTACIÓN:_x000a_W:\2023\CIENCIA Y TECNOLOGÍA\1. CONVENIOS MINCIENCIAS\5. INFORMES TRIMESTRALES MME\2. CORTE JUNIO 2023\v2 Nuevo FormatoPresentación MME_ Proyecto de CT TRIMESTRE 2 2023.pptx_x000a__x000a_"/>
    <s v="No Aplica"/>
    <s v="No Aplica"/>
    <s v="Se reporta trimestralmente / Próximo reporte: septiembre"/>
    <s v="Indicador Plan de Acción Institucional"/>
    <s v="María Eugenia Tovar Celis"/>
    <s v="maria.tovar@anh.gov.co"/>
  </r>
  <r>
    <n v="57"/>
    <s v="Revisión y Consolidación de Reservas de Hidrocarburos"/>
    <s v="Gestión con Valores para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Informe final detallado de recursos y reservas de hidrocarburos del país"/>
    <s v="Plan de Acción Institucional"/>
    <s v="Gasto de funcionamiento - comercialización"/>
    <s v="No Aplica"/>
    <s v="No Aplica"/>
    <s v="No Aplica"/>
    <s v="No Aplica"/>
    <s v="Cumplimiento al cronograma de actividades del informe de recursos y reservas 2022"/>
    <n v="100"/>
    <s v="Porcentaje"/>
    <s v="Mide el nivel de ejecución del plan para la revisión y consolidación de reservas, la gestión y el avance de las revisiones de completitud y técnica de los informes de recursos y reservas presentados por las operadoras."/>
    <s v="V1= Informes de recursos y reservas de las operadoras revisados bajo criterios de completitud y técnica / V2= Informes de recursos y reservas presentados por las operadoras"/>
    <n v="0"/>
    <d v="2023-01-01T00:00:00"/>
    <d v="2023-12-30T00:00:00"/>
    <s v="Creciente"/>
    <s v="Trimestral"/>
    <n v="80"/>
    <s v="Se desarrollaron las actividades planeadas para el tercer trimestre, correspondiente al avance del 20% de acuerdo con el cronograma establecido. Para un porcentaje acumulado en el año del 80%_x000a__x000a_Actividad 6. (20%) Realizar la revisión de completitud y técnica a la muestra de contratos y campos seleccionados de los informes de recursos y reservas_x000a__x000a_Se realizaron las revisiones técnicas a los 55 campos y 21 prospectos seleccionados."/>
    <s v="Actividad 6. _x000a_* Soportes en servidor de reservas:_x000a_Grupo Reservas Y Operaciones (\\servicios.anh.gov.co\sservicios)\2023\IRR CORTE 31-DIC-2022\PLAN DE REVISIÓN\Revisiones Tecnicas y Completitud_x000a__x000a_Archivo de seguimiento: Matriz Revision IRR2022_V7"/>
    <s v="No Aplica"/>
    <s v="No Aplica"/>
    <s v="Se reporta trimestralmente / Próximo reporte: septiembre"/>
    <s v="Indicador Estratégico"/>
    <s v="María Eugenia Tovar Celis"/>
    <s v="maria.tovar@anh.gov.co"/>
  </r>
  <r>
    <n v="58"/>
    <s v="Revisión y Consolidación de Reservas de Hidrocarburos"/>
    <s v="Evaluación de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No Aplica"/>
    <s v="No Aplica"/>
    <s v="No Aplica"/>
    <s v="No Aplica"/>
    <s v="No Aplica"/>
    <s v="Publicación del Balance de reservas de hidrocarburos de la Nación"/>
    <n v="1"/>
    <s v="Número"/>
    <s v="Presenta el balance de reservas del país, consolidado por la ANH con corte a 31 de diciembre de año inmediatamente anterior"/>
    <s v="V1= Balance de reservas de hidrocarburos de la Nación publicado"/>
    <n v="0"/>
    <d v="2023-01-01T00:00:00"/>
    <d v="2023-06-30T00:00:00"/>
    <s v="Constante"/>
    <s v="Anual"/>
    <n v="1"/>
    <s v="Se publicó el Balance de Reservas el 24 de mayo de 2023, en la página web de la ANH"/>
    <s v="Enlace principal web ANH: _x000a_https://www.anh.gov.co/es/noticias/informe-de-recursos-y-reservas-con-corte-diciembre-de-2022-insumo-para-la-transici%C3%B3n-energ%C3%A9tica-justa-en-colombia/_x000a_anexo descargable: https://www.anh.gov.co/documents/21617/Informe_de_Reservas__y_Recursos_Contingentes_de_Hidrocarburos_2022_pfMyhzQ.pdf"/>
    <s v="No Aplica"/>
    <s v="No Aplica"/>
    <s v="Se reporta anualmente / Próximo reporte: mayo de 2024"/>
    <s v="Indicador Estratégico"/>
    <s v="María Eugenia Tovar Celis"/>
    <s v="maria.tovar@anh.gov.co"/>
  </r>
  <r>
    <n v="59"/>
    <s v="Control de Operaciones y Gestión Volumétrica"/>
    <s v="Evaluación de Resultados"/>
    <x v="4"/>
    <x v="13"/>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Gasto de funcionamiento - comercialización"/>
    <s v="No Aplica"/>
    <s v="No Aplica"/>
    <s v="No Aplica"/>
    <s v="No Aplica"/>
    <s v="Informe producción promedio diaria de gas publicado"/>
    <n v="10"/>
    <s v="Número"/>
    <s v="Mide los informes producción promedio diaria de gas publicados en la página web de la ANH"/>
    <s v="V1= informes producción promedio diaria de gas publicados"/>
    <n v="0"/>
    <d v="2023-02-25T00:00:00"/>
    <d v="2023-12-25T00:00:00"/>
    <s v="Creciente"/>
    <s v="Mensual"/>
    <n v="8"/>
    <s v="Reporte de producción fiscalizada a Junio 2023, se debe tener en cuenta que la publicación en WEB de fiscalización se da con dos meses de retardo"/>
    <s v="https://www.anh.gov.co/es/operaciones-y-regal%C3%ADas/sistemas-integrados-operaciones/estad%C3%ADsticas-de-producci%C3%B3n/"/>
    <s v="No Aplica"/>
    <s v="No Aplica"/>
    <m/>
    <s v="Indicador Plan de Acción Institucional"/>
    <s v="Germán Zárate Zárate"/>
    <s v="german.zarate@anh.gov.co"/>
  </r>
  <r>
    <n v="60"/>
    <s v="Control de Operaciones y Gestión Volumétrica"/>
    <s v="Evaluación de Resultados"/>
    <x v="4"/>
    <x v="13"/>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Gasto de funcionamiento - comercialización"/>
    <s v="No Aplica"/>
    <s v="No Aplica"/>
    <s v="No Aplica"/>
    <s v="No Aplica"/>
    <s v="Informe producción promedio diaria de crudo (petróleo) publicado"/>
    <n v="10"/>
    <s v="Número"/>
    <s v="Mide los informes producción promedio diaria de crudo (petróleo) publicados en la página web de la ANH"/>
    <s v="V1= informes producción promedio diaria de crudo (petróleo) publicados"/>
    <n v="0"/>
    <d v="2023-02-25T00:00:00"/>
    <d v="2023-12-25T00:00:00"/>
    <s v="Creciente"/>
    <s v="Mensual"/>
    <n v="8"/>
    <s v="Reporte de producción fiscalizada a Junio 2023, se debe tener en cuenta que la publicación en WEB de fiscalización se da con dos meses de retardo"/>
    <s v="https://www.anh.gov.co/es/operaciones-y-regal%C3%ADas/sistemas-integrados-operaciones/estad%C3%ADsticas-de-producci%C3%B3n/"/>
    <s v="No Aplica"/>
    <s v="No Aplica"/>
    <m/>
    <s v="Indicador Plan de Acción Institucional"/>
    <s v="Germán Zárate Zárate"/>
    <s v="german.zarate@anh.gov.co"/>
  </r>
  <r>
    <n v="64"/>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implementados"/>
    <s v="Desarrollar, implementar y ampliar los sistemas de información"/>
    <s v="137 134 154 136 135 156 145 140 142 146 147 150 144 299 155 158 152 151 162 159"/>
    <s v="Servicios de información implementados"/>
    <n v="2"/>
    <s v="Número"/>
    <s v="Servicios de información implementados obtenidos frente  a Servicios de información implementados proyectados"/>
    <s v="(productos obtenidos/ productos proyectados)"/>
    <n v="1995363300"/>
    <d v="2023-01-01T00:00:00"/>
    <d v="2023-12-31T00:00:00"/>
    <s v="Creciente"/>
    <s v="Mensual"/>
    <n v="0"/>
    <s v="Equipo de 31 personas naturales para desarrollos inhouse que construyen los productos de este indicador, en el mes de mayo se realizó la renovación de 10 contratos de personas natuales para dar continuidad a los proyectos hasta el 31 de diciembre 2023."/>
    <s v="Secop II , Recurso compartido: Contratación OTI - Dirección Sistemas"/>
    <n v="1678402664.3299999"/>
    <n v="1107485329.01"/>
    <m/>
    <s v="Indicador Plan de Acción Institucional"/>
    <s v="Jesús Salvador Ríos Rodríguez"/>
    <s v="jesus.rios@anh.gov.co"/>
  </r>
  <r>
    <n v="65"/>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implementados"/>
    <s v="Habilitar la arquitectura de integración de sistemas de información por microservicios"/>
    <s v="133 157 "/>
    <s v="Servicios de información implementados"/>
    <n v="1"/>
    <s v="Número"/>
    <s v="Servicios de información implementados obtenidos frente  a Servicios de información implementados proyectados"/>
    <s v="(productos obtenidos/ productos proyectados)"/>
    <n v="524636700"/>
    <d v="2023-01-01T00:00:00"/>
    <d v="2023-12-31T00:00:00"/>
    <s v="Creciente"/>
    <s v="Mensual"/>
    <n v="0"/>
    <s v="Dos (2) personas naturales que conforman el equipo de desarrollos inhouse para la construcción de microservicio, Contrato 490 de 2023 -   desarrollo, soporte y mantenimiento de funcionalidades para el control de inventarios, así como demás módulos presentes en el BPM, e implementados en la ANH."/>
    <s v="Secop II , Recurso compartido: Contratación OTI - Dirección Sistemas"/>
    <n v="440825000"/>
    <n v="188798666"/>
    <m/>
    <s v="Indicador Plan de Acción Institucional"/>
    <s v="Jesús Salvador Ríos Rodríguez"/>
    <s v="jesus.rios@anh.gov.co"/>
  </r>
  <r>
    <n v="66"/>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actualizados"/>
    <s v="Actualizar las capacidades de la infraestructura tecnológica de los Centros de cómputo y sus facilidades"/>
    <s v="No Aplica"/>
    <s v="Servicios de información actualizados"/>
    <n v="2"/>
    <s v="Número"/>
    <s v="Servicios de información actualizados obtenidos frente a Servicios de información actualizados proyectados"/>
    <s v="(productos obtenidos/ productos proyectados)"/>
    <n v="7710000000"/>
    <d v="2023-03-01T00:00:00"/>
    <d v="2023-12-15T00:00:00"/>
    <s v="Creciente"/>
    <s v="Mensual"/>
    <n v="0"/>
    <s v="Proceso de subasta inversa en Secop II ANH-01-SI-2023, adjudicación proyectada para mediados de de octubre."/>
    <s v="Recurso compartido: Contratación OTI - Dirección Sistemas"/>
    <n v="0"/>
    <n v="0"/>
    <m/>
    <s v="Indicador Plan de Acción Institucional"/>
    <s v="Jesús Salvador Ríos Rodríguez"/>
    <s v="jesus.rios@anh.gov.co"/>
  </r>
  <r>
    <n v="67"/>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actualizados"/>
    <s v="Actualizar la infraestructura tecnológica de toma remota de información para soportar la función de fiscalización"/>
    <s v="No Aplica"/>
    <s v="Servicios de información actualizados"/>
    <n v="1"/>
    <s v="Número"/>
    <s v="Servicios de información actualizados obtenidos frente a Servicios de información actualizados proyectados"/>
    <s v="(productos obtenidos/ productos proyectados)"/>
    <n v="1500000000"/>
    <d v="2023-07-01T00:00:00"/>
    <d v="2023-12-15T00:00:00"/>
    <s v="Creciente"/>
    <s v="Mensual"/>
    <n v="0"/>
    <s v="Orden de Compra 115387 de 2023 Adquisición de los servicios de_x000a_suscripción por dos años a la plataforma de visualización, programación y descarga de imágenes satelitales de radar"/>
    <s v="Recurso compartido: Contratación OTI - Dirección Sistemas"/>
    <n v="999999999.59000003"/>
    <n v="0"/>
    <m/>
    <s v="Indicador Plan de Acción Institucional"/>
    <s v="Jesús Salvador Ríos Rodríguez"/>
    <s v="jesus.rios@anh.gov.co"/>
  </r>
  <r>
    <n v="68"/>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de Seguridad y Privacidad de la Información"/>
    <s v="Gasto de inversión"/>
    <s v="Fortalecimiento de sistemas, seguridad e infraestructura tecnológica"/>
    <s v="Documentos de lineamientos técnicos"/>
    <s v="Formular el Plan Estratégico de seguridad de la Información"/>
    <s v="No Aplica"/>
    <s v="Documentos de lineamientos técnicos"/>
    <n v="1"/>
    <s v="Número"/>
    <s v="Documento de Líneamiento Técnico - Plan Estratégico de seguridad de la Información."/>
    <s v="(productos obtenidos/ productos proyectados)"/>
    <n v="370000000"/>
    <d v="2023-06-01T00:00:00"/>
    <d v="2023-12-31T00:00:00"/>
    <s v="Creciente"/>
    <s v="Mensual"/>
    <n v="0"/>
    <s v="Contrato 651 de 2023 Prestar servicios profesionales especializados realizando el análisis de la estrategia de seguridad de la información en la ANH"/>
    <s v="Recurso compartido: Contratación OTI - Dirección Sistemas"/>
    <n v="42000000"/>
    <n v="0"/>
    <m/>
    <s v="Indicador Plan de Acción Institucional"/>
    <s v="Jesús Salvador Ríos Rodríguez"/>
    <s v="jesus.rios@anh.gov.co"/>
  </r>
  <r>
    <n v="69"/>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Estratégico Tecnologías de la Información y las Comunicaciones - PETIC"/>
    <s v="Gasto de inversión"/>
    <s v="Fortalecimiento de sistemas, seguridad e infraestructura tecnológica"/>
    <s v="Documentos de lineamientos técnicos"/>
    <s v="Formular la hoja de ruta para el aseguramiento de la calidad de los datos digitales de la ANH"/>
    <s v="No Aplica"/>
    <s v="Documentos de lineamientos técnicos"/>
    <n v="1"/>
    <s v="Número"/>
    <s v="Documento de Líneamiento Técnico - Hoja de ruta para el aseguramiento de la calidad de los datos digitales de la ANH"/>
    <s v="(productos obtenidos/ productos proyectados)"/>
    <n v="400000000"/>
    <d v="2023-06-01T00:00:00"/>
    <d v="2023-12-31T00:00:00"/>
    <s v="Creciente"/>
    <s v="Mensual"/>
    <n v="0"/>
    <s v="Proyecto para desarrollar inhouse en revisión de línea base y estructuración de perfiles requeridos para el desarrollo de componente y entregables del documento"/>
    <s v="Recurso compartido: Contratación OTI - Dirección Sistemas"/>
    <n v="0"/>
    <n v="0"/>
    <m/>
    <s v="Indicador Plan de Acción Institucional"/>
    <s v="Jesús Salvador Ríos Rodríguez"/>
    <s v="jesus.rios@anh.gov.co"/>
  </r>
  <r>
    <n v="70"/>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Estratégico Tecnologías de la Información y las Comunicaciones - PETIC"/>
    <s v="Gasto de inversión"/>
    <s v="Fortalecimiento de sistemas, seguridad e infraestructura tecnológica"/>
    <s v="Documentos de lineamientos técnicos"/>
    <s v="Diseñar y formular los instrumentos Estratégicos involucrados con TI"/>
    <s v="No Aplica"/>
    <s v="Plan Estratégico de Tecnologías de la Información y Comunicaciones - (PETIC), horizonte 2023-2026. "/>
    <n v="80"/>
    <s v="Porcentaje"/>
    <s v="El Plan Estratégico de Tecnologías de la Información y Comunicaciones - (PETIC) , alineado con la estrategia de negocio de la ANH para el horizonte 2023-2026. Se espera que el avance sea superior la 80%"/>
    <s v="Plan formulado"/>
    <n v="0"/>
    <d v="2023-01-01T00:00:00"/>
    <d v="2023-04-30T00:00:00"/>
    <s v="Constante"/>
    <s v="Mensual"/>
    <n v="95"/>
    <s v="El Plan  Estratégico de Tecnologías de la Información se encuentra estructurado en su totalidad."/>
    <s v="https://www.anh.gov.co/documents/1288/Plan_Estrat%C3%A9gico_de_Tecnolog%C3%ADas_de_la_Informaci%C3%B3n_2022_ANH_28-12-2022.pdf"/>
    <n v="0"/>
    <n v="0"/>
    <m/>
    <s v="Indicador Estratégico"/>
    <s v="Jesús Salvador Ríos Rodríguez"/>
    <s v="jesus.rios@anh.gov.co"/>
  </r>
  <r>
    <n v="71"/>
    <s v="Gestión TICs"/>
    <s v="Evaluación de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Institucional"/>
    <s v="Gasto de inversión"/>
    <s v="Fortalecimiento de sistemas, seguridad e infraestructura tecnológica"/>
    <s v="No Aplica"/>
    <s v="No Aplica"/>
    <s v="No Aplica"/>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n v="0"/>
    <d v="2023-01-01T00:00:00"/>
    <d v="2023-12-31T00:00:00"/>
    <s v="Creciente"/>
    <s v="Trimestral"/>
    <n v="0"/>
    <s v="No se ha presentado recepción completa de productos con su respectiva obligación financiera razón por la cuál no se registran avances en la meta."/>
    <s v="Recurso compartido: Contratación OTI - Dirección Sistemas"/>
    <n v="0"/>
    <n v="0"/>
    <m/>
    <s v="Indicador Estratégico"/>
    <s v="Jesús Salvador Ríos Rodríguez"/>
    <s v="jesus.rios@anh.gov.co"/>
  </r>
  <r>
    <n v="72"/>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Nivel de implementación de modelo de Gobierno y Gestión de Datos"/>
    <s v="Plan Estratégico Institucional"/>
    <s v="Gasto de funcionamiento - comercialización"/>
    <s v="No Aplica"/>
    <s v="No Aplica"/>
    <s v="No Aplica"/>
    <s v="No Aplica"/>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n v="0"/>
    <d v="2023-01-01T00:00:00"/>
    <d v="2023-12-31T00:00:00"/>
    <s v="Creciente"/>
    <s v="Trimestral"/>
    <n v="30"/>
    <s v="Se ha avanzado en la revisión de cumplimiento en la accesibilidad web y el críterio diferencial de accesibilidad de acuerdo a ley 1712 de 2014 y decreto 103 de 2015 relacionados con accesibilidad en medios electrónicos. Se esta al pendiente de que se establezcan los criterios de medición del FURAG._x000a_*Se publicó el PETI en página web de la ANH."/>
    <s v="https://www.anh.gov.co/documents/21450/CRITERIO_DIFERENCIAL_DE_ACCESIBILIDAD_marzo_2023.pdf_x000a__x000a_https://www.anh.gov.co/documents/21258/Plan_Estrat%C3%A9gico_de_Tecnolog%C3%ADas_de_la_Informaci%C3%B3n_2023-2026.pdf"/>
    <n v="0"/>
    <n v="0"/>
    <m/>
    <s v="Indicador Estratégico"/>
    <s v="Jesús Salvador Ríos Rodríguez"/>
    <s v="jesus.rios@anh.gov.co"/>
  </r>
  <r>
    <n v="73"/>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Nivel de implementación de modelo de Gobierno y Gestión de Datos"/>
    <s v="Plan Estratégico Tecnologías de la Información y las Comunicaciones - PETIC"/>
    <s v="Gasto de funcionamiento - comercialización"/>
    <s v="No Aplica"/>
    <s v="No Aplica"/>
    <s v="No Aplica"/>
    <s v="Viene del 2022"/>
    <s v="Servicios de infraestructura tecnológica especializada y de seguridad de la ANH contratada"/>
    <n v="1"/>
    <s v="Unidad"/>
    <s v="Garantizar la gestión, administración y monitoreo de la infraestructura tecnológica y de seguridad de la ANH y mantener el plan de recuperación ante desastres de la ANH. – (Vigencia Futura Tramitada en 2021)."/>
    <s v="(Servicios contratados / servicios proyectados)"/>
    <n v="3751695904"/>
    <d v="2023-01-31T00:00:00"/>
    <d v="2023-12-31T00:00:00"/>
    <s v="Constante"/>
    <s v="Mensual"/>
    <n v="1"/>
    <s v="Orden de Compra 102399 de 2022, se adicionó y amplió la prestación del servicio hasta el a través de la cuál se contrató el servicio hasta el 14 de septiembre de 2023 (Otrosí 1). En evento de cotización 158394b para la contratación del servicio de octubre a marzo de 2023 con vigencias futuras ya aprobadas por el Ministerio de Hacienda. "/>
    <s v="Orden de Compra 102399 - Recurso compartido: Contratación OTI - Dirección Sistemas"/>
    <n v="1197862908.8299999"/>
    <n v="1124401506.8300002"/>
    <m/>
    <s v="Indicador Plan de Acción Institucional"/>
    <s v="Jesús Salvador Ríos Rodríguez"/>
    <s v="jesus.rios@anh.gov.co"/>
  </r>
  <r>
    <n v="74"/>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Nivel de implementación de modelo de Gobierno y Gestión de Datos"/>
    <s v="Plan Estratégico Tecnologías de la Información y las Comunicaciones - PETIC"/>
    <s v="Gasto de funcionamiento - comercialización"/>
    <s v="No Aplica"/>
    <s v="No Aplica"/>
    <s v="No Aplica"/>
    <s v="No Aplica"/>
    <s v="Operación, mantenimiento y actualización de la infraestructura de virtualización y custodia de medios de la ANH garantizada"/>
    <n v="4"/>
    <s v="Unidad"/>
    <s v="Contratar los servicios para garantizar la operación, mantenimiento y actualización de la virtualización, escritorios virtuales, hiperconvergencia, almacenamiento, switches, respaldo y custodia de medios de la ANH"/>
    <s v="(Servicios contratados / servicios proyectados)"/>
    <n v="3629567017"/>
    <d v="2023-05-01T00:00:00"/>
    <d v="2023-12-31T00:00:00"/>
    <s v="Constante"/>
    <s v="Mensual"/>
    <n v="0"/>
    <s v="Proceso de subasta inversa en Secop II ANH-01-SI-2023, adjudicación proyectada para mediados de de octubre."/>
    <s v="https://www.anh.gov.co/es/la-anh/contrataci%C3%B3n/sondeo-de-mercado/"/>
    <n v="0"/>
    <n v="0"/>
    <m/>
    <s v="Indicador Plan de Acción Institucional"/>
    <s v="Jesús Salvador Ríos Rodríguez"/>
    <s v="jesus.rios@anh.gov.co"/>
  </r>
  <r>
    <n v="75"/>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127 128 129 130 131 132 138 143 148 153"/>
    <s v="Contratos para apoyo técnico, profesional y especializado realizados"/>
    <n v="15"/>
    <s v="Unidad"/>
    <s v="Contabilizar los contratos para contar con el apoyo técnico, profesional y especializado de soporte y desarrollo a servicios, infraestructura, aplicaciones y gestión administrativa."/>
    <s v="(Servicios contratados / servicios proyectados)"/>
    <n v="1995000000"/>
    <d v="2023-05-01T00:00:00"/>
    <d v="2023-12-31T00:00:00"/>
    <s v="Constante"/>
    <s v="Mensual"/>
    <n v="11"/>
    <s v="Se realizó la contratación de 10 personas naturales  a 30 de abril de 2023 y la renovación de siete  (9) contratos con vigencias hasta el 31 de diciembre de 2023 y la adición  de dos (2) contratos hasta el 15 de junio de 2023, para el apoyo a la OTI  en labores de soporte y desarrollo a servicios, infraestructura, aplicaciones y gestión administrativa, contratación en septiembre de una persona natural para reforzar el equipo de mesa de servicios."/>
    <s v="Recurso compartido: Contratación OTI - Dirección Sistemas"/>
    <n v="961837466.29999995"/>
    <n v="575870297.50999987"/>
    <m/>
    <s v="Indicador Plan de Acción Institucional"/>
    <s v="Jesús Salvador Ríos Rodríguez"/>
    <s v="jesus.rios@anh.gov.co"/>
  </r>
  <r>
    <n v="76"/>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375"/>
    <s v="Servicios de soporte, mantenimiento y actualizaciones del SGDEA contratados"/>
    <n v="1"/>
    <s v="Unidad"/>
    <s v="Soporte, mantenimiento y actualizaciones del SGDEA que emplea la entidad por horas"/>
    <s v="(Servicios contratados / servicios proyectados)"/>
    <n v="60000000"/>
    <d v="2023-01-01T00:00:00"/>
    <d v="2023-12-31T00:00:00"/>
    <s v="Constante"/>
    <s v="Mensual"/>
    <n v="1"/>
    <s v="La contratación se realizó con presupuesto de la vicepresidencia Administrativa y Financiera bajo el Contrato 238 de 2023. "/>
    <s v="Recurso compartido: Contratación OTI - Dirección Sistemas"/>
    <n v="0"/>
    <n v="0"/>
    <m/>
    <s v="Indicador Plan de Acción Institucional"/>
    <s v="Jesús Salvador Ríos Rodríguez"/>
    <s v="jesus.rios@anh.gov.co"/>
  </r>
  <r>
    <n v="77"/>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167 168 169 370"/>
    <s v="Actualizaciones y suscripciones de licencias de software y créditos en la nube adquiridos"/>
    <n v="3"/>
    <s v="Unidad"/>
    <s v="(i) Contratar la renovación de la suscripción a la suite de Adobe Acrobat Pro para 99 usuarios, Certificados de sitio seguro para el portal de la ANH y complemento para comunicaciones unificadas, (ii) Contratar la renovación de la suscripción de Office 365 y (iii) Adquisición de créditos para la soportar la infraestructura tecnológica en la Nube de Azure."/>
    <s v="(Servicios contratados / servicios proyectados)"/>
    <n v="1978200000"/>
    <d v="2023-01-01T00:00:00"/>
    <d v="2023-12-31T00:00:00"/>
    <s v="Constante"/>
    <s v="Mensual"/>
    <n v="2"/>
    <s v="Orden de Compra 106649 de 2023; 169. Adquirir la renovación de la suscripción de la suite de office 365 (en el mes de julio se adicionó licenciamiento E3 Office 365 y RDS para ampliar la cobertura) para el manejo de correos y ofimática de la ANH._x000a_*Orden de Compra 104644 de 2023; 168. Adquirir los certificados SSL de los portales web *de la ANH para el acceso seguro a la información_x000a_Orden de Compra 103855 de 2023; 167. Contratar la suscripción de Adobe Acrobat Pro DC por un periodo de doce (12) meses para la generación y edición de documentos._x000a_*Orden de Compra 107178 adquisición  de créditos Azure - infraestructura en la nube_x000a_*Contrato 622 de 2023; 680. Renovación sobre el derecho de uso del direccionamiento de IPv6 de la ANH, por el término de un (1) año_x000a_"/>
    <s v="Recurso compartido: Contratación OTI - Dirección Sistemas"/>
    <n v="2408278696.7600002"/>
    <n v="2311052067.9200001"/>
    <m/>
    <s v="Indicador Plan de Acción Institucional"/>
    <s v="Jesús Salvador Ríos Rodríguez"/>
    <s v="jesus.rios@anh.gov.co"/>
  </r>
  <r>
    <n v="78"/>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302 303 304"/>
    <s v="Soporte y mantenimiento de la infraestructura de apoyo contratada"/>
    <n v="5"/>
    <s v="Unidad"/>
    <s v="Contratar el soporte y mantenimiento de: (i) UPS, (ii) Sistema contra incendios, (iii) Aires acondicionados, (iv) Control de acceso y CCTV y (v) Equipos de Hardware de usuario final."/>
    <s v="(Servicios contratados / servicios proyectados)"/>
    <n v="490683757"/>
    <d v="2023-03-01T00:00:00"/>
    <d v="2023-12-31T00:00:00"/>
    <s v="Constante"/>
    <s v="Mensual"/>
    <n v="1"/>
    <s v="*Contrato 572 de 2023 Soporte y Mantenimiento Aires Acondicionados *Contrato 620 de 2023  En etapa de proceso en SECOP II  Sistema contra incendios, CCTV y Control de acceso_x000a_*Contrato 623 de 2023; 304. Contratar el soporte y mantenimiento del sistema de detección y extinción de incendios del datacenter principal de la ANH, con bolsa de repuestos"/>
    <s v="https://www.anh.gov.co/es/la-anh/contrataci%C3%B3n/sondeo-de-mercado/"/>
    <n v="80257736.579999998"/>
    <n v="0"/>
    <m/>
    <s v="Indicador Plan de Acción Institucional"/>
    <s v="Jesús Salvador Ríos Rodríguez"/>
    <s v="jesus.rios@anh.gov.co"/>
  </r>
  <r>
    <n v="79"/>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166"/>
    <s v="Servicio de internet dedicado para la oficina de la ANH contratado"/>
    <n v="1"/>
    <s v="Unidad"/>
    <s v="Contratar el servicio de internet dedicado para la oficina de la ANH, manteniendo la operatividad de los cinco enlaces de datos e internet con los que cuenta la entidad para la transferencia y respaldo de la información."/>
    <s v="(Servicios contratados / servicios proyectados)"/>
    <n v="383250000"/>
    <d v="2023-03-01T00:00:00"/>
    <d v="2023-12-31T00:00:00"/>
    <s v="Constante"/>
    <s v="Mensual"/>
    <n v="1"/>
    <s v="Otrosí 2 Orden de Compra 88021 - VF Prestación de servicio de canales hasta el 15 de marzo de 2023_x000a_*Orden de Compra Orden de Compra 104820 Contratar los canales de datos e internet de la ANH. (servicio hasta el 15 de diciembre de 2023) En trámite de VF para ampliar el servicio hasta la vigencia 2024"/>
    <s v="Recurso compartido: Contratación OTI - Dirección Sistemas"/>
    <n v="127524064"/>
    <n v="59637748"/>
    <m/>
    <s v="Indicador Plan de Acción Institucional"/>
    <s v="Jesús Salvador Ríos Rodríguez"/>
    <s v="jesus.rios@anh.gov.co"/>
  </r>
  <r>
    <n v="80"/>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342"/>
    <s v="Uso de la capacidad física locativa disponible en el Data Center Alterno del IPSE"/>
    <n v="1"/>
    <s v="Unidad"/>
    <s v="Renovar el contrato para el uso locativo de las instalaciones del IPSE para el alojamiento de la infraestructura de respaldo onpremise de la ANH"/>
    <s v="(Servicios contratados / servicios proyectados)"/>
    <n v="211603322"/>
    <d v="2023-01-01T00:00:00"/>
    <d v="2023-12-31T00:00:00"/>
    <s v="Constante"/>
    <s v="Mensual"/>
    <n v="1"/>
    <s v="Otrosí 7 Convenio 670 de 2020"/>
    <s v="Recurso compartido: Contratación OTI - Dirección Sistemas"/>
    <n v="230156700"/>
    <n v="115078350"/>
    <m/>
    <s v="Indicador Plan de Acción Institucional"/>
    <s v="Jesús Salvador Ríos Rodríguez"/>
    <s v="jesus.rios@anh.gov.co"/>
  </r>
  <r>
    <n v="81"/>
    <s v="Promoción y Asignación de Áreas"/>
    <s v="Gestión con Valores para Resultados"/>
    <x v="6"/>
    <x v="14"/>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Modelo de promoción para incrementar la inversión"/>
    <s v="Servicio de divulgación para la promoción y posicionamiento de los recursos hidrocarburíferos"/>
    <s v="Diseñar  y  ejecutar Plan Estratégico de Comunicaciones."/>
    <s v="Sin Información"/>
    <s v="Servicio de divulgación para la promoción y posicionamiento de los recursos hidrocarburíferos"/>
    <n v="1"/>
    <s v="Número"/>
    <s v="Servicio de divulgación para la promoción y posicionamiento de los recursos hidrocarburíferos creado"/>
    <s v="V1= Servicio de divulgación para la promoción y posicionamiento de los recursos hidrocarburíferos creado"/>
    <n v="1783000000"/>
    <d v="2023-09-01T00:00:00"/>
    <d v="2023-12-31T00:00:00"/>
    <s v="Creciente"/>
    <s v="Cuatrimestr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Plan de Acción Institucional"/>
    <s v="Arbey Avendaño Castrillón"/>
    <s v="arbey.avendano@anh.gov.co"/>
  </r>
  <r>
    <n v="82"/>
    <s v="Promoción y Asignación de Áreas"/>
    <s v="Gestión con Valores para Resultados"/>
    <x v="6"/>
    <x v="14"/>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de Acción Institucional"/>
    <s v="Gasto de inversión"/>
    <s v="Modelo de promoción para incrementar la inversión"/>
    <s v="Documentos de investigación"/>
    <s v="Realizar análisis o estudios de mercados e investigaciones del sector."/>
    <s v="Sin Información"/>
    <s v="Documentos de investigación"/>
    <n v="1"/>
    <s v="Número"/>
    <s v="Documentos de investigación construído"/>
    <s v="V1= Documentos de investigación construído"/>
    <n v="1250000000"/>
    <d v="2023-09-01T00:00:00"/>
    <d v="2023-12-31T00:00:00"/>
    <s v="Creciente"/>
    <s v="Cuatrimestr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Plan de Acción Institucional"/>
    <s v="Arbey Avendaño Castrillón"/>
    <s v="arbey.avendano@anh.gov.co"/>
  </r>
  <r>
    <n v="83"/>
    <s v="Promoción y Asignación de Áreas"/>
    <s v="Gestión con Valores para Resultados"/>
    <x v="6"/>
    <x v="14"/>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de Acción Institucional"/>
    <s v="Gasto de inversión"/>
    <s v="Modelo de promoción para incrementar la inversión"/>
    <s v="Documentos de investigación"/>
    <s v="Evaluar las capacidades de los proponentes, operadores o compañías inversionistas."/>
    <s v="Sin Información"/>
    <s v="Procesos de acompañamientos a entidades del orden nacional para la asignación de áreas de su competencia adelantados."/>
    <n v="1"/>
    <s v="Número"/>
    <s v="Corresponde al acompañamiento a la DIMAR y al MME en la construcción y desarrollo del proceso para la asignación de áreas costa afuera."/>
    <s v="V1= Proceso de acompañamiento adelantado"/>
    <n v="1508000000"/>
    <d v="2023-09-01T00:00:00"/>
    <d v="2023-12-31T00:00:00"/>
    <s v="Creciente"/>
    <s v="Mensual"/>
    <n v="0.3"/>
    <s v="Al mes de septiembre desde la ANH se apoyó en la construcción de los Pliegos del proceso de asignación, remitidos al MME y DIMAR para su aprobación."/>
    <s v="La evidencia se encuentra en disco compartido de la VPAA y en correo electrónico enviado por las funcionarias Dolly Fajardo y Margarita Nieves (09/10/2023)."/>
    <n v="526500000"/>
    <n v="296833333.38999999"/>
    <m/>
    <s v="Indicador Plan de Acción Institucional"/>
    <s v="Arbey Avendaño Castrillón"/>
    <s v="arbey.avendano@anh.gov.co"/>
  </r>
  <r>
    <n v="84"/>
    <s v="Gestión Social, HSE y de Seguridad de Contratos de Hidrocarburos"/>
    <s v="Gestión con Valores para Resultados"/>
    <x v="6"/>
    <x v="14"/>
    <s v="Articular los actores del sector energético para la adecuada ejecución de los contratos misionales en armonía con una sociedad resiliente al clima"/>
    <s v="Fortalecimiento y articulación institucional del sector minero energético"/>
    <s v="Participación en espacios de articulación de los actores del sector para la adecuada gestión de los contratos de hidrocarburos"/>
    <s v="Plan Estratégico Institucional"/>
    <s v="Sin Información"/>
    <s v="No Aplica"/>
    <s v="No Aplica"/>
    <s v="Priorizar, coordinar la participación por parte de la ANH en escenarios estratégicos."/>
    <s v="Sin Información"/>
    <s v="Número de espacios de articulación de los actores del sector para la adecuada gestión de los contratos de hidrocarburos con la participación de la ANH"/>
    <n v="15"/>
    <s v="Número"/>
    <s v="Corresponde a la cantidad de espacios de articulación de los actores del sector en los que la ANH ha participado, para la adecuada gestión de los contratos de hidrocarburos."/>
    <s v="Sumatoria del Número de espacios de articulación con los actores del sector en los que la ANH ha participado, para la adecuada gestión de los contratos de hidrocarburos."/>
    <n v="270000000"/>
    <d v="2023-05-01T00:00:00"/>
    <d v="2023-12-15T00:00:00"/>
    <s v="Creciente"/>
    <s v="Mensu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Estratégico"/>
    <s v="Arbey Avendaño Castrillón"/>
    <s v="arbey.avendano@anh.gov.co"/>
  </r>
  <r>
    <n v="85"/>
    <s v="Promoción y Asignación de Áreas"/>
    <s v="Evaluación de Resultados"/>
    <x v="6"/>
    <x v="4"/>
    <s v="Fortalecer la seguridad y soberanía energética en hidrocarburos, apoyando la transición energética y la economía verde"/>
    <s v="Fortalecimiento de las Fuentes No Convencionales de Energía - FNCE"/>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n v="0"/>
    <d v="2023-01-04T00:00:00"/>
    <d v="2023-12-15T00:00:00"/>
    <s v="Creciente"/>
    <s v="Cuatrimestral"/>
    <n v="2.34"/>
    <s v="Para el segundo cuatrimestre se adelantó,  a través de la aplicación Microsoft Forms y contando con el correo encuestavpaa@anh.gov.co, la construcción del formato para la aplicación de la encuesta de percepción, la cual puede ser contestada de forma fácil por computador o celular, esta va dirigida a más de 120 inversionistas la cual no tomara más de 5 minutos. Adicionalmente, se adelantó la revisión de la información de 74 presidentes o los representantes legales de las respectivas empresas que actualmente tienen una contratación con la ANH."/>
    <s v="La evidencia se encuentra en disco compartido de la VPAA y en correo electrónico enviado por funcionario Carlos Novoa a la Gerencia de Planeación de la ANH (7/09/2023)."/>
    <n v="0"/>
    <n v="0"/>
    <m/>
    <s v="Indicador Estratégico"/>
    <s v="Arbey Avendaño Castrillón"/>
    <s v="arbey.avendano@anh.gov.co"/>
  </r>
  <r>
    <n v="87"/>
    <s v="Promoción y Asignación de Áreas"/>
    <s v="Evaluación de Resultados"/>
    <x v="6"/>
    <x v="14"/>
    <s v="Articular los actores del sector energético para la adecuada ejecución de los contratos misionales en armonía con una sociedad resiliente al clima"/>
    <s v="Fortalecimiento y articulación institucional del sector minero energético"/>
    <s v="Participación en eventos estratégicos para la promoción de la entidad, del sector y del proceso de transición energética del país"/>
    <s v="Plan Estratégico Institucional"/>
    <s v="Gasto de inversión"/>
    <s v="Modelo de promoción para incrementar la inversión"/>
    <s v="Servicio de divulgación para la promoción y posicionamiento de los recursos hidrocarburíferos"/>
    <s v="Priorizar, coordinar la participación por parte de la ANH en escenarios estratégicos."/>
    <s v="Sin Información"/>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Sumatoria Número de eventos estratégicos con patrocinio en los que participa la ANH"/>
    <n v="5675000000"/>
    <d v="2023-01-15T00:00:00"/>
    <d v="2023-12-31T00:00:00"/>
    <s v="Creciente"/>
    <s v="Mensual"/>
    <n v="14"/>
    <s v="Al mes de septiembre la ANH ha participado con patrocinio en los siguientes eventos estratégicos: (i) Recent Discoveries, Exploration Opportunities and sustainable Development Strategies in Caribbean Basins, (iI) CeraWeek 2023, (iii) Energy Opportunities Conference &amp; Exhibition 2023, (iv) el Congreso de Hidrogeología 2023, Agua Subterránea para el Desarrollo Sostenible, (v) 2° Congreso Internacional de Hidrógeno, (vi) VI Encuentro y Feria Renovables LATAM, (vii) Gran Foro ACP: Hechos de Sostenibilidad, (viii) Congreso Naturgas 2023, (ix) XIX Congreso Colombiano de Geología y IV Simposio Exploradores, (x) el XX Congreso Colombiano de Petróleo, Gas y Energía 2023 &quot;Ruta energética hacia un futuro sostenible&quot;, (xi) 2° Edición: Día ACGGP, (xii) 40° Conferencia Energética Colombiana - Enercol 2023, (xiii) XXIII Congreso Nacional en Derecho de la Energía y (xiv) 8° Edición SPE TECHNICAL CONFERENCE: One Step closer to the Energy Future Success."/>
    <s v="Las evidencias se encuentran en los informes correspondientes a la ejecuci[on de los eventos, dispuestos en los discos compartidos de la VPAA. "/>
    <n v="2680175146"/>
    <n v="2272675146"/>
    <m/>
    <s v="Indicador Estratégico"/>
    <s v="Arbey Avendaño Castrillón"/>
    <s v="arbey.avendano@anh.gov.co"/>
  </r>
  <r>
    <n v="88"/>
    <s v="Identificación de Oportunidades Exploratorias"/>
    <s v="Evaluación de Resultados"/>
    <x v="3"/>
    <x v="10"/>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Estratégico Institucional"/>
    <s v="Gasto de inversión"/>
    <s v="Contribución de la evaluación del potencial de fuentes no convencionales de energía para la transición energética nacional "/>
    <s v="No Reportado"/>
    <s v="No Reportado"/>
    <s v="Sin Información"/>
    <s v="Nuevas áreas prospectivas orientadas en Fuentes No Convencionales de Energía Renovable (FNCER) provenientes del subsuelo, evaluadas"/>
    <n v="1"/>
    <s v="Número"/>
    <s v="Corresponde a nuevas áreas prospectivas orientadas en Fuentes No Convencionales de Energía Renovable (FNCER) provenientes del subsuelo, evaluadas"/>
    <s v="Área evaluadas técnicamente ofrecidas para nominación en procesos competitivos"/>
    <n v="111120005937"/>
    <d v="2023-01-01T00:00:00"/>
    <d v="2023-12-31T00:00:00"/>
    <s v="Creciente"/>
    <s v="Semestral"/>
    <n v="0"/>
    <s v="No Aplica"/>
    <s v="No Aplica"/>
    <n v="0"/>
    <n v="0"/>
    <m/>
    <s v="Indicador Estratégico"/>
    <s v="Juan Eugenio Acosta Mejia"/>
    <s v="juan.acosta@anh.gov.co"/>
  </r>
  <r>
    <n v="89"/>
    <s v="Gestión Contractu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Anual de Vacantes"/>
    <s v="Gasto de funcionamiento - comercialización"/>
    <s v="No Aplica"/>
    <s v="No Aplica"/>
    <s v="Seleccionar contratistas a través de las diferentes modalidades de contratación de acuerdo con la normativa vigente"/>
    <s v="No Aplica"/>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d v="2023-01-01T00:00:00"/>
    <d v="2023-12-31T00:00:00"/>
    <s v="Constante"/>
    <s v="Semestral"/>
    <n v="100"/>
    <s v="Primer semestre, el indicador muestra un cumplimiento del 100 % con respecto a la meta establecida, donde se atendieron 604  solicitudes  contratación, sobre 604 total de solicitudes contratación  discriminado de la siguiente manera: se gestionó la suscripción de 577 contratos, 16 modificaciones y 11  ordenes de compra generadas por CCE derivadas de acuerdos marco,  prueba de la información se encuentra en la Base de Datos de Contratación Administrativa de la OAJ y de acuerdo con lo establecido en la Ley 80 de 1993 y demás normas concordantes"/>
    <s v="Base datos de la contratacion Administrativa de la OAJ_x000a_Z:\BASE DE DATOS DE LA ENTIDAD 2003 A 2023\BASE DE DATOS DE LA ENTIDAD_x000a_"/>
    <n v="0"/>
    <n v="0"/>
    <m/>
    <s v="Indicador Plan de Acción Institucional"/>
    <s v="Maribel Rodríguez Moreno"/>
    <s v="maribel.rodriguez@anh.gov.co"/>
  </r>
  <r>
    <n v="90"/>
    <s v="Gestión Leg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Gasto de funcionamiento - comercialización"/>
    <s v="No Aplica"/>
    <s v="No Aplica"/>
    <s v="Emitir respuestas a_x000a_ solicitudes de conceptos jurídicos relacionados con los contratos E&amp;P y TEAS"/>
    <s v="No Aplica"/>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d v="2023-01-01T00:00:00"/>
    <d v="2023-12-31T00:00:00"/>
    <s v="Constante"/>
    <s v="Trimestral"/>
    <n v="91.6"/>
    <s v="En el tercer trimestre del año 2023 se da un cumplimiento de la meta al 91,6% por lo siguiente: se resolvieron en total 55 conceptos con un promedio de respuesta de 7,2 días por trámite,  lo que se encuentra dentro del margen de respuesta oportuna establecido por la OAJ en  los Acuerdos de Niveles de Servicio adoptados desde el año 2020, correspondiente a 15 días hábiles."/>
    <s v=" W:\My Documents\SIGECO\PROCESO GESTION LEGAL\INDICADORES\Indicadores GL 2023_x000a_Reporte indicador por correo a Laura  Sierra"/>
    <n v="0"/>
    <n v="0"/>
    <m/>
    <s v="Indicador Plan de Acción Institucional"/>
    <s v="Maribel Rodríguez Moreno"/>
    <s v="maribel.rodriguez@anh.gov.co"/>
  </r>
  <r>
    <n v="91"/>
    <s v="Gestión Leg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Contestar demandas y requerimiento de despachos judiciales "/>
    <s v="No Aplica"/>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d v="2023-01-01T00:00:00"/>
    <d v="2023-12-31T00:00:00"/>
    <s v="Constante"/>
    <s v="Semestral"/>
    <n v="100"/>
    <s v="En el primer semestre se da un cumplimiento de la meta  al 100% según la base de datos de procesos judiciales y el registro del sistema litigioso del Estado denominado Ekogui, se radicaron 4 demandas,   8 conciliaciones prejudiciales y  48 acciones de tutela, las cuales se atendieron en tiempo conforme a los términos legales. Igualmente se  recibieron  1.432    requerimientos judiciales en procesos de restitución de tierras, los cuales se atendieron en los términos legales.  Se atendieron  11  Derechos de petición. (DEFENSA JUDICIAL)  _x000a_Se cumplió con los términos procesales acorde con la naturaleza de cada una de las acciones que fueran presentadas a favor o en contra  de la ANH, tanto en etapa  extra judicial como judicial "/>
    <s v="Aplicativo EKOGUI Y Base de datos Estado de _x000a_procesos judiciales Z:\Procesos-   Carpetas de procesos y Reparto, Z:\Conciliaciones, Z:\Arbitraje​ "/>
    <n v="0"/>
    <n v="0"/>
    <m/>
    <s v="Indicador Plan de Acción Institucional"/>
    <s v="Maribel Rodríguez Moreno"/>
    <s v="maribel.rodriguez@anh.gov.co"/>
  </r>
  <r>
    <n v="92"/>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Seguimiento de Vencimiento de Fase"/>
    <n v="100"/>
    <s v="Porcentaje"/>
    <s v="En el trimestre se medirá la eficiencia del seguimiento a los contratos en ejecución que vencen su fase actual en el término de 9 meses y que tienen compromisos exploratorios pendientes."/>
    <s v="(Número de Contratos a los que se les solicitó mediante comunicación(es) el cumplimiento de los compromisos pendientes/Total de los Contratos en ejecución que vencen su Fase Actual en el periodo de 9 meses  con compromisos exploratorios pendientes)*100%"/>
    <n v="456776629.18000001"/>
    <d v="2023-01-01T00:00:00"/>
    <d v="2023-12-31T00:00:00"/>
    <s v="Creciente"/>
    <s v="Mensual"/>
    <n v="74.099999999999994"/>
    <s v="El indicador de trámites de la GSCE muestra un cumplimiento del 99%  respecto a la meta establecida para el tercer trimestre. Al cierre del trimestre, se cerraron 589 trámites de revisión de garantías y 346 respuestas a tramites relacionados con las garantías, para un total de 935 trámites gestionados.  Al cierre del trimestre, el equipo de garantías de la GSCE está conformado por cuatro personas, una de planta y tres contratistas."/>
    <s v="Base de datos de Alertas"/>
    <n v="358236303.375"/>
    <n v="139721043.91839999"/>
    <m/>
    <s v="Indicador Plan de Acción Institucional"/>
    <s v="Libardo Andrés Huertas Cuevas"/>
    <s v="libardo.huertas@anh.gov.co"/>
  </r>
  <r>
    <n v="93"/>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Seguimiento de Garantías GSCE."/>
    <n v="80"/>
    <s v="Porcentaje"/>
    <s v="En el trimestre se medirá la eficacia de la gestión de los trámites de garantías."/>
    <s v="(Número de trámites atendidos en el período/Total de los trámites de garantías.)*100%"/>
    <n v="745267131.82000005"/>
    <d v="2023-01-01T00:00:00"/>
    <d v="2023-12-31T00:00:00"/>
    <s v="Creciente"/>
    <s v="Trimestral"/>
    <n v="100"/>
    <s v="En el tercer trimestre de 2023 se evidencia un cumplimiento del indicador de Vencimientos de Fase del 92 %, esto quiere decir que de los 12 contratos que terminan su fase en el término de 9 meses, se realizó algún tipo de gestión a la totalidad de los contratos. Este indicador muestra la eficiencia de la GSCE en cuanto a generar algún tipo de alerta o gestión para prevenir que los  contratos lleguen a un incumplimiento de las obligaciones pactadas. Se evidenció que para el tercer trimestre del año 2023  este indicador cumplió la meta establecida._x000a_A partir del mes de julio, se hace el seguimiento de fases mensualmente teniendo en cuenta que es importante para la GSCE tener mapeados el cumplimiento de los contratos."/>
    <s v="Base de datos de Garantías"/>
    <n v="597060505.625"/>
    <n v="227965913.76160002"/>
    <m/>
    <s v="Indicador Plan de Acción Institucional"/>
    <s v="Libardo Andrés Huertas Cuevas"/>
    <s v="libardo.huertas@anh.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896C5A-F81C-4B73-B570-3D5E581198C1}" name="TablaDinámica1"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30" firstHeaderRow="1" firstDataRow="1" firstDataCol="1"/>
  <pivotFields count="33">
    <pivotField showAll="0"/>
    <pivotField showAll="0"/>
    <pivotField showAll="0"/>
    <pivotField axis="axisRow" showAll="0">
      <items count="9">
        <item x="7"/>
        <item x="1"/>
        <item x="5"/>
        <item x="0"/>
        <item x="2"/>
        <item x="4"/>
        <item x="6"/>
        <item x="3"/>
        <item t="default"/>
      </items>
    </pivotField>
    <pivotField axis="axisRow" showAll="0">
      <items count="17">
        <item x="1"/>
        <item x="2"/>
        <item x="10"/>
        <item x="14"/>
        <item x="11"/>
        <item x="12"/>
        <item x="13"/>
        <item x="9"/>
        <item x="7"/>
        <item x="8"/>
        <item x="6"/>
        <item x="4"/>
        <item x="15"/>
        <item x="5"/>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27">
    <i>
      <x/>
    </i>
    <i r="1">
      <x v="12"/>
    </i>
    <i>
      <x v="1"/>
    </i>
    <i r="1">
      <x v="13"/>
    </i>
    <i>
      <x v="2"/>
    </i>
    <i r="1">
      <x v="11"/>
    </i>
    <i>
      <x v="3"/>
    </i>
    <i r="1">
      <x/>
    </i>
    <i r="1">
      <x v="1"/>
    </i>
    <i r="1">
      <x v="11"/>
    </i>
    <i r="1">
      <x v="14"/>
    </i>
    <i r="1">
      <x v="15"/>
    </i>
    <i>
      <x v="4"/>
    </i>
    <i r="1">
      <x v="8"/>
    </i>
    <i r="1">
      <x v="9"/>
    </i>
    <i r="1">
      <x v="10"/>
    </i>
    <i>
      <x v="5"/>
    </i>
    <i r="1">
      <x v="4"/>
    </i>
    <i r="1">
      <x v="5"/>
    </i>
    <i r="1">
      <x v="6"/>
    </i>
    <i>
      <x v="6"/>
    </i>
    <i r="1">
      <x v="3"/>
    </i>
    <i r="1">
      <x v="11"/>
    </i>
    <i>
      <x v="7"/>
    </i>
    <i r="1">
      <x v="2"/>
    </i>
    <i r="1">
      <x v="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8F38279-9E29-4868-A3DD-5675603DEB74}"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LANES INSTITUCIONALES">
  <location ref="D2:E16" firstHeaderRow="1" firstDataRow="1" firstDataCol="1"/>
  <pivotFields count="31">
    <pivotField showAll="0"/>
    <pivotField showAll="0"/>
    <pivotField showAll="0"/>
    <pivotField showAll="0"/>
    <pivotField showAll="0"/>
    <pivotField showAll="0"/>
    <pivotField showAll="0"/>
    <pivotField showAll="0"/>
    <pivotField axis="axisRow" dataField="1" showAll="0">
      <items count="14">
        <item x="1"/>
        <item x="11"/>
        <item x="8"/>
        <item x="3"/>
        <item x="9"/>
        <item x="10"/>
        <item x="6"/>
        <item x="5"/>
        <item x="12"/>
        <item x="0"/>
        <item x="4"/>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4">
    <i>
      <x/>
    </i>
    <i>
      <x v="1"/>
    </i>
    <i>
      <x v="2"/>
    </i>
    <i>
      <x v="3"/>
    </i>
    <i>
      <x v="4"/>
    </i>
    <i>
      <x v="5"/>
    </i>
    <i>
      <x v="6"/>
    </i>
    <i>
      <x v="7"/>
    </i>
    <i>
      <x v="8"/>
    </i>
    <i>
      <x v="9"/>
    </i>
    <i>
      <x v="10"/>
    </i>
    <i>
      <x v="11"/>
    </i>
    <i>
      <x v="12"/>
    </i>
    <i t="grand">
      <x/>
    </i>
  </rowItems>
  <colItems count="1">
    <i/>
  </colItems>
  <dataFields count="1">
    <dataField name="INDICADORES" fld="8" subtotal="count" baseField="0" baseItem="0"/>
  </dataFields>
  <formats count="7">
    <format dxfId="87">
      <pivotArea grandRow="1" outline="0" collapsedLevelsAreSubtotals="1" fieldPosition="0"/>
    </format>
    <format dxfId="86">
      <pivotArea field="8" type="button" dataOnly="0" labelOnly="1" outline="0" axis="axisRow" fieldPosition="0"/>
    </format>
    <format dxfId="85">
      <pivotArea field="8" type="button" dataOnly="0" labelOnly="1" outline="0" axis="axisRow" fieldPosition="0"/>
    </format>
    <format dxfId="84">
      <pivotArea outline="0" collapsedLevelsAreSubtotals="1" fieldPosition="0"/>
    </format>
    <format dxfId="83">
      <pivotArea dataOnly="0" labelOnly="1" outline="0" axis="axisValues" fieldPosition="0"/>
    </format>
    <format dxfId="82">
      <pivotArea outline="0" collapsedLevelsAreSubtotals="1" fieldPosition="0"/>
    </format>
    <format dxfId="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80538BD-22CD-493C-A3FB-6998C0BBC8E4}"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3:C49" firstHeaderRow="1" firstDataRow="1" firstDataCol="1"/>
  <pivotFields count="31">
    <pivotField showAll="0"/>
    <pivotField showAll="0"/>
    <pivotField showAll="0"/>
    <pivotField showAll="0"/>
    <pivotField showAll="0"/>
    <pivotField showAll="0"/>
    <pivotField axis="axisRow" showAll="0">
      <items count="6">
        <item x="2"/>
        <item x="4"/>
        <item x="3"/>
        <item x="1"/>
        <item x="0"/>
        <item t="default"/>
      </items>
    </pivotField>
    <pivotField axis="axisRow" dataField="1" showAll="0">
      <items count="22">
        <item x="3"/>
        <item x="19"/>
        <item x="12"/>
        <item x="0"/>
        <item x="4"/>
        <item x="11"/>
        <item x="10"/>
        <item x="16"/>
        <item x="2"/>
        <item x="14"/>
        <item x="6"/>
        <item x="1"/>
        <item x="7"/>
        <item x="18"/>
        <item x="5"/>
        <item x="13"/>
        <item x="20"/>
        <item x="8"/>
        <item x="17"/>
        <item x="9"/>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7"/>
  </rowFields>
  <rowItems count="36">
    <i>
      <x/>
    </i>
    <i r="1">
      <x v="2"/>
    </i>
    <i r="1">
      <x v="5"/>
    </i>
    <i r="1">
      <x v="6"/>
    </i>
    <i r="1">
      <x v="10"/>
    </i>
    <i r="1">
      <x v="12"/>
    </i>
    <i r="1">
      <x v="14"/>
    </i>
    <i r="1">
      <x v="16"/>
    </i>
    <i r="1">
      <x v="17"/>
    </i>
    <i r="1">
      <x v="19"/>
    </i>
    <i r="1">
      <x v="20"/>
    </i>
    <i>
      <x v="1"/>
    </i>
    <i r="1">
      <x v="9"/>
    </i>
    <i r="1">
      <x v="12"/>
    </i>
    <i r="1">
      <x v="18"/>
    </i>
    <i>
      <x v="2"/>
    </i>
    <i r="1">
      <x/>
    </i>
    <i r="1">
      <x v="1"/>
    </i>
    <i r="1">
      <x v="10"/>
    </i>
    <i r="1">
      <x v="13"/>
    </i>
    <i r="1">
      <x v="14"/>
    </i>
    <i>
      <x v="3"/>
    </i>
    <i r="1">
      <x v="3"/>
    </i>
    <i r="1">
      <x v="7"/>
    </i>
    <i r="1">
      <x v="8"/>
    </i>
    <i>
      <x v="4"/>
    </i>
    <i r="1">
      <x/>
    </i>
    <i r="1">
      <x v="3"/>
    </i>
    <i r="1">
      <x v="4"/>
    </i>
    <i r="1">
      <x v="7"/>
    </i>
    <i r="1">
      <x v="8"/>
    </i>
    <i r="1">
      <x v="10"/>
    </i>
    <i r="1">
      <x v="11"/>
    </i>
    <i r="1">
      <x v="15"/>
    </i>
    <i r="1">
      <x v="17"/>
    </i>
    <i t="grand">
      <x/>
    </i>
  </rowItems>
  <colItems count="1">
    <i/>
  </colItems>
  <dataFields count="1">
    <dataField name="INDICADORES" fld="7" subtotal="count" baseField="0" baseItem="0"/>
  </dataFields>
  <formats count="34">
    <format dxfId="33">
      <pivotArea collapsedLevelsAreSubtotals="1" fieldPosition="0">
        <references count="1">
          <reference field="6" count="1">
            <x v="0"/>
          </reference>
        </references>
      </pivotArea>
    </format>
    <format dxfId="32">
      <pivotArea collapsedLevelsAreSubtotals="1" fieldPosition="0">
        <references count="2">
          <reference field="6" count="1" selected="0">
            <x v="0"/>
          </reference>
          <reference field="7" count="10">
            <x v="2"/>
            <x v="5"/>
            <x v="6"/>
            <x v="10"/>
            <x v="12"/>
            <x v="14"/>
            <x v="16"/>
            <x v="17"/>
            <x v="19"/>
            <x v="20"/>
          </reference>
        </references>
      </pivotArea>
    </format>
    <format dxfId="31">
      <pivotArea collapsedLevelsAreSubtotals="1" fieldPosition="0">
        <references count="1">
          <reference field="6" count="1">
            <x v="1"/>
          </reference>
        </references>
      </pivotArea>
    </format>
    <format dxfId="30">
      <pivotArea collapsedLevelsAreSubtotals="1" fieldPosition="0">
        <references count="2">
          <reference field="6" count="1" selected="0">
            <x v="1"/>
          </reference>
          <reference field="7" count="3">
            <x v="9"/>
            <x v="12"/>
            <x v="18"/>
          </reference>
        </references>
      </pivotArea>
    </format>
    <format dxfId="29">
      <pivotArea collapsedLevelsAreSubtotals="1" fieldPosition="0">
        <references count="1">
          <reference field="6" count="1">
            <x v="2"/>
          </reference>
        </references>
      </pivotArea>
    </format>
    <format dxfId="28">
      <pivotArea collapsedLevelsAreSubtotals="1" fieldPosition="0">
        <references count="2">
          <reference field="6" count="1" selected="0">
            <x v="2"/>
          </reference>
          <reference field="7" count="5">
            <x v="0"/>
            <x v="1"/>
            <x v="10"/>
            <x v="13"/>
            <x v="14"/>
          </reference>
        </references>
      </pivotArea>
    </format>
    <format dxfId="27">
      <pivotArea collapsedLevelsAreSubtotals="1" fieldPosition="0">
        <references count="1">
          <reference field="6" count="1">
            <x v="3"/>
          </reference>
        </references>
      </pivotArea>
    </format>
    <format dxfId="26">
      <pivotArea collapsedLevelsAreSubtotals="1" fieldPosition="0">
        <references count="2">
          <reference field="6" count="1" selected="0">
            <x v="3"/>
          </reference>
          <reference field="7" count="3">
            <x v="3"/>
            <x v="7"/>
            <x v="8"/>
          </reference>
        </references>
      </pivotArea>
    </format>
    <format dxfId="25">
      <pivotArea collapsedLevelsAreSubtotals="1" fieldPosition="0">
        <references count="1">
          <reference field="6" count="1">
            <x v="4"/>
          </reference>
        </references>
      </pivotArea>
    </format>
    <format dxfId="24">
      <pivotArea collapsedLevelsAreSubtotals="1" fieldPosition="0">
        <references count="2">
          <reference field="6" count="1" selected="0">
            <x v="4"/>
          </reference>
          <reference field="7" count="9">
            <x v="0"/>
            <x v="3"/>
            <x v="4"/>
            <x v="7"/>
            <x v="8"/>
            <x v="10"/>
            <x v="11"/>
            <x v="15"/>
            <x v="17"/>
          </reference>
        </references>
      </pivotArea>
    </format>
    <format dxfId="23">
      <pivotArea dataOnly="0" labelOnly="1" fieldPosition="0">
        <references count="1">
          <reference field="6" count="0"/>
        </references>
      </pivotArea>
    </format>
    <format dxfId="22">
      <pivotArea dataOnly="0" labelOnly="1" fieldPosition="0">
        <references count="2">
          <reference field="6" count="1" selected="0">
            <x v="0"/>
          </reference>
          <reference field="7" count="10">
            <x v="2"/>
            <x v="5"/>
            <x v="6"/>
            <x v="10"/>
            <x v="12"/>
            <x v="14"/>
            <x v="16"/>
            <x v="17"/>
            <x v="19"/>
            <x v="20"/>
          </reference>
        </references>
      </pivotArea>
    </format>
    <format dxfId="21">
      <pivotArea dataOnly="0" labelOnly="1" fieldPosition="0">
        <references count="2">
          <reference field="6" count="1" selected="0">
            <x v="1"/>
          </reference>
          <reference field="7" count="3">
            <x v="9"/>
            <x v="12"/>
            <x v="18"/>
          </reference>
        </references>
      </pivotArea>
    </format>
    <format dxfId="20">
      <pivotArea dataOnly="0" labelOnly="1" fieldPosition="0">
        <references count="2">
          <reference field="6" count="1" selected="0">
            <x v="2"/>
          </reference>
          <reference field="7" count="5">
            <x v="0"/>
            <x v="1"/>
            <x v="10"/>
            <x v="13"/>
            <x v="14"/>
          </reference>
        </references>
      </pivotArea>
    </format>
    <format dxfId="19">
      <pivotArea dataOnly="0" labelOnly="1" fieldPosition="0">
        <references count="2">
          <reference field="6" count="1" selected="0">
            <x v="3"/>
          </reference>
          <reference field="7" count="3">
            <x v="3"/>
            <x v="7"/>
            <x v="8"/>
          </reference>
        </references>
      </pivotArea>
    </format>
    <format dxfId="18">
      <pivotArea dataOnly="0" labelOnly="1" fieldPosition="0">
        <references count="2">
          <reference field="6" count="1" selected="0">
            <x v="4"/>
          </reference>
          <reference field="7" count="9">
            <x v="0"/>
            <x v="3"/>
            <x v="4"/>
            <x v="7"/>
            <x v="8"/>
            <x v="10"/>
            <x v="11"/>
            <x v="15"/>
            <x v="17"/>
          </reference>
        </references>
      </pivotArea>
    </format>
    <format dxfId="17">
      <pivotArea collapsedLevelsAreSubtotals="1" fieldPosition="0">
        <references count="1">
          <reference field="6" count="1">
            <x v="0"/>
          </reference>
        </references>
      </pivotArea>
    </format>
    <format dxfId="16">
      <pivotArea collapsedLevelsAreSubtotals="1" fieldPosition="0">
        <references count="2">
          <reference field="6" count="1" selected="0">
            <x v="0"/>
          </reference>
          <reference field="7" count="10">
            <x v="2"/>
            <x v="5"/>
            <x v="6"/>
            <x v="10"/>
            <x v="12"/>
            <x v="14"/>
            <x v="16"/>
            <x v="17"/>
            <x v="19"/>
            <x v="20"/>
          </reference>
        </references>
      </pivotArea>
    </format>
    <format dxfId="15">
      <pivotArea collapsedLevelsAreSubtotals="1" fieldPosition="0">
        <references count="1">
          <reference field="6" count="1">
            <x v="1"/>
          </reference>
        </references>
      </pivotArea>
    </format>
    <format dxfId="14">
      <pivotArea collapsedLevelsAreSubtotals="1" fieldPosition="0">
        <references count="2">
          <reference field="6" count="1" selected="0">
            <x v="1"/>
          </reference>
          <reference field="7" count="3">
            <x v="9"/>
            <x v="12"/>
            <x v="18"/>
          </reference>
        </references>
      </pivotArea>
    </format>
    <format dxfId="13">
      <pivotArea collapsedLevelsAreSubtotals="1" fieldPosition="0">
        <references count="1">
          <reference field="6" count="1">
            <x v="2"/>
          </reference>
        </references>
      </pivotArea>
    </format>
    <format dxfId="12">
      <pivotArea collapsedLevelsAreSubtotals="1" fieldPosition="0">
        <references count="2">
          <reference field="6" count="1" selected="0">
            <x v="2"/>
          </reference>
          <reference field="7" count="5">
            <x v="0"/>
            <x v="1"/>
            <x v="10"/>
            <x v="13"/>
            <x v="14"/>
          </reference>
        </references>
      </pivotArea>
    </format>
    <format dxfId="11">
      <pivotArea collapsedLevelsAreSubtotals="1" fieldPosition="0">
        <references count="1">
          <reference field="6" count="1">
            <x v="3"/>
          </reference>
        </references>
      </pivotArea>
    </format>
    <format dxfId="10">
      <pivotArea collapsedLevelsAreSubtotals="1" fieldPosition="0">
        <references count="2">
          <reference field="6" count="1" selected="0">
            <x v="3"/>
          </reference>
          <reference field="7" count="3">
            <x v="3"/>
            <x v="7"/>
            <x v="8"/>
          </reference>
        </references>
      </pivotArea>
    </format>
    <format dxfId="9">
      <pivotArea collapsedLevelsAreSubtotals="1" fieldPosition="0">
        <references count="1">
          <reference field="6" count="1">
            <x v="4"/>
          </reference>
        </references>
      </pivotArea>
    </format>
    <format dxfId="8">
      <pivotArea collapsedLevelsAreSubtotals="1" fieldPosition="0">
        <references count="2">
          <reference field="6" count="1" selected="0">
            <x v="4"/>
          </reference>
          <reference field="7" count="9">
            <x v="0"/>
            <x v="3"/>
            <x v="4"/>
            <x v="7"/>
            <x v="8"/>
            <x v="10"/>
            <x v="11"/>
            <x v="15"/>
            <x v="17"/>
          </reference>
        </references>
      </pivotArea>
    </format>
    <format dxfId="7">
      <pivotArea dataOnly="0" labelOnly="1" fieldPosition="0">
        <references count="1">
          <reference field="6" count="0"/>
        </references>
      </pivotArea>
    </format>
    <format dxfId="6">
      <pivotArea dataOnly="0" labelOnly="1" fieldPosition="0">
        <references count="2">
          <reference field="6" count="1" selected="0">
            <x v="0"/>
          </reference>
          <reference field="7" count="10">
            <x v="2"/>
            <x v="5"/>
            <x v="6"/>
            <x v="10"/>
            <x v="12"/>
            <x v="14"/>
            <x v="16"/>
            <x v="17"/>
            <x v="19"/>
            <x v="20"/>
          </reference>
        </references>
      </pivotArea>
    </format>
    <format dxfId="5">
      <pivotArea dataOnly="0" labelOnly="1" fieldPosition="0">
        <references count="2">
          <reference field="6" count="1" selected="0">
            <x v="1"/>
          </reference>
          <reference field="7" count="3">
            <x v="9"/>
            <x v="12"/>
            <x v="18"/>
          </reference>
        </references>
      </pivotArea>
    </format>
    <format dxfId="4">
      <pivotArea dataOnly="0" labelOnly="1" fieldPosition="0">
        <references count="2">
          <reference field="6" count="1" selected="0">
            <x v="2"/>
          </reference>
          <reference field="7" count="5">
            <x v="0"/>
            <x v="1"/>
            <x v="10"/>
            <x v="13"/>
            <x v="14"/>
          </reference>
        </references>
      </pivotArea>
    </format>
    <format dxfId="3">
      <pivotArea dataOnly="0" labelOnly="1" fieldPosition="0">
        <references count="2">
          <reference field="6" count="1" selected="0">
            <x v="3"/>
          </reference>
          <reference field="7" count="3">
            <x v="3"/>
            <x v="7"/>
            <x v="8"/>
          </reference>
        </references>
      </pivotArea>
    </format>
    <format dxfId="2">
      <pivotArea dataOnly="0" labelOnly="1" fieldPosition="0">
        <references count="2">
          <reference field="6" count="1" selected="0">
            <x v="4"/>
          </reference>
          <reference field="7" count="9">
            <x v="0"/>
            <x v="3"/>
            <x v="4"/>
            <x v="7"/>
            <x v="8"/>
            <x v="10"/>
            <x v="11"/>
            <x v="15"/>
            <x v="17"/>
          </reference>
        </references>
      </pivotArea>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01CD28-C0EC-45E2-BDA6-20860766BB6C}"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C11" firstHeaderRow="1" firstDataRow="1" firstDataCol="1"/>
  <pivotFields count="31">
    <pivotField showAll="0"/>
    <pivotField showAll="0"/>
    <pivotField showAll="0"/>
    <pivotField showAll="0"/>
    <pivotField showAll="0"/>
    <pivotField axis="axisRow" showAll="0">
      <items count="4">
        <item x="0"/>
        <item x="1"/>
        <item x="2"/>
        <item t="default"/>
      </items>
    </pivotField>
    <pivotField axis="axisRow" dataField="1" showAll="0">
      <items count="6">
        <item x="2"/>
        <item x="4"/>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9">
    <i>
      <x/>
    </i>
    <i r="1">
      <x v="4"/>
    </i>
    <i>
      <x v="1"/>
    </i>
    <i r="1">
      <x v="2"/>
    </i>
    <i r="1">
      <x v="3"/>
    </i>
    <i>
      <x v="2"/>
    </i>
    <i r="1">
      <x/>
    </i>
    <i r="1">
      <x v="1"/>
    </i>
    <i t="grand">
      <x/>
    </i>
  </rowItems>
  <colItems count="1">
    <i/>
  </colItems>
  <dataFields count="1">
    <dataField name="INDICADORES" fld="6" subtotal="count" baseField="0" baseItem="0"/>
  </dataFields>
  <formats count="47">
    <format dxfId="80">
      <pivotArea collapsedLevelsAreSubtotals="1" fieldPosition="0">
        <references count="1">
          <reference field="5" count="1">
            <x v="0"/>
          </reference>
        </references>
      </pivotArea>
    </format>
    <format dxfId="79">
      <pivotArea collapsedLevelsAreSubtotals="1" fieldPosition="0">
        <references count="2">
          <reference field="5" count="1" selected="0">
            <x v="0"/>
          </reference>
          <reference field="6" count="1">
            <x v="4"/>
          </reference>
        </references>
      </pivotArea>
    </format>
    <format dxfId="78">
      <pivotArea collapsedLevelsAreSubtotals="1" fieldPosition="0">
        <references count="1">
          <reference field="5" count="1">
            <x v="1"/>
          </reference>
        </references>
      </pivotArea>
    </format>
    <format dxfId="77">
      <pivotArea collapsedLevelsAreSubtotals="1" fieldPosition="0">
        <references count="2">
          <reference field="5" count="1" selected="0">
            <x v="1"/>
          </reference>
          <reference field="6" count="2">
            <x v="2"/>
            <x v="3"/>
          </reference>
        </references>
      </pivotArea>
    </format>
    <format dxfId="76">
      <pivotArea collapsedLevelsAreSubtotals="1" fieldPosition="0">
        <references count="1">
          <reference field="5" count="1">
            <x v="2"/>
          </reference>
        </references>
      </pivotArea>
    </format>
    <format dxfId="75">
      <pivotArea collapsedLevelsAreSubtotals="1" fieldPosition="0">
        <references count="2">
          <reference field="5" count="1" selected="0">
            <x v="2"/>
          </reference>
          <reference field="6" count="2">
            <x v="0"/>
            <x v="1"/>
          </reference>
        </references>
      </pivotArea>
    </format>
    <format dxfId="74">
      <pivotArea collapsedLevelsAreSubtotals="1" fieldPosition="0">
        <references count="1">
          <reference field="5" count="1">
            <x v="0"/>
          </reference>
        </references>
      </pivotArea>
    </format>
    <format dxfId="73">
      <pivotArea collapsedLevelsAreSubtotals="1" fieldPosition="0">
        <references count="2">
          <reference field="5" count="1" selected="0">
            <x v="0"/>
          </reference>
          <reference field="6" count="1">
            <x v="4"/>
          </reference>
        </references>
      </pivotArea>
    </format>
    <format dxfId="72">
      <pivotArea collapsedLevelsAreSubtotals="1" fieldPosition="0">
        <references count="1">
          <reference field="5" count="1">
            <x v="1"/>
          </reference>
        </references>
      </pivotArea>
    </format>
    <format dxfId="71">
      <pivotArea collapsedLevelsAreSubtotals="1" fieldPosition="0">
        <references count="2">
          <reference field="5" count="1" selected="0">
            <x v="1"/>
          </reference>
          <reference field="6" count="2">
            <x v="2"/>
            <x v="3"/>
          </reference>
        </references>
      </pivotArea>
    </format>
    <format dxfId="70">
      <pivotArea collapsedLevelsAreSubtotals="1" fieldPosition="0">
        <references count="1">
          <reference field="5" count="1">
            <x v="2"/>
          </reference>
        </references>
      </pivotArea>
    </format>
    <format dxfId="69">
      <pivotArea collapsedLevelsAreSubtotals="1" fieldPosition="0">
        <references count="2">
          <reference field="5" count="1" selected="0">
            <x v="2"/>
          </reference>
          <reference field="6" count="2">
            <x v="0"/>
            <x v="1"/>
          </reference>
        </references>
      </pivotArea>
    </format>
    <format dxfId="68">
      <pivotArea grandRow="1" outline="0" collapsedLevelsAreSubtotals="1" fieldPosition="0"/>
    </format>
    <format dxfId="67">
      <pivotArea grandRow="1" outline="0" collapsedLevelsAreSubtotals="1" fieldPosition="0"/>
    </format>
    <format dxfId="66">
      <pivotArea dataOnly="0" labelOnly="1" fieldPosition="0">
        <references count="1">
          <reference field="5" count="0"/>
        </references>
      </pivotArea>
    </format>
    <format dxfId="65">
      <pivotArea dataOnly="0" labelOnly="1" fieldPosition="0">
        <references count="2">
          <reference field="5" count="1" selected="0">
            <x v="0"/>
          </reference>
          <reference field="6" count="1">
            <x v="4"/>
          </reference>
        </references>
      </pivotArea>
    </format>
    <format dxfId="64">
      <pivotArea dataOnly="0" labelOnly="1" fieldPosition="0">
        <references count="2">
          <reference field="5" count="1" selected="0">
            <x v="1"/>
          </reference>
          <reference field="6" count="2">
            <x v="2"/>
            <x v="3"/>
          </reference>
        </references>
      </pivotArea>
    </format>
    <format dxfId="63">
      <pivotArea dataOnly="0" labelOnly="1" fieldPosition="0">
        <references count="1">
          <reference field="6" count="0"/>
        </references>
      </pivotArea>
    </format>
    <format dxfId="62">
      <pivotArea dataOnly="0" labelOnly="1" fieldPosition="0">
        <references count="1">
          <reference field="5" count="0"/>
        </references>
      </pivotArea>
    </format>
    <format dxfId="61">
      <pivotArea dataOnly="0" labelOnly="1" fieldPosition="0">
        <references count="2">
          <reference field="5" count="1" selected="0">
            <x v="0"/>
          </reference>
          <reference field="6" count="1">
            <x v="4"/>
          </reference>
        </references>
      </pivotArea>
    </format>
    <format dxfId="60">
      <pivotArea dataOnly="0" labelOnly="1" fieldPosition="0">
        <references count="2">
          <reference field="5" count="1" selected="0">
            <x v="1"/>
          </reference>
          <reference field="6" count="2">
            <x v="2"/>
            <x v="3"/>
          </reference>
        </references>
      </pivotArea>
    </format>
    <format dxfId="59">
      <pivotArea collapsedLevelsAreSubtotals="1" fieldPosition="0">
        <references count="1">
          <reference field="5" count="1">
            <x v="0"/>
          </reference>
        </references>
      </pivotArea>
    </format>
    <format dxfId="58">
      <pivotArea collapsedLevelsAreSubtotals="1" fieldPosition="0">
        <references count="2">
          <reference field="5" count="1" selected="0">
            <x v="0"/>
          </reference>
          <reference field="6" count="1">
            <x v="4"/>
          </reference>
        </references>
      </pivotArea>
    </format>
    <format dxfId="57">
      <pivotArea collapsedLevelsAreSubtotals="1" fieldPosition="0">
        <references count="1">
          <reference field="5" count="1">
            <x v="1"/>
          </reference>
        </references>
      </pivotArea>
    </format>
    <format dxfId="56">
      <pivotArea collapsedLevelsAreSubtotals="1" fieldPosition="0">
        <references count="2">
          <reference field="5" count="1" selected="0">
            <x v="1"/>
          </reference>
          <reference field="6" count="2">
            <x v="2"/>
            <x v="3"/>
          </reference>
        </references>
      </pivotArea>
    </format>
    <format dxfId="55">
      <pivotArea collapsedLevelsAreSubtotals="1" fieldPosition="0">
        <references count="1">
          <reference field="5" count="1">
            <x v="2"/>
          </reference>
        </references>
      </pivotArea>
    </format>
    <format dxfId="54">
      <pivotArea collapsedLevelsAreSubtotals="1" fieldPosition="0">
        <references count="2">
          <reference field="5" count="1" selected="0">
            <x v="2"/>
          </reference>
          <reference field="6" count="2">
            <x v="0"/>
            <x v="1"/>
          </reference>
        </references>
      </pivotArea>
    </format>
    <format dxfId="53">
      <pivotArea collapsedLevelsAreSubtotals="1" fieldPosition="0">
        <references count="1">
          <reference field="5" count="1">
            <x v="0"/>
          </reference>
        </references>
      </pivotArea>
    </format>
    <format dxfId="52">
      <pivotArea collapsedLevelsAreSubtotals="1" fieldPosition="0">
        <references count="2">
          <reference field="5" count="1" selected="0">
            <x v="0"/>
          </reference>
          <reference field="6" count="1">
            <x v="4"/>
          </reference>
        </references>
      </pivotArea>
    </format>
    <format dxfId="51">
      <pivotArea collapsedLevelsAreSubtotals="1" fieldPosition="0">
        <references count="1">
          <reference field="5" count="1">
            <x v="1"/>
          </reference>
        </references>
      </pivotArea>
    </format>
    <format dxfId="50">
      <pivotArea collapsedLevelsAreSubtotals="1" fieldPosition="0">
        <references count="2">
          <reference field="5" count="1" selected="0">
            <x v="1"/>
          </reference>
          <reference field="6" count="2">
            <x v="2"/>
            <x v="3"/>
          </reference>
        </references>
      </pivotArea>
    </format>
    <format dxfId="49">
      <pivotArea collapsedLevelsAreSubtotals="1" fieldPosition="0">
        <references count="1">
          <reference field="5" count="1">
            <x v="2"/>
          </reference>
        </references>
      </pivotArea>
    </format>
    <format dxfId="48">
      <pivotArea collapsedLevelsAreSubtotals="1" fieldPosition="0">
        <references count="2">
          <reference field="5" count="1" selected="0">
            <x v="2"/>
          </reference>
          <reference field="6" count="2">
            <x v="0"/>
            <x v="1"/>
          </reference>
        </references>
      </pivotArea>
    </format>
    <format dxfId="47">
      <pivotArea dataOnly="0" labelOnly="1" fieldPosition="0">
        <references count="1">
          <reference field="5" count="0"/>
        </references>
      </pivotArea>
    </format>
    <format dxfId="46">
      <pivotArea dataOnly="0" labelOnly="1" fieldPosition="0">
        <references count="2">
          <reference field="5" count="1" selected="0">
            <x v="0"/>
          </reference>
          <reference field="6" count="1">
            <x v="4"/>
          </reference>
        </references>
      </pivotArea>
    </format>
    <format dxfId="45">
      <pivotArea dataOnly="0" labelOnly="1" fieldPosition="0">
        <references count="2">
          <reference field="5" count="1" selected="0">
            <x v="1"/>
          </reference>
          <reference field="6" count="2">
            <x v="2"/>
            <x v="3"/>
          </reference>
        </references>
      </pivotArea>
    </format>
    <format dxfId="44">
      <pivotArea dataOnly="0" labelOnly="1" fieldPosition="0">
        <references count="2">
          <reference field="5" count="1" selected="0">
            <x v="2"/>
          </reference>
          <reference field="6" count="2">
            <x v="0"/>
            <x v="1"/>
          </reference>
        </references>
      </pivotArea>
    </format>
    <format dxfId="43">
      <pivotArea collapsedLevelsAreSubtotals="1" fieldPosition="0">
        <references count="1">
          <reference field="5" count="1">
            <x v="0"/>
          </reference>
        </references>
      </pivotArea>
    </format>
    <format dxfId="42">
      <pivotArea collapsedLevelsAreSubtotals="1" fieldPosition="0">
        <references count="2">
          <reference field="5" count="1" selected="0">
            <x v="0"/>
          </reference>
          <reference field="6" count="1">
            <x v="4"/>
          </reference>
        </references>
      </pivotArea>
    </format>
    <format dxfId="41">
      <pivotArea collapsedLevelsAreSubtotals="1" fieldPosition="0">
        <references count="1">
          <reference field="5" count="1">
            <x v="1"/>
          </reference>
        </references>
      </pivotArea>
    </format>
    <format dxfId="40">
      <pivotArea collapsedLevelsAreSubtotals="1" fieldPosition="0">
        <references count="2">
          <reference field="5" count="1" selected="0">
            <x v="1"/>
          </reference>
          <reference field="6" count="2">
            <x v="2"/>
            <x v="3"/>
          </reference>
        </references>
      </pivotArea>
    </format>
    <format dxfId="39">
      <pivotArea collapsedLevelsAreSubtotals="1" fieldPosition="0">
        <references count="1">
          <reference field="5" count="1">
            <x v="2"/>
          </reference>
        </references>
      </pivotArea>
    </format>
    <format dxfId="38">
      <pivotArea collapsedLevelsAreSubtotals="1" fieldPosition="0">
        <references count="2">
          <reference field="5" count="1" selected="0">
            <x v="2"/>
          </reference>
          <reference field="6" count="2">
            <x v="0"/>
            <x v="1"/>
          </reference>
        </references>
      </pivotArea>
    </format>
    <format dxfId="37">
      <pivotArea dataOnly="0" labelOnly="1" fieldPosition="0">
        <references count="1">
          <reference field="5" count="0"/>
        </references>
      </pivotArea>
    </format>
    <format dxfId="36">
      <pivotArea dataOnly="0" labelOnly="1" fieldPosition="0">
        <references count="2">
          <reference field="5" count="1" selected="0">
            <x v="0"/>
          </reference>
          <reference field="6" count="1">
            <x v="4"/>
          </reference>
        </references>
      </pivotArea>
    </format>
    <format dxfId="35">
      <pivotArea dataOnly="0" labelOnly="1" fieldPosition="0">
        <references count="2">
          <reference field="5" count="1" selected="0">
            <x v="1"/>
          </reference>
          <reference field="6" count="2">
            <x v="2"/>
            <x v="3"/>
          </reference>
        </references>
      </pivotArea>
    </format>
    <format dxfId="34">
      <pivotArea dataOnly="0" labelOnly="1" fieldPosition="0">
        <references count="2">
          <reference field="5" count="1" selected="0">
            <x v="2"/>
          </reference>
          <reference field="6"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eduardo.rodriguez@anh.gov.co" TargetMode="External"/><Relationship Id="rId18" Type="http://schemas.openxmlformats.org/officeDocument/2006/relationships/hyperlink" Target="mailto:jose.rodriguez@anh.gov.co" TargetMode="External"/><Relationship Id="rId26" Type="http://schemas.openxmlformats.org/officeDocument/2006/relationships/hyperlink" Target="mailto:jose.rodriguez@anh.gov.co" TargetMode="External"/><Relationship Id="rId39" Type="http://schemas.openxmlformats.org/officeDocument/2006/relationships/hyperlink" Target="mailto:liliana.boton@anh.gov.co" TargetMode="External"/><Relationship Id="rId21" Type="http://schemas.openxmlformats.org/officeDocument/2006/relationships/hyperlink" Target="mailto:jose.rodriguez@anh.gov.co" TargetMode="External"/><Relationship Id="rId34" Type="http://schemas.openxmlformats.org/officeDocument/2006/relationships/hyperlink" Target="mailto:pablo.diaz@anh.gov.co" TargetMode="External"/><Relationship Id="rId42" Type="http://schemas.openxmlformats.org/officeDocument/2006/relationships/hyperlink" Target="mailto:liliana.boton@anh.gov.co" TargetMode="External"/><Relationship Id="rId47" Type="http://schemas.openxmlformats.org/officeDocument/2006/relationships/hyperlink" Target="mailto:janier.cuervo@anh.gov.co" TargetMode="External"/><Relationship Id="rId50" Type="http://schemas.openxmlformats.org/officeDocument/2006/relationships/drawing" Target="../drawings/drawing1.xml"/><Relationship Id="rId7" Type="http://schemas.openxmlformats.org/officeDocument/2006/relationships/hyperlink" Target="mailto:magali.duque@anh.gov.co" TargetMode="External"/><Relationship Id="rId2" Type="http://schemas.openxmlformats.org/officeDocument/2006/relationships/hyperlink" Target="mailto:pedro.rojas@anh.gov.co" TargetMode="External"/><Relationship Id="rId16" Type="http://schemas.openxmlformats.org/officeDocument/2006/relationships/hyperlink" Target="mailto:jose.rodriguez@anh.gov.co" TargetMode="External"/><Relationship Id="rId29" Type="http://schemas.openxmlformats.org/officeDocument/2006/relationships/hyperlink" Target="mailto:jose.rodriguez@anh.gov.co" TargetMode="External"/><Relationship Id="rId11" Type="http://schemas.openxmlformats.org/officeDocument/2006/relationships/hyperlink" Target="mailto:eduardo.rodriguez@anh.gov.co" TargetMode="External"/><Relationship Id="rId24" Type="http://schemas.openxmlformats.org/officeDocument/2006/relationships/hyperlink" Target="mailto:jose.rodriguez@anh.gov.co" TargetMode="External"/><Relationship Id="rId32" Type="http://schemas.openxmlformats.org/officeDocument/2006/relationships/hyperlink" Target="mailto:jose.rodriguez@anh.gov.co" TargetMode="External"/><Relationship Id="rId37" Type="http://schemas.openxmlformats.org/officeDocument/2006/relationships/hyperlink" Target="mailto:juan.florez@anh.gov.co" TargetMode="External"/><Relationship Id="rId40" Type="http://schemas.openxmlformats.org/officeDocument/2006/relationships/hyperlink" Target="mailto:arbey.avendano@anh.gov.co" TargetMode="External"/><Relationship Id="rId45" Type="http://schemas.openxmlformats.org/officeDocument/2006/relationships/hyperlink" Target="mailto:arbey.avendano@anh.gov.co" TargetMode="External"/><Relationship Id="rId5" Type="http://schemas.openxmlformats.org/officeDocument/2006/relationships/hyperlink" Target="mailto:pablo.diaz@anh.gov.co" TargetMode="External"/><Relationship Id="rId15" Type="http://schemas.openxmlformats.org/officeDocument/2006/relationships/hyperlink" Target="mailto:eduardo.rodriguez@anh.gov.co" TargetMode="External"/><Relationship Id="rId23" Type="http://schemas.openxmlformats.org/officeDocument/2006/relationships/hyperlink" Target="mailto:jose.rodriguez@anh.gov.co" TargetMode="External"/><Relationship Id="rId28" Type="http://schemas.openxmlformats.org/officeDocument/2006/relationships/hyperlink" Target="mailto:jose.rodriguez@anh.gov.co" TargetMode="External"/><Relationship Id="rId36" Type="http://schemas.openxmlformats.org/officeDocument/2006/relationships/hyperlink" Target="mailto:marta.uribe@anh.gov.co" TargetMode="External"/><Relationship Id="rId49" Type="http://schemas.openxmlformats.org/officeDocument/2006/relationships/printerSettings" Target="../printerSettings/printerSettings1.bin"/><Relationship Id="rId10" Type="http://schemas.openxmlformats.org/officeDocument/2006/relationships/hyperlink" Target="mailto:eduardo.rodriguez@anh.gov.co" TargetMode="External"/><Relationship Id="rId19" Type="http://schemas.openxmlformats.org/officeDocument/2006/relationships/hyperlink" Target="mailto:jose.rodriguez@anh.gov.co" TargetMode="External"/><Relationship Id="rId31" Type="http://schemas.openxmlformats.org/officeDocument/2006/relationships/hyperlink" Target="mailto:jose.rodriguez@anh.gov.co" TargetMode="External"/><Relationship Id="rId44" Type="http://schemas.openxmlformats.org/officeDocument/2006/relationships/hyperlink" Target="mailto:liliana.boton@anh.gov.co" TargetMode="External"/><Relationship Id="rId4" Type="http://schemas.openxmlformats.org/officeDocument/2006/relationships/hyperlink" Target="mailto:pedro.rojas@anh.gov.co" TargetMode="External"/><Relationship Id="rId9" Type="http://schemas.openxmlformats.org/officeDocument/2006/relationships/hyperlink" Target="mailto:cristian.vargas@anh.gov.co" TargetMode="External"/><Relationship Id="rId14" Type="http://schemas.openxmlformats.org/officeDocument/2006/relationships/hyperlink" Target="mailto:eduardo.rodriguez@anh.gov.co" TargetMode="External"/><Relationship Id="rId22" Type="http://schemas.openxmlformats.org/officeDocument/2006/relationships/hyperlink" Target="mailto:jose.rodriguez@anh.gov.co" TargetMode="External"/><Relationship Id="rId27" Type="http://schemas.openxmlformats.org/officeDocument/2006/relationships/hyperlink" Target="mailto:jose.rodriguez@anh.gov.co" TargetMode="External"/><Relationship Id="rId30" Type="http://schemas.openxmlformats.org/officeDocument/2006/relationships/hyperlink" Target="mailto:jose.rodriguez@anh.gov.co" TargetMode="External"/><Relationship Id="rId35" Type="http://schemas.openxmlformats.org/officeDocument/2006/relationships/hyperlink" Target="mailto:marta.uribe@anh.gov.co" TargetMode="External"/><Relationship Id="rId43" Type="http://schemas.openxmlformats.org/officeDocument/2006/relationships/hyperlink" Target="mailto:liliana.boton@anh.gov.co" TargetMode="External"/><Relationship Id="rId48" Type="http://schemas.openxmlformats.org/officeDocument/2006/relationships/hyperlink" Target="mailto:janier.cuervo@anh.gov.co" TargetMode="External"/><Relationship Id="rId8" Type="http://schemas.openxmlformats.org/officeDocument/2006/relationships/hyperlink" Target="mailto:cristian.vargas@anh.gov.co" TargetMode="External"/><Relationship Id="rId3" Type="http://schemas.openxmlformats.org/officeDocument/2006/relationships/hyperlink" Target="mailto:pedro.rojas@anh.gov.co" TargetMode="External"/><Relationship Id="rId12" Type="http://schemas.openxmlformats.org/officeDocument/2006/relationships/hyperlink" Target="mailto:eduardo.rodriguez@anh.gov.co" TargetMode="External"/><Relationship Id="rId17" Type="http://schemas.openxmlformats.org/officeDocument/2006/relationships/hyperlink" Target="mailto:jose.rodriguez@anh.gov.co" TargetMode="External"/><Relationship Id="rId25" Type="http://schemas.openxmlformats.org/officeDocument/2006/relationships/hyperlink" Target="mailto:jose.rodriguez@anh.gov.co" TargetMode="External"/><Relationship Id="rId33" Type="http://schemas.openxmlformats.org/officeDocument/2006/relationships/hyperlink" Target="mailto:pablo.diaz@anh.gov.co" TargetMode="External"/><Relationship Id="rId38" Type="http://schemas.openxmlformats.org/officeDocument/2006/relationships/hyperlink" Target="mailto:liliana.boton@anh.gov.co" TargetMode="External"/><Relationship Id="rId46" Type="http://schemas.openxmlformats.org/officeDocument/2006/relationships/hyperlink" Target="mailto:juan.pote@anh.gov.co" TargetMode="External"/><Relationship Id="rId20" Type="http://schemas.openxmlformats.org/officeDocument/2006/relationships/hyperlink" Target="mailto:jose.rodriguez@anh.gov.co" TargetMode="External"/><Relationship Id="rId41" Type="http://schemas.openxmlformats.org/officeDocument/2006/relationships/hyperlink" Target="mailto:liliana.boton@anh.gov.co" TargetMode="External"/><Relationship Id="rId1" Type="http://schemas.openxmlformats.org/officeDocument/2006/relationships/hyperlink" Target="mailto:pedro.rojas@anh.gov.co" TargetMode="External"/><Relationship Id="rId6" Type="http://schemas.openxmlformats.org/officeDocument/2006/relationships/hyperlink" Target="mailto:carolina.hernandez@anh.gov.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3372-8B5D-4573-A2A6-BB18A6C6B9F1}">
  <dimension ref="A3:A30"/>
  <sheetViews>
    <sheetView topLeftCell="A25" workbookViewId="0">
      <selection activeCell="A7" sqref="A7"/>
    </sheetView>
  </sheetViews>
  <sheetFormatPr baseColWidth="10" defaultRowHeight="15" x14ac:dyDescent="0.25"/>
  <cols>
    <col min="1" max="1" width="59.85546875" bestFit="1" customWidth="1"/>
  </cols>
  <sheetData>
    <row r="3" spans="1:1" x14ac:dyDescent="0.25">
      <c r="A3" s="8" t="s">
        <v>120</v>
      </c>
    </row>
    <row r="4" spans="1:1" x14ac:dyDescent="0.25">
      <c r="A4" s="1" t="s">
        <v>72</v>
      </c>
    </row>
    <row r="5" spans="1:1" x14ac:dyDescent="0.25">
      <c r="A5" s="35" t="s">
        <v>72</v>
      </c>
    </row>
    <row r="6" spans="1:1" x14ac:dyDescent="0.25">
      <c r="A6" s="1" t="s">
        <v>41</v>
      </c>
    </row>
    <row r="7" spans="1:1" x14ac:dyDescent="0.25">
      <c r="A7" s="35" t="s">
        <v>41</v>
      </c>
    </row>
    <row r="8" spans="1:1" x14ac:dyDescent="0.25">
      <c r="A8" s="1" t="s">
        <v>80</v>
      </c>
    </row>
    <row r="9" spans="1:1" x14ac:dyDescent="0.25">
      <c r="A9" s="35" t="s">
        <v>30</v>
      </c>
    </row>
    <row r="10" spans="1:1" x14ac:dyDescent="0.25">
      <c r="A10" s="1" t="s">
        <v>22</v>
      </c>
    </row>
    <row r="11" spans="1:1" x14ac:dyDescent="0.25">
      <c r="A11" s="35" t="s">
        <v>124</v>
      </c>
    </row>
    <row r="12" spans="1:1" x14ac:dyDescent="0.25">
      <c r="A12" s="35" t="s">
        <v>123</v>
      </c>
    </row>
    <row r="13" spans="1:1" x14ac:dyDescent="0.25">
      <c r="A13" s="35" t="s">
        <v>30</v>
      </c>
    </row>
    <row r="14" spans="1:1" x14ac:dyDescent="0.25">
      <c r="A14" s="35" t="s">
        <v>23</v>
      </c>
    </row>
    <row r="15" spans="1:1" x14ac:dyDescent="0.25">
      <c r="A15" s="35" t="s">
        <v>37</v>
      </c>
    </row>
    <row r="16" spans="1:1" x14ac:dyDescent="0.25">
      <c r="A16" s="1" t="s">
        <v>42</v>
      </c>
    </row>
    <row r="17" spans="1:1" x14ac:dyDescent="0.25">
      <c r="A17" s="35" t="s">
        <v>152</v>
      </c>
    </row>
    <row r="18" spans="1:1" x14ac:dyDescent="0.25">
      <c r="A18" s="35" t="s">
        <v>153</v>
      </c>
    </row>
    <row r="19" spans="1:1" x14ac:dyDescent="0.25">
      <c r="A19" s="35" t="s">
        <v>154</v>
      </c>
    </row>
    <row r="20" spans="1:1" x14ac:dyDescent="0.25">
      <c r="A20" s="1" t="s">
        <v>76</v>
      </c>
    </row>
    <row r="21" spans="1:1" x14ac:dyDescent="0.25">
      <c r="A21" s="35" t="s">
        <v>60</v>
      </c>
    </row>
    <row r="22" spans="1:1" x14ac:dyDescent="0.25">
      <c r="A22" s="35" t="s">
        <v>64</v>
      </c>
    </row>
    <row r="23" spans="1:1" x14ac:dyDescent="0.25">
      <c r="A23" s="35" t="s">
        <v>134</v>
      </c>
    </row>
    <row r="24" spans="1:1" x14ac:dyDescent="0.25">
      <c r="A24" s="1" t="s">
        <v>68</v>
      </c>
    </row>
    <row r="25" spans="1:1" x14ac:dyDescent="0.25">
      <c r="A25" s="35" t="s">
        <v>69</v>
      </c>
    </row>
    <row r="26" spans="1:1" x14ac:dyDescent="0.25">
      <c r="A26" s="35" t="s">
        <v>30</v>
      </c>
    </row>
    <row r="27" spans="1:1" x14ac:dyDescent="0.25">
      <c r="A27" s="1" t="s">
        <v>52</v>
      </c>
    </row>
    <row r="28" spans="1:1" x14ac:dyDescent="0.25">
      <c r="A28" s="35" t="s">
        <v>56</v>
      </c>
    </row>
    <row r="29" spans="1:1" x14ac:dyDescent="0.25">
      <c r="A29" s="35" t="s">
        <v>53</v>
      </c>
    </row>
    <row r="30" spans="1:1" x14ac:dyDescent="0.25">
      <c r="A30" s="1" t="s">
        <v>106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B553-81DA-48F5-A931-889EF1649B5C}">
  <sheetPr codeName="Hoja1"/>
  <dimension ref="A1:AG101"/>
  <sheetViews>
    <sheetView tabSelected="1" zoomScale="115" zoomScaleNormal="115" workbookViewId="0">
      <pane ySplit="1" topLeftCell="A2" activePane="bottomLeft" state="frozen"/>
      <selection pane="bottomLeft" activeCell="A2" sqref="A2"/>
    </sheetView>
  </sheetViews>
  <sheetFormatPr baseColWidth="10" defaultColWidth="11.42578125" defaultRowHeight="15" x14ac:dyDescent="0.25"/>
  <cols>
    <col min="1" max="1" width="9.28515625" style="36" customWidth="1"/>
    <col min="2" max="2" width="33.42578125" style="19" customWidth="1"/>
    <col min="3" max="3" width="39.85546875" style="19" customWidth="1"/>
    <col min="4" max="4" width="18.28515625" style="19" customWidth="1"/>
    <col min="5" max="5" width="31.140625" style="19" customWidth="1"/>
    <col min="6" max="6" width="22.42578125" style="19" customWidth="1"/>
    <col min="7" max="7" width="39.42578125" style="19" customWidth="1"/>
    <col min="8" max="8" width="26.42578125" style="19" customWidth="1"/>
    <col min="9" max="9" width="29" style="19" customWidth="1"/>
    <col min="10" max="10" width="27.5703125" style="19" customWidth="1"/>
    <col min="11" max="11" width="18.85546875" style="19" customWidth="1"/>
    <col min="12" max="12" width="50.28515625" style="19" customWidth="1"/>
    <col min="13" max="13" width="30.42578125" style="19" customWidth="1"/>
    <col min="14" max="14" width="69.85546875" style="19" customWidth="1"/>
    <col min="15" max="15" width="43" style="19" customWidth="1"/>
    <col min="16" max="16" width="14" style="36" bestFit="1" customWidth="1"/>
    <col min="17" max="17" width="10.28515625" style="36" customWidth="1"/>
    <col min="18" max="18" width="58.28515625" style="19" customWidth="1"/>
    <col min="19" max="19" width="46.140625" style="19" customWidth="1"/>
    <col min="20" max="20" width="34.28515625" style="40" customWidth="1"/>
    <col min="21" max="21" width="12.7109375" style="41" customWidth="1"/>
    <col min="22" max="22" width="13.140625" style="36" customWidth="1"/>
    <col min="23" max="23" width="14.85546875" style="36" customWidth="1"/>
    <col min="24" max="24" width="14.28515625" style="36" customWidth="1"/>
    <col min="25" max="26" width="18.85546875" style="19" customWidth="1"/>
    <col min="27" max="27" width="84.85546875" style="19" customWidth="1"/>
    <col min="28" max="28" width="39.28515625" style="19" customWidth="1"/>
    <col min="29" max="30" width="18.85546875" style="19" customWidth="1"/>
    <col min="31" max="31" width="49.5703125" style="19" customWidth="1"/>
    <col min="32" max="32" width="27.5703125" style="19" customWidth="1"/>
    <col min="33" max="33" width="29.28515625" style="19" bestFit="1" customWidth="1"/>
    <col min="34" max="16384" width="11.42578125" style="19"/>
  </cols>
  <sheetData>
    <row r="1" spans="1:33" ht="60" x14ac:dyDescent="0.25">
      <c r="A1" s="33" t="s">
        <v>128</v>
      </c>
      <c r="B1" s="33" t="s">
        <v>0</v>
      </c>
      <c r="C1" s="33" t="s">
        <v>1</v>
      </c>
      <c r="D1" s="33" t="s">
        <v>204</v>
      </c>
      <c r="E1" s="33" t="s">
        <v>2</v>
      </c>
      <c r="F1" s="33" t="s">
        <v>3</v>
      </c>
      <c r="G1" s="33" t="s">
        <v>4</v>
      </c>
      <c r="H1" s="33" t="s">
        <v>91</v>
      </c>
      <c r="I1" s="33" t="s">
        <v>5</v>
      </c>
      <c r="J1" s="33" t="s">
        <v>6</v>
      </c>
      <c r="K1" s="33" t="s">
        <v>7</v>
      </c>
      <c r="L1" s="33" t="s">
        <v>8</v>
      </c>
      <c r="M1" s="33" t="s">
        <v>9</v>
      </c>
      <c r="N1" s="33" t="s">
        <v>196</v>
      </c>
      <c r="O1" s="33" t="s">
        <v>10</v>
      </c>
      <c r="P1" s="33" t="s">
        <v>188</v>
      </c>
      <c r="Q1" s="33" t="s">
        <v>11</v>
      </c>
      <c r="R1" s="33" t="s">
        <v>12</v>
      </c>
      <c r="S1" s="33" t="s">
        <v>13</v>
      </c>
      <c r="T1" s="34" t="s">
        <v>14</v>
      </c>
      <c r="U1" s="33" t="s">
        <v>15</v>
      </c>
      <c r="V1" s="33" t="s">
        <v>16</v>
      </c>
      <c r="W1" s="33" t="s">
        <v>17</v>
      </c>
      <c r="X1" s="33" t="s">
        <v>18</v>
      </c>
      <c r="Y1" s="33" t="s">
        <v>19</v>
      </c>
      <c r="Z1" s="33" t="s">
        <v>425</v>
      </c>
      <c r="AA1" s="33" t="s">
        <v>426</v>
      </c>
      <c r="AB1" s="33" t="s">
        <v>427</v>
      </c>
      <c r="AC1" s="33" t="s">
        <v>20</v>
      </c>
      <c r="AD1" s="33" t="s">
        <v>21</v>
      </c>
      <c r="AE1" s="33" t="s">
        <v>494</v>
      </c>
      <c r="AF1" s="33" t="s">
        <v>129</v>
      </c>
      <c r="AG1" s="33" t="s">
        <v>130</v>
      </c>
    </row>
    <row r="2" spans="1:33" ht="180" x14ac:dyDescent="0.25">
      <c r="A2" s="47">
        <v>1</v>
      </c>
      <c r="B2" s="43" t="s">
        <v>335</v>
      </c>
      <c r="C2" s="43" t="s">
        <v>340</v>
      </c>
      <c r="D2" s="43" t="s">
        <v>340</v>
      </c>
      <c r="E2" s="43" t="s">
        <v>22</v>
      </c>
      <c r="F2" s="43" t="s">
        <v>123</v>
      </c>
      <c r="G2" s="43" t="s">
        <v>24</v>
      </c>
      <c r="H2" s="43" t="s">
        <v>114</v>
      </c>
      <c r="I2" s="43" t="s">
        <v>328</v>
      </c>
      <c r="J2" s="43" t="s">
        <v>29</v>
      </c>
      <c r="K2" s="43" t="s">
        <v>355</v>
      </c>
      <c r="L2" s="43" t="s">
        <v>30</v>
      </c>
      <c r="M2" s="43" t="s">
        <v>30</v>
      </c>
      <c r="N2" s="43" t="s">
        <v>336</v>
      </c>
      <c r="O2" s="43" t="s">
        <v>337</v>
      </c>
      <c r="P2" s="46">
        <v>100</v>
      </c>
      <c r="Q2" s="46" t="s">
        <v>27</v>
      </c>
      <c r="R2" s="43" t="s">
        <v>338</v>
      </c>
      <c r="S2" s="45" t="s">
        <v>339</v>
      </c>
      <c r="T2" s="45"/>
      <c r="U2" s="44">
        <v>45292</v>
      </c>
      <c r="V2" s="44">
        <v>45657</v>
      </c>
      <c r="W2" s="46" t="s">
        <v>31</v>
      </c>
      <c r="X2" s="46" t="s">
        <v>36</v>
      </c>
      <c r="Y2" s="43" t="s">
        <v>33</v>
      </c>
      <c r="Z2" s="63">
        <v>0.4</v>
      </c>
      <c r="AA2" s="43" t="s">
        <v>527</v>
      </c>
      <c r="AB2" s="43" t="s">
        <v>528</v>
      </c>
      <c r="AC2" s="69">
        <v>106000000</v>
      </c>
      <c r="AD2" s="69">
        <v>37666666</v>
      </c>
      <c r="AE2" s="43"/>
      <c r="AF2" s="43" t="s">
        <v>613</v>
      </c>
      <c r="AG2" s="112" t="s">
        <v>614</v>
      </c>
    </row>
    <row r="3" spans="1:33" ht="90" x14ac:dyDescent="0.25">
      <c r="A3" s="53">
        <v>2</v>
      </c>
      <c r="B3" s="37" t="s">
        <v>341</v>
      </c>
      <c r="C3" s="37" t="s">
        <v>346</v>
      </c>
      <c r="D3" s="37" t="s">
        <v>281</v>
      </c>
      <c r="E3" s="37" t="s">
        <v>22</v>
      </c>
      <c r="F3" s="37" t="s">
        <v>123</v>
      </c>
      <c r="G3" s="37" t="s">
        <v>43</v>
      </c>
      <c r="H3" s="37" t="s">
        <v>111</v>
      </c>
      <c r="I3" s="37" t="s">
        <v>63</v>
      </c>
      <c r="J3" s="37" t="s">
        <v>103</v>
      </c>
      <c r="K3" s="37" t="s">
        <v>342</v>
      </c>
      <c r="L3" s="37" t="s">
        <v>30</v>
      </c>
      <c r="M3" s="37" t="s">
        <v>30</v>
      </c>
      <c r="N3" s="37" t="s">
        <v>30</v>
      </c>
      <c r="O3" s="37" t="s">
        <v>63</v>
      </c>
      <c r="P3" s="97">
        <v>3440340.2453689999</v>
      </c>
      <c r="Q3" s="38" t="s">
        <v>255</v>
      </c>
      <c r="R3" s="37" t="s">
        <v>343</v>
      </c>
      <c r="S3" s="55" t="s">
        <v>344</v>
      </c>
      <c r="T3" s="55">
        <f>110000000+66000000</f>
        <v>176000000</v>
      </c>
      <c r="U3" s="39">
        <v>45292</v>
      </c>
      <c r="V3" s="39">
        <v>45338</v>
      </c>
      <c r="W3" s="38" t="s">
        <v>263</v>
      </c>
      <c r="X3" s="38" t="s">
        <v>345</v>
      </c>
      <c r="Y3" s="37" t="s">
        <v>5</v>
      </c>
      <c r="Z3" s="97">
        <v>3440340.2453689999</v>
      </c>
      <c r="AA3" s="37" t="s">
        <v>495</v>
      </c>
      <c r="AB3" s="37" t="s">
        <v>496</v>
      </c>
      <c r="AC3" s="70">
        <v>17666667</v>
      </c>
      <c r="AD3" s="70">
        <v>17666666</v>
      </c>
      <c r="AE3" s="37"/>
      <c r="AF3" s="37" t="s">
        <v>166</v>
      </c>
      <c r="AG3" s="37" t="s">
        <v>167</v>
      </c>
    </row>
    <row r="4" spans="1:33" ht="75" x14ac:dyDescent="0.25">
      <c r="A4" s="47">
        <v>3</v>
      </c>
      <c r="B4" s="43" t="s">
        <v>347</v>
      </c>
      <c r="C4" s="43" t="s">
        <v>348</v>
      </c>
      <c r="D4" s="43" t="s">
        <v>199</v>
      </c>
      <c r="E4" s="43" t="s">
        <v>22</v>
      </c>
      <c r="F4" s="43" t="s">
        <v>349</v>
      </c>
      <c r="G4" s="43" t="s">
        <v>90</v>
      </c>
      <c r="H4" s="43" t="s">
        <v>116</v>
      </c>
      <c r="I4" s="43" t="s">
        <v>117</v>
      </c>
      <c r="J4" s="43" t="s">
        <v>79</v>
      </c>
      <c r="K4" s="43" t="s">
        <v>355</v>
      </c>
      <c r="L4" s="43" t="s">
        <v>30</v>
      </c>
      <c r="M4" s="43" t="s">
        <v>30</v>
      </c>
      <c r="N4" s="43" t="s">
        <v>30</v>
      </c>
      <c r="O4" s="43" t="s">
        <v>350</v>
      </c>
      <c r="P4" s="46">
        <v>2</v>
      </c>
      <c r="Q4" s="46" t="s">
        <v>309</v>
      </c>
      <c r="R4" s="43" t="s">
        <v>351</v>
      </c>
      <c r="S4" s="45" t="s">
        <v>352</v>
      </c>
      <c r="T4" s="45">
        <v>0</v>
      </c>
      <c r="U4" s="44">
        <v>45292</v>
      </c>
      <c r="V4" s="44">
        <v>45657</v>
      </c>
      <c r="W4" s="46" t="s">
        <v>263</v>
      </c>
      <c r="X4" s="46" t="s">
        <v>345</v>
      </c>
      <c r="Y4" s="43" t="s">
        <v>33</v>
      </c>
      <c r="Z4" s="43"/>
      <c r="AA4" s="43"/>
      <c r="AB4" s="43"/>
      <c r="AC4" s="69"/>
      <c r="AD4" s="69"/>
      <c r="AE4" s="43"/>
      <c r="AF4" s="43" t="s">
        <v>430</v>
      </c>
      <c r="AG4" s="98" t="s">
        <v>353</v>
      </c>
    </row>
    <row r="5" spans="1:33" ht="255" x14ac:dyDescent="0.25">
      <c r="A5" s="53">
        <v>4</v>
      </c>
      <c r="B5" s="37" t="s">
        <v>301</v>
      </c>
      <c r="C5" s="37" t="s">
        <v>280</v>
      </c>
      <c r="D5" s="37" t="s">
        <v>301</v>
      </c>
      <c r="E5" s="37" t="s">
        <v>22</v>
      </c>
      <c r="F5" s="37" t="s">
        <v>124</v>
      </c>
      <c r="G5" s="37" t="s">
        <v>24</v>
      </c>
      <c r="H5" s="37" t="s">
        <v>114</v>
      </c>
      <c r="I5" s="37" t="s">
        <v>328</v>
      </c>
      <c r="J5" s="37" t="s">
        <v>97</v>
      </c>
      <c r="K5" s="37" t="s">
        <v>355</v>
      </c>
      <c r="L5" s="37" t="s">
        <v>30</v>
      </c>
      <c r="M5" s="37" t="s">
        <v>30</v>
      </c>
      <c r="N5" s="37" t="s">
        <v>30</v>
      </c>
      <c r="O5" s="37" t="s">
        <v>356</v>
      </c>
      <c r="P5" s="38">
        <v>1</v>
      </c>
      <c r="Q5" s="38" t="s">
        <v>309</v>
      </c>
      <c r="R5" s="37" t="s">
        <v>357</v>
      </c>
      <c r="S5" s="55" t="s">
        <v>361</v>
      </c>
      <c r="T5" s="55">
        <v>0</v>
      </c>
      <c r="U5" s="39">
        <v>45352</v>
      </c>
      <c r="V5" s="39">
        <v>45412</v>
      </c>
      <c r="W5" s="38" t="s">
        <v>31</v>
      </c>
      <c r="X5" s="38" t="s">
        <v>36</v>
      </c>
      <c r="Y5" s="37" t="s">
        <v>33</v>
      </c>
      <c r="Z5" s="38">
        <v>0</v>
      </c>
      <c r="AA5" s="37" t="s">
        <v>498</v>
      </c>
      <c r="AB5" s="37" t="s">
        <v>499</v>
      </c>
      <c r="AC5" s="70">
        <v>0</v>
      </c>
      <c r="AD5" s="70">
        <v>0</v>
      </c>
      <c r="AE5" s="37"/>
      <c r="AF5" s="37" t="s">
        <v>367</v>
      </c>
      <c r="AG5" s="99" t="s">
        <v>362</v>
      </c>
    </row>
    <row r="6" spans="1:33" ht="60" x14ac:dyDescent="0.25">
      <c r="A6" s="47">
        <v>7</v>
      </c>
      <c r="B6" s="43" t="s">
        <v>354</v>
      </c>
      <c r="C6" s="43" t="s">
        <v>28</v>
      </c>
      <c r="D6" s="43" t="s">
        <v>198</v>
      </c>
      <c r="E6" s="43" t="s">
        <v>22</v>
      </c>
      <c r="F6" s="43" t="s">
        <v>124</v>
      </c>
      <c r="G6" s="43" t="s">
        <v>24</v>
      </c>
      <c r="H6" s="43" t="s">
        <v>114</v>
      </c>
      <c r="I6" s="43" t="s">
        <v>328</v>
      </c>
      <c r="J6" s="43" t="s">
        <v>29</v>
      </c>
      <c r="K6" s="43" t="s">
        <v>355</v>
      </c>
      <c r="L6" s="43" t="s">
        <v>30</v>
      </c>
      <c r="M6" s="43" t="s">
        <v>30</v>
      </c>
      <c r="N6" s="43" t="s">
        <v>30</v>
      </c>
      <c r="O6" s="43" t="s">
        <v>358</v>
      </c>
      <c r="P6" s="46">
        <v>100</v>
      </c>
      <c r="Q6" s="46" t="s">
        <v>27</v>
      </c>
      <c r="R6" s="43" t="s">
        <v>359</v>
      </c>
      <c r="S6" s="45" t="s">
        <v>360</v>
      </c>
      <c r="T6" s="45">
        <f>5619000000</f>
        <v>5619000000</v>
      </c>
      <c r="U6" s="44">
        <v>45292</v>
      </c>
      <c r="V6" s="44">
        <v>45657</v>
      </c>
      <c r="W6" s="46" t="s">
        <v>31</v>
      </c>
      <c r="X6" s="46" t="s">
        <v>32</v>
      </c>
      <c r="Y6" s="43" t="s">
        <v>33</v>
      </c>
      <c r="Z6" s="63">
        <f>ROUND((25/35),2)</f>
        <v>0.71</v>
      </c>
      <c r="AA6" s="43" t="s">
        <v>615</v>
      </c>
      <c r="AB6" s="43" t="s">
        <v>499</v>
      </c>
      <c r="AC6" s="74">
        <v>2997834329.96</v>
      </c>
      <c r="AD6" s="74">
        <v>1910532662.5699999</v>
      </c>
      <c r="AE6" s="43"/>
      <c r="AF6" s="43" t="s">
        <v>367</v>
      </c>
      <c r="AG6" s="98" t="s">
        <v>362</v>
      </c>
    </row>
    <row r="7" spans="1:33" ht="75" x14ac:dyDescent="0.25">
      <c r="A7" s="53">
        <v>8</v>
      </c>
      <c r="B7" s="37" t="s">
        <v>335</v>
      </c>
      <c r="C7" s="37" t="s">
        <v>340</v>
      </c>
      <c r="D7" s="37" t="s">
        <v>340</v>
      </c>
      <c r="E7" s="37" t="s">
        <v>22</v>
      </c>
      <c r="F7" s="37" t="s">
        <v>124</v>
      </c>
      <c r="G7" s="37" t="s">
        <v>24</v>
      </c>
      <c r="H7" s="37" t="s">
        <v>114</v>
      </c>
      <c r="I7" s="37" t="s">
        <v>328</v>
      </c>
      <c r="J7" s="37" t="s">
        <v>29</v>
      </c>
      <c r="K7" s="37" t="s">
        <v>355</v>
      </c>
      <c r="L7" s="37" t="s">
        <v>30</v>
      </c>
      <c r="M7" s="37" t="s">
        <v>30</v>
      </c>
      <c r="N7" s="37" t="s">
        <v>363</v>
      </c>
      <c r="O7" s="37" t="s">
        <v>364</v>
      </c>
      <c r="P7" s="38">
        <v>50</v>
      </c>
      <c r="Q7" s="38" t="s">
        <v>27</v>
      </c>
      <c r="R7" s="37" t="s">
        <v>365</v>
      </c>
      <c r="S7" s="55" t="s">
        <v>366</v>
      </c>
      <c r="T7" s="55">
        <v>122036300000</v>
      </c>
      <c r="U7" s="39">
        <v>45292</v>
      </c>
      <c r="V7" s="39">
        <v>45657</v>
      </c>
      <c r="W7" s="38" t="s">
        <v>31</v>
      </c>
      <c r="X7" s="38" t="s">
        <v>36</v>
      </c>
      <c r="Y7" s="37" t="s">
        <v>33</v>
      </c>
      <c r="Z7" s="75">
        <v>0.3</v>
      </c>
      <c r="AA7" s="37" t="s">
        <v>500</v>
      </c>
      <c r="AB7" s="37" t="s">
        <v>499</v>
      </c>
      <c r="AC7" s="55">
        <v>122036300000</v>
      </c>
      <c r="AD7" s="55">
        <v>36488286367.160156</v>
      </c>
      <c r="AE7" s="37"/>
      <c r="AF7" s="37" t="s">
        <v>367</v>
      </c>
      <c r="AG7" s="37" t="s">
        <v>362</v>
      </c>
    </row>
    <row r="8" spans="1:33" ht="60" x14ac:dyDescent="0.25">
      <c r="A8" s="47">
        <v>9</v>
      </c>
      <c r="B8" s="43" t="s">
        <v>368</v>
      </c>
      <c r="C8" s="43" t="s">
        <v>28</v>
      </c>
      <c r="D8" s="43" t="s">
        <v>198</v>
      </c>
      <c r="E8" s="43" t="s">
        <v>22</v>
      </c>
      <c r="F8" s="43" t="s">
        <v>368</v>
      </c>
      <c r="G8" s="43" t="s">
        <v>24</v>
      </c>
      <c r="H8" s="43" t="s">
        <v>114</v>
      </c>
      <c r="I8" s="43" t="s">
        <v>328</v>
      </c>
      <c r="J8" s="43" t="s">
        <v>29</v>
      </c>
      <c r="K8" s="43" t="s">
        <v>355</v>
      </c>
      <c r="L8" s="43" t="s">
        <v>30</v>
      </c>
      <c r="M8" s="43" t="s">
        <v>30</v>
      </c>
      <c r="N8" s="43" t="s">
        <v>30</v>
      </c>
      <c r="O8" s="43" t="s">
        <v>369</v>
      </c>
      <c r="P8" s="46">
        <v>100</v>
      </c>
      <c r="Q8" s="46" t="s">
        <v>27</v>
      </c>
      <c r="R8" s="43" t="s">
        <v>626</v>
      </c>
      <c r="S8" s="43" t="s">
        <v>627</v>
      </c>
      <c r="T8" s="45">
        <v>178317816</v>
      </c>
      <c r="U8" s="44">
        <v>45292</v>
      </c>
      <c r="V8" s="44">
        <v>45657</v>
      </c>
      <c r="W8" s="46" t="s">
        <v>31</v>
      </c>
      <c r="X8" s="46" t="s">
        <v>36</v>
      </c>
      <c r="Y8" s="43" t="s">
        <v>33</v>
      </c>
      <c r="Z8" s="46">
        <v>100</v>
      </c>
      <c r="AA8" s="43" t="s">
        <v>492</v>
      </c>
      <c r="AB8" s="43" t="s">
        <v>493</v>
      </c>
      <c r="AC8" s="140">
        <v>132500000</v>
      </c>
      <c r="AD8" s="140">
        <v>25166666</v>
      </c>
      <c r="AE8" s="43"/>
      <c r="AF8" s="43" t="s">
        <v>370</v>
      </c>
      <c r="AG8" s="98" t="s">
        <v>371</v>
      </c>
    </row>
    <row r="9" spans="1:33" ht="60" x14ac:dyDescent="0.25">
      <c r="A9" s="53">
        <v>10</v>
      </c>
      <c r="B9" s="37" t="s">
        <v>372</v>
      </c>
      <c r="C9" s="37" t="s">
        <v>373</v>
      </c>
      <c r="D9" s="37" t="s">
        <v>374</v>
      </c>
      <c r="E9" s="37" t="s">
        <v>22</v>
      </c>
      <c r="F9" s="37" t="s">
        <v>23</v>
      </c>
      <c r="G9" s="37" t="s">
        <v>24</v>
      </c>
      <c r="H9" s="37" t="s">
        <v>114</v>
      </c>
      <c r="I9" s="37" t="s">
        <v>328</v>
      </c>
      <c r="J9" s="37" t="s">
        <v>103</v>
      </c>
      <c r="K9" s="37" t="s">
        <v>355</v>
      </c>
      <c r="L9" s="37" t="s">
        <v>30</v>
      </c>
      <c r="M9" s="37" t="s">
        <v>30</v>
      </c>
      <c r="N9" s="37" t="s">
        <v>375</v>
      </c>
      <c r="O9" s="37" t="s">
        <v>376</v>
      </c>
      <c r="P9" s="38">
        <v>100</v>
      </c>
      <c r="Q9" s="38" t="s">
        <v>27</v>
      </c>
      <c r="R9" s="37" t="s">
        <v>449</v>
      </c>
      <c r="S9" s="37" t="s">
        <v>450</v>
      </c>
      <c r="T9" s="55">
        <v>0</v>
      </c>
      <c r="U9" s="39">
        <v>45292</v>
      </c>
      <c r="V9" s="39">
        <v>45657</v>
      </c>
      <c r="W9" s="38" t="s">
        <v>31</v>
      </c>
      <c r="X9" s="38" t="s">
        <v>36</v>
      </c>
      <c r="Y9" s="37" t="s">
        <v>33</v>
      </c>
      <c r="Z9" s="139">
        <v>2E-3</v>
      </c>
      <c r="AA9" s="37" t="s">
        <v>625</v>
      </c>
      <c r="AB9" s="37" t="s">
        <v>515</v>
      </c>
      <c r="AC9" s="64">
        <v>0</v>
      </c>
      <c r="AD9" s="64">
        <v>0</v>
      </c>
      <c r="AE9" s="37"/>
      <c r="AF9" s="37" t="s">
        <v>377</v>
      </c>
      <c r="AG9" s="99" t="s">
        <v>378</v>
      </c>
    </row>
    <row r="10" spans="1:33" ht="105" x14ac:dyDescent="0.25">
      <c r="A10" s="47">
        <v>11</v>
      </c>
      <c r="B10" s="43" t="s">
        <v>372</v>
      </c>
      <c r="C10" s="43" t="s">
        <v>373</v>
      </c>
      <c r="D10" s="43" t="s">
        <v>374</v>
      </c>
      <c r="E10" s="43" t="s">
        <v>22</v>
      </c>
      <c r="F10" s="43" t="s">
        <v>23</v>
      </c>
      <c r="G10" s="43" t="s">
        <v>24</v>
      </c>
      <c r="H10" s="43" t="s">
        <v>114</v>
      </c>
      <c r="I10" s="43" t="s">
        <v>328</v>
      </c>
      <c r="J10" s="43" t="s">
        <v>103</v>
      </c>
      <c r="K10" s="43" t="s">
        <v>355</v>
      </c>
      <c r="L10" s="43" t="s">
        <v>30</v>
      </c>
      <c r="M10" s="43" t="s">
        <v>30</v>
      </c>
      <c r="N10" s="43" t="s">
        <v>379</v>
      </c>
      <c r="O10" s="43" t="s">
        <v>380</v>
      </c>
      <c r="P10" s="46">
        <v>100</v>
      </c>
      <c r="Q10" s="46" t="s">
        <v>27</v>
      </c>
      <c r="R10" s="43" t="s">
        <v>451</v>
      </c>
      <c r="S10" s="43" t="s">
        <v>452</v>
      </c>
      <c r="T10" s="45">
        <v>0</v>
      </c>
      <c r="U10" s="44">
        <v>45292</v>
      </c>
      <c r="V10" s="44">
        <v>45657</v>
      </c>
      <c r="W10" s="46" t="s">
        <v>31</v>
      </c>
      <c r="X10" s="46" t="s">
        <v>40</v>
      </c>
      <c r="Y10" s="43" t="s">
        <v>33</v>
      </c>
      <c r="Z10" s="63">
        <v>1</v>
      </c>
      <c r="AA10" s="43" t="s">
        <v>447</v>
      </c>
      <c r="AB10" s="43" t="s">
        <v>448</v>
      </c>
      <c r="AC10" s="65">
        <v>0</v>
      </c>
      <c r="AD10" s="65">
        <v>0</v>
      </c>
      <c r="AE10" s="43"/>
      <c r="AF10" s="43" t="s">
        <v>377</v>
      </c>
      <c r="AG10" s="98" t="s">
        <v>378</v>
      </c>
    </row>
    <row r="11" spans="1:33" ht="60" x14ac:dyDescent="0.25">
      <c r="A11" s="53">
        <v>12</v>
      </c>
      <c r="B11" s="37" t="s">
        <v>381</v>
      </c>
      <c r="C11" s="37" t="s">
        <v>28</v>
      </c>
      <c r="D11" s="37" t="s">
        <v>198</v>
      </c>
      <c r="E11" s="37" t="s">
        <v>22</v>
      </c>
      <c r="F11" s="37" t="s">
        <v>23</v>
      </c>
      <c r="G11" s="37" t="s">
        <v>24</v>
      </c>
      <c r="H11" s="37" t="s">
        <v>114</v>
      </c>
      <c r="I11" s="37" t="s">
        <v>328</v>
      </c>
      <c r="J11" s="37" t="s">
        <v>103</v>
      </c>
      <c r="K11" s="37" t="s">
        <v>355</v>
      </c>
      <c r="L11" s="37" t="s">
        <v>30</v>
      </c>
      <c r="M11" s="37" t="s">
        <v>30</v>
      </c>
      <c r="N11" s="37" t="s">
        <v>382</v>
      </c>
      <c r="O11" s="37" t="s">
        <v>384</v>
      </c>
      <c r="P11" s="38">
        <v>100</v>
      </c>
      <c r="Q11" s="38" t="s">
        <v>27</v>
      </c>
      <c r="R11" s="37" t="s">
        <v>453</v>
      </c>
      <c r="S11" s="37" t="s">
        <v>454</v>
      </c>
      <c r="T11" s="55">
        <v>22000000</v>
      </c>
      <c r="U11" s="39">
        <v>45292</v>
      </c>
      <c r="V11" s="39">
        <v>45657</v>
      </c>
      <c r="W11" s="38" t="s">
        <v>31</v>
      </c>
      <c r="X11" s="38" t="s">
        <v>36</v>
      </c>
      <c r="Y11" s="37" t="s">
        <v>33</v>
      </c>
      <c r="Z11" s="62">
        <v>0.15</v>
      </c>
      <c r="AA11" s="37" t="s">
        <v>653</v>
      </c>
      <c r="AB11" s="37" t="s">
        <v>455</v>
      </c>
      <c r="AC11" s="64">
        <v>22000000</v>
      </c>
      <c r="AD11" s="64">
        <v>8133333</v>
      </c>
      <c r="AE11" s="37" t="s">
        <v>456</v>
      </c>
      <c r="AF11" s="37" t="s">
        <v>386</v>
      </c>
      <c r="AG11" s="37" t="s">
        <v>387</v>
      </c>
    </row>
    <row r="12" spans="1:33" ht="90" x14ac:dyDescent="0.25">
      <c r="A12" s="47">
        <v>13</v>
      </c>
      <c r="B12" s="43" t="s">
        <v>381</v>
      </c>
      <c r="C12" s="43" t="s">
        <v>28</v>
      </c>
      <c r="D12" s="43" t="s">
        <v>198</v>
      </c>
      <c r="E12" s="43" t="s">
        <v>22</v>
      </c>
      <c r="F12" s="43" t="s">
        <v>23</v>
      </c>
      <c r="G12" s="43" t="s">
        <v>24</v>
      </c>
      <c r="H12" s="43" t="s">
        <v>114</v>
      </c>
      <c r="I12" s="43" t="s">
        <v>328</v>
      </c>
      <c r="J12" s="43" t="s">
        <v>103</v>
      </c>
      <c r="K12" s="43" t="s">
        <v>355</v>
      </c>
      <c r="L12" s="43" t="s">
        <v>30</v>
      </c>
      <c r="M12" s="43" t="s">
        <v>30</v>
      </c>
      <c r="N12" s="43" t="s">
        <v>383</v>
      </c>
      <c r="O12" s="43" t="s">
        <v>385</v>
      </c>
      <c r="P12" s="46">
        <v>100</v>
      </c>
      <c r="Q12" s="46" t="s">
        <v>27</v>
      </c>
      <c r="R12" s="43" t="s">
        <v>457</v>
      </c>
      <c r="S12" s="43" t="s">
        <v>458</v>
      </c>
      <c r="T12" s="45">
        <v>22000000</v>
      </c>
      <c r="U12" s="44">
        <v>45292</v>
      </c>
      <c r="V12" s="44">
        <v>45657</v>
      </c>
      <c r="W12" s="46" t="s">
        <v>31</v>
      </c>
      <c r="X12" s="46" t="s">
        <v>36</v>
      </c>
      <c r="Y12" s="43" t="s">
        <v>33</v>
      </c>
      <c r="Z12" s="63">
        <v>1</v>
      </c>
      <c r="AA12" s="43" t="s">
        <v>654</v>
      </c>
      <c r="AB12" s="43" t="s">
        <v>459</v>
      </c>
      <c r="AC12" s="65">
        <v>22000000</v>
      </c>
      <c r="AD12" s="65">
        <v>8133333</v>
      </c>
      <c r="AE12" s="43" t="s">
        <v>456</v>
      </c>
      <c r="AF12" s="43" t="s">
        <v>386</v>
      </c>
      <c r="AG12" s="43" t="s">
        <v>387</v>
      </c>
    </row>
    <row r="13" spans="1:33" ht="60" x14ac:dyDescent="0.25">
      <c r="A13" s="53">
        <v>14</v>
      </c>
      <c r="B13" s="37" t="s">
        <v>381</v>
      </c>
      <c r="C13" s="37" t="s">
        <v>246</v>
      </c>
      <c r="D13" s="37" t="s">
        <v>242</v>
      </c>
      <c r="E13" s="37" t="s">
        <v>22</v>
      </c>
      <c r="F13" s="37" t="s">
        <v>23</v>
      </c>
      <c r="G13" s="37" t="s">
        <v>24</v>
      </c>
      <c r="H13" s="37" t="s">
        <v>114</v>
      </c>
      <c r="I13" s="37" t="s">
        <v>328</v>
      </c>
      <c r="J13" s="37" t="s">
        <v>103</v>
      </c>
      <c r="K13" s="37" t="s">
        <v>355</v>
      </c>
      <c r="L13" s="37" t="s">
        <v>30</v>
      </c>
      <c r="M13" s="37" t="s">
        <v>30</v>
      </c>
      <c r="N13" s="37" t="s">
        <v>388</v>
      </c>
      <c r="O13" s="37" t="s">
        <v>389</v>
      </c>
      <c r="P13" s="38">
        <v>87</v>
      </c>
      <c r="Q13" s="38" t="s">
        <v>390</v>
      </c>
      <c r="R13" s="37" t="s">
        <v>391</v>
      </c>
      <c r="S13" s="55" t="s">
        <v>392</v>
      </c>
      <c r="T13" s="55">
        <v>22000000</v>
      </c>
      <c r="U13" s="39">
        <v>45292</v>
      </c>
      <c r="V13" s="39">
        <v>45657</v>
      </c>
      <c r="W13" s="38" t="s">
        <v>31</v>
      </c>
      <c r="X13" s="38" t="s">
        <v>345</v>
      </c>
      <c r="Y13" s="37" t="s">
        <v>5</v>
      </c>
      <c r="Z13" s="37"/>
      <c r="AA13" s="37"/>
      <c r="AB13" s="37"/>
      <c r="AC13" s="70"/>
      <c r="AD13" s="70"/>
      <c r="AE13" s="37" t="s">
        <v>456</v>
      </c>
      <c r="AF13" s="37" t="s">
        <v>386</v>
      </c>
      <c r="AG13" s="37" t="s">
        <v>387</v>
      </c>
    </row>
    <row r="14" spans="1:33" ht="60" x14ac:dyDescent="0.25">
      <c r="A14" s="47">
        <v>15</v>
      </c>
      <c r="B14" s="43" t="s">
        <v>381</v>
      </c>
      <c r="C14" s="43" t="s">
        <v>28</v>
      </c>
      <c r="D14" s="43" t="s">
        <v>198</v>
      </c>
      <c r="E14" s="43" t="s">
        <v>22</v>
      </c>
      <c r="F14" s="43" t="s">
        <v>23</v>
      </c>
      <c r="G14" s="43" t="s">
        <v>24</v>
      </c>
      <c r="H14" s="43" t="s">
        <v>114</v>
      </c>
      <c r="I14" s="43" t="s">
        <v>328</v>
      </c>
      <c r="J14" s="43" t="s">
        <v>103</v>
      </c>
      <c r="K14" s="43" t="s">
        <v>355</v>
      </c>
      <c r="L14" s="43" t="s">
        <v>30</v>
      </c>
      <c r="M14" s="43" t="s">
        <v>30</v>
      </c>
      <c r="N14" s="43" t="s">
        <v>393</v>
      </c>
      <c r="O14" s="43" t="s">
        <v>394</v>
      </c>
      <c r="P14" s="46">
        <v>1</v>
      </c>
      <c r="Q14" s="46" t="s">
        <v>309</v>
      </c>
      <c r="R14" s="43" t="s">
        <v>460</v>
      </c>
      <c r="S14" s="43" t="s">
        <v>461</v>
      </c>
      <c r="T14" s="45">
        <v>40000000</v>
      </c>
      <c r="U14" s="44">
        <v>45292</v>
      </c>
      <c r="V14" s="44">
        <v>45657</v>
      </c>
      <c r="W14" s="46" t="s">
        <v>31</v>
      </c>
      <c r="X14" s="46" t="s">
        <v>345</v>
      </c>
      <c r="Y14" s="43" t="s">
        <v>33</v>
      </c>
      <c r="Z14" s="43"/>
      <c r="AA14" s="43"/>
      <c r="AB14" s="43"/>
      <c r="AC14" s="69"/>
      <c r="AD14" s="69"/>
      <c r="AE14" s="43"/>
      <c r="AF14" s="43" t="s">
        <v>386</v>
      </c>
      <c r="AG14" s="43" t="s">
        <v>387</v>
      </c>
    </row>
    <row r="15" spans="1:33" ht="90" x14ac:dyDescent="0.25">
      <c r="A15" s="53">
        <v>16</v>
      </c>
      <c r="B15" s="37" t="s">
        <v>395</v>
      </c>
      <c r="C15" s="37" t="s">
        <v>280</v>
      </c>
      <c r="D15" s="37" t="s">
        <v>396</v>
      </c>
      <c r="E15" s="37" t="s">
        <v>22</v>
      </c>
      <c r="F15" s="37" t="s">
        <v>23</v>
      </c>
      <c r="G15" s="37" t="s">
        <v>90</v>
      </c>
      <c r="H15" s="37" t="s">
        <v>115</v>
      </c>
      <c r="I15" s="37" t="s">
        <v>328</v>
      </c>
      <c r="J15" s="37" t="s">
        <v>397</v>
      </c>
      <c r="K15" s="37" t="s">
        <v>355</v>
      </c>
      <c r="L15" s="37" t="s">
        <v>30</v>
      </c>
      <c r="M15" s="37" t="s">
        <v>30</v>
      </c>
      <c r="N15" s="37" t="s">
        <v>398</v>
      </c>
      <c r="O15" s="37" t="s">
        <v>399</v>
      </c>
      <c r="P15" s="38">
        <v>3</v>
      </c>
      <c r="Q15" s="38" t="s">
        <v>309</v>
      </c>
      <c r="R15" s="37" t="s">
        <v>462</v>
      </c>
      <c r="S15" s="37" t="s">
        <v>463</v>
      </c>
      <c r="T15" s="55">
        <v>22000000</v>
      </c>
      <c r="U15" s="39">
        <v>45292</v>
      </c>
      <c r="V15" s="39">
        <v>45657</v>
      </c>
      <c r="W15" s="38" t="s">
        <v>31</v>
      </c>
      <c r="X15" s="38" t="s">
        <v>258</v>
      </c>
      <c r="Y15" s="37" t="s">
        <v>33</v>
      </c>
      <c r="Z15" s="102">
        <v>0.33</v>
      </c>
      <c r="AA15" s="37" t="s">
        <v>538</v>
      </c>
      <c r="AB15" s="37" t="s">
        <v>539</v>
      </c>
      <c r="AC15" s="70">
        <v>22000000</v>
      </c>
      <c r="AD15" s="64">
        <v>6133333</v>
      </c>
      <c r="AE15" s="37" t="s">
        <v>540</v>
      </c>
      <c r="AF15" s="37" t="s">
        <v>386</v>
      </c>
      <c r="AG15" s="37" t="s">
        <v>387</v>
      </c>
    </row>
    <row r="16" spans="1:33" ht="90" x14ac:dyDescent="0.25">
      <c r="A16" s="47">
        <v>17</v>
      </c>
      <c r="B16" s="43" t="s">
        <v>395</v>
      </c>
      <c r="C16" s="43" t="s">
        <v>280</v>
      </c>
      <c r="D16" s="43" t="s">
        <v>396</v>
      </c>
      <c r="E16" s="43" t="s">
        <v>22</v>
      </c>
      <c r="F16" s="43" t="s">
        <v>23</v>
      </c>
      <c r="G16" s="43" t="s">
        <v>90</v>
      </c>
      <c r="H16" s="43" t="s">
        <v>115</v>
      </c>
      <c r="I16" s="43" t="s">
        <v>328</v>
      </c>
      <c r="J16" s="43" t="s">
        <v>397</v>
      </c>
      <c r="K16" s="43" t="s">
        <v>355</v>
      </c>
      <c r="L16" s="43" t="s">
        <v>30</v>
      </c>
      <c r="M16" s="43" t="s">
        <v>30</v>
      </c>
      <c r="N16" s="43" t="s">
        <v>400</v>
      </c>
      <c r="O16" s="43" t="s">
        <v>401</v>
      </c>
      <c r="P16" s="46">
        <v>2</v>
      </c>
      <c r="Q16" s="46" t="s">
        <v>309</v>
      </c>
      <c r="R16" s="43" t="s">
        <v>464</v>
      </c>
      <c r="S16" s="43" t="s">
        <v>463</v>
      </c>
      <c r="T16" s="45">
        <v>22000000</v>
      </c>
      <c r="U16" s="44">
        <v>45292</v>
      </c>
      <c r="V16" s="44">
        <v>45657</v>
      </c>
      <c r="W16" s="46" t="s">
        <v>31</v>
      </c>
      <c r="X16" s="46" t="s">
        <v>32</v>
      </c>
      <c r="Y16" s="43" t="s">
        <v>33</v>
      </c>
      <c r="Z16" s="43"/>
      <c r="AA16" s="43"/>
      <c r="AB16" s="43"/>
      <c r="AC16" s="69"/>
      <c r="AD16" s="69"/>
      <c r="AE16" s="43" t="s">
        <v>456</v>
      </c>
      <c r="AF16" s="43" t="s">
        <v>386</v>
      </c>
      <c r="AG16" s="43" t="s">
        <v>387</v>
      </c>
    </row>
    <row r="17" spans="1:33" ht="90" x14ac:dyDescent="0.25">
      <c r="A17" s="53">
        <v>18</v>
      </c>
      <c r="B17" s="37" t="s">
        <v>402</v>
      </c>
      <c r="C17" s="37" t="s">
        <v>403</v>
      </c>
      <c r="D17" s="37" t="s">
        <v>404</v>
      </c>
      <c r="E17" s="37" t="s">
        <v>22</v>
      </c>
      <c r="F17" s="37" t="s">
        <v>37</v>
      </c>
      <c r="G17" s="37" t="s">
        <v>24</v>
      </c>
      <c r="H17" s="37" t="s">
        <v>114</v>
      </c>
      <c r="I17" s="37" t="s">
        <v>405</v>
      </c>
      <c r="J17" s="37" t="s">
        <v>38</v>
      </c>
      <c r="K17" s="37" t="s">
        <v>355</v>
      </c>
      <c r="L17" s="37" t="s">
        <v>30</v>
      </c>
      <c r="M17" s="37" t="s">
        <v>30</v>
      </c>
      <c r="N17" s="37" t="s">
        <v>30</v>
      </c>
      <c r="O17" s="37" t="s">
        <v>39</v>
      </c>
      <c r="P17" s="38">
        <v>100</v>
      </c>
      <c r="Q17" s="38" t="s">
        <v>27</v>
      </c>
      <c r="R17" s="37" t="s">
        <v>406</v>
      </c>
      <c r="S17" s="55" t="s">
        <v>407</v>
      </c>
      <c r="T17" s="55"/>
      <c r="U17" s="39">
        <v>45503</v>
      </c>
      <c r="V17" s="39">
        <v>45672</v>
      </c>
      <c r="W17" s="38" t="s">
        <v>31</v>
      </c>
      <c r="X17" s="38" t="s">
        <v>32</v>
      </c>
      <c r="Y17" s="37" t="s">
        <v>5</v>
      </c>
      <c r="Z17" s="37"/>
      <c r="AA17" s="37" t="s">
        <v>501</v>
      </c>
      <c r="AB17" s="95" t="s">
        <v>612</v>
      </c>
      <c r="AC17" s="37"/>
      <c r="AD17" s="37"/>
      <c r="AE17" s="37"/>
      <c r="AF17" s="37" t="s">
        <v>156</v>
      </c>
      <c r="AG17" s="37" t="s">
        <v>157</v>
      </c>
    </row>
    <row r="18" spans="1:33" ht="90" x14ac:dyDescent="0.25">
      <c r="A18" s="47">
        <v>19</v>
      </c>
      <c r="B18" s="43" t="s">
        <v>402</v>
      </c>
      <c r="C18" s="43" t="s">
        <v>403</v>
      </c>
      <c r="D18" s="43" t="s">
        <v>404</v>
      </c>
      <c r="E18" s="43" t="s">
        <v>22</v>
      </c>
      <c r="F18" s="43" t="s">
        <v>37</v>
      </c>
      <c r="G18" s="43" t="s">
        <v>24</v>
      </c>
      <c r="H18" s="43" t="s">
        <v>114</v>
      </c>
      <c r="I18" s="43" t="s">
        <v>89</v>
      </c>
      <c r="J18" s="43" t="s">
        <v>38</v>
      </c>
      <c r="K18" s="43" t="s">
        <v>355</v>
      </c>
      <c r="L18" s="43" t="s">
        <v>30</v>
      </c>
      <c r="M18" s="43" t="s">
        <v>30</v>
      </c>
      <c r="N18" s="43" t="s">
        <v>30</v>
      </c>
      <c r="O18" s="43" t="s">
        <v>415</v>
      </c>
      <c r="P18" s="46">
        <v>98</v>
      </c>
      <c r="Q18" s="46" t="s">
        <v>27</v>
      </c>
      <c r="R18" s="43" t="s">
        <v>420</v>
      </c>
      <c r="S18" s="45" t="s">
        <v>408</v>
      </c>
      <c r="T18" s="45"/>
      <c r="U18" s="44">
        <v>45292</v>
      </c>
      <c r="V18" s="44">
        <v>45657</v>
      </c>
      <c r="W18" s="46" t="s">
        <v>31</v>
      </c>
      <c r="X18" s="46" t="s">
        <v>40</v>
      </c>
      <c r="Y18" s="43" t="s">
        <v>33</v>
      </c>
      <c r="Z18" s="76">
        <f>AVERAGE(Z19:Z22)</f>
        <v>0.27</v>
      </c>
      <c r="AA18" s="43" t="s">
        <v>502</v>
      </c>
      <c r="AB18" s="96" t="s">
        <v>612</v>
      </c>
      <c r="AC18" s="77">
        <f>SUM(AC19:AC22)</f>
        <v>27471700000</v>
      </c>
      <c r="AD18" s="77">
        <f>SUM(AD19:AD22)</f>
        <v>13851998172</v>
      </c>
      <c r="AE18" s="43"/>
      <c r="AF18" s="43" t="s">
        <v>156</v>
      </c>
      <c r="AG18" s="43" t="s">
        <v>157</v>
      </c>
    </row>
    <row r="19" spans="1:33" ht="90" x14ac:dyDescent="0.25">
      <c r="A19" s="53">
        <v>20</v>
      </c>
      <c r="B19" s="37" t="s">
        <v>402</v>
      </c>
      <c r="C19" s="37" t="s">
        <v>403</v>
      </c>
      <c r="D19" s="37" t="s">
        <v>404</v>
      </c>
      <c r="E19" s="37" t="s">
        <v>22</v>
      </c>
      <c r="F19" s="37" t="s">
        <v>37</v>
      </c>
      <c r="G19" s="37" t="s">
        <v>24</v>
      </c>
      <c r="H19" s="37" t="s">
        <v>114</v>
      </c>
      <c r="I19" s="37" t="s">
        <v>89</v>
      </c>
      <c r="J19" s="37" t="s">
        <v>98</v>
      </c>
      <c r="K19" s="37" t="s">
        <v>355</v>
      </c>
      <c r="L19" s="37" t="s">
        <v>30</v>
      </c>
      <c r="M19" s="37" t="s">
        <v>30</v>
      </c>
      <c r="N19" s="37" t="s">
        <v>30</v>
      </c>
      <c r="O19" s="37" t="s">
        <v>416</v>
      </c>
      <c r="P19" s="38">
        <v>98</v>
      </c>
      <c r="Q19" s="38" t="s">
        <v>27</v>
      </c>
      <c r="R19" s="37" t="s">
        <v>421</v>
      </c>
      <c r="S19" s="55" t="s">
        <v>409</v>
      </c>
      <c r="T19" s="55"/>
      <c r="U19" s="39">
        <v>45292</v>
      </c>
      <c r="V19" s="39">
        <v>45657</v>
      </c>
      <c r="W19" s="38" t="s">
        <v>31</v>
      </c>
      <c r="X19" s="38" t="s">
        <v>40</v>
      </c>
      <c r="Y19" s="37" t="s">
        <v>33</v>
      </c>
      <c r="Z19" s="75">
        <v>0.3</v>
      </c>
      <c r="AA19" s="37" t="s">
        <v>611</v>
      </c>
      <c r="AB19" s="95" t="s">
        <v>612</v>
      </c>
      <c r="AC19" s="136">
        <v>0</v>
      </c>
      <c r="AD19" s="136">
        <v>0</v>
      </c>
      <c r="AE19" s="37"/>
      <c r="AF19" s="37" t="s">
        <v>156</v>
      </c>
      <c r="AG19" s="37" t="s">
        <v>157</v>
      </c>
    </row>
    <row r="20" spans="1:33" ht="90" x14ac:dyDescent="0.25">
      <c r="A20" s="47">
        <v>21</v>
      </c>
      <c r="B20" s="43" t="s">
        <v>402</v>
      </c>
      <c r="C20" s="43" t="s">
        <v>403</v>
      </c>
      <c r="D20" s="43" t="s">
        <v>404</v>
      </c>
      <c r="E20" s="43" t="s">
        <v>22</v>
      </c>
      <c r="F20" s="43" t="s">
        <v>37</v>
      </c>
      <c r="G20" s="43" t="s">
        <v>24</v>
      </c>
      <c r="H20" s="43" t="s">
        <v>114</v>
      </c>
      <c r="I20" s="43" t="s">
        <v>89</v>
      </c>
      <c r="J20" s="43" t="s">
        <v>99</v>
      </c>
      <c r="K20" s="43" t="s">
        <v>355</v>
      </c>
      <c r="L20" s="43" t="s">
        <v>30</v>
      </c>
      <c r="M20" s="43" t="s">
        <v>30</v>
      </c>
      <c r="N20" s="43" t="s">
        <v>30</v>
      </c>
      <c r="O20" s="43" t="s">
        <v>417</v>
      </c>
      <c r="P20" s="46">
        <v>98</v>
      </c>
      <c r="Q20" s="46" t="s">
        <v>27</v>
      </c>
      <c r="R20" s="43" t="s">
        <v>422</v>
      </c>
      <c r="S20" s="45" t="s">
        <v>409</v>
      </c>
      <c r="T20" s="45"/>
      <c r="U20" s="44">
        <v>45292</v>
      </c>
      <c r="V20" s="44">
        <v>45657</v>
      </c>
      <c r="W20" s="46" t="s">
        <v>31</v>
      </c>
      <c r="X20" s="46" t="s">
        <v>40</v>
      </c>
      <c r="Y20" s="43" t="s">
        <v>33</v>
      </c>
      <c r="Z20" s="76">
        <v>0.18</v>
      </c>
      <c r="AA20" s="43" t="s">
        <v>503</v>
      </c>
      <c r="AB20" s="96" t="s">
        <v>612</v>
      </c>
      <c r="AC20" s="77">
        <v>200000000</v>
      </c>
      <c r="AD20" s="77">
        <v>200000000</v>
      </c>
      <c r="AE20" s="43"/>
      <c r="AF20" s="43" t="s">
        <v>156</v>
      </c>
      <c r="AG20" s="43" t="s">
        <v>157</v>
      </c>
    </row>
    <row r="21" spans="1:33" ht="90" x14ac:dyDescent="0.25">
      <c r="A21" s="53">
        <v>22</v>
      </c>
      <c r="B21" s="37" t="s">
        <v>402</v>
      </c>
      <c r="C21" s="37" t="s">
        <v>403</v>
      </c>
      <c r="D21" s="37" t="s">
        <v>404</v>
      </c>
      <c r="E21" s="37" t="s">
        <v>22</v>
      </c>
      <c r="F21" s="37" t="s">
        <v>37</v>
      </c>
      <c r="G21" s="37" t="s">
        <v>24</v>
      </c>
      <c r="H21" s="37" t="s">
        <v>114</v>
      </c>
      <c r="I21" s="37" t="s">
        <v>89</v>
      </c>
      <c r="J21" s="37" t="s">
        <v>100</v>
      </c>
      <c r="K21" s="37" t="s">
        <v>355</v>
      </c>
      <c r="L21" s="37" t="s">
        <v>30</v>
      </c>
      <c r="M21" s="37" t="s">
        <v>30</v>
      </c>
      <c r="N21" s="37" t="s">
        <v>30</v>
      </c>
      <c r="O21" s="37" t="s">
        <v>418</v>
      </c>
      <c r="P21" s="38">
        <v>98</v>
      </c>
      <c r="Q21" s="38" t="s">
        <v>27</v>
      </c>
      <c r="R21" s="37" t="s">
        <v>423</v>
      </c>
      <c r="S21" s="55" t="s">
        <v>409</v>
      </c>
      <c r="T21" s="55"/>
      <c r="U21" s="39">
        <v>45292</v>
      </c>
      <c r="V21" s="39">
        <v>45657</v>
      </c>
      <c r="W21" s="38" t="s">
        <v>31</v>
      </c>
      <c r="X21" s="38" t="s">
        <v>40</v>
      </c>
      <c r="Y21" s="37" t="s">
        <v>33</v>
      </c>
      <c r="Z21" s="75">
        <v>0.28000000000000003</v>
      </c>
      <c r="AA21" s="37" t="s">
        <v>504</v>
      </c>
      <c r="AB21" s="95" t="s">
        <v>612</v>
      </c>
      <c r="AC21" s="137">
        <v>0</v>
      </c>
      <c r="AD21" s="137">
        <v>0</v>
      </c>
      <c r="AE21" s="37"/>
      <c r="AF21" s="37" t="s">
        <v>156</v>
      </c>
      <c r="AG21" s="37" t="s">
        <v>157</v>
      </c>
    </row>
    <row r="22" spans="1:33" ht="90" x14ac:dyDescent="0.25">
      <c r="A22" s="47">
        <v>23</v>
      </c>
      <c r="B22" s="43" t="s">
        <v>402</v>
      </c>
      <c r="C22" s="43" t="s">
        <v>403</v>
      </c>
      <c r="D22" s="43" t="s">
        <v>404</v>
      </c>
      <c r="E22" s="43" t="s">
        <v>22</v>
      </c>
      <c r="F22" s="43" t="s">
        <v>37</v>
      </c>
      <c r="G22" s="43" t="s">
        <v>24</v>
      </c>
      <c r="H22" s="43" t="s">
        <v>114</v>
      </c>
      <c r="I22" s="43" t="s">
        <v>89</v>
      </c>
      <c r="J22" s="43" t="s">
        <v>101</v>
      </c>
      <c r="K22" s="43" t="s">
        <v>355</v>
      </c>
      <c r="L22" s="43" t="s">
        <v>30</v>
      </c>
      <c r="M22" s="43" t="s">
        <v>30</v>
      </c>
      <c r="N22" s="43" t="s">
        <v>30</v>
      </c>
      <c r="O22" s="43" t="s">
        <v>419</v>
      </c>
      <c r="P22" s="46">
        <v>98</v>
      </c>
      <c r="Q22" s="46" t="s">
        <v>27</v>
      </c>
      <c r="R22" s="43" t="s">
        <v>424</v>
      </c>
      <c r="S22" s="45" t="s">
        <v>409</v>
      </c>
      <c r="T22" s="45"/>
      <c r="U22" s="44">
        <v>45292</v>
      </c>
      <c r="V22" s="44">
        <v>45657</v>
      </c>
      <c r="W22" s="46" t="s">
        <v>31</v>
      </c>
      <c r="X22" s="46" t="s">
        <v>40</v>
      </c>
      <c r="Y22" s="43" t="s">
        <v>33</v>
      </c>
      <c r="Z22" s="76">
        <v>0.32</v>
      </c>
      <c r="AA22" s="43" t="s">
        <v>505</v>
      </c>
      <c r="AB22" s="96" t="s">
        <v>612</v>
      </c>
      <c r="AC22" s="77">
        <v>27271700000</v>
      </c>
      <c r="AD22" s="77">
        <v>13651998172</v>
      </c>
      <c r="AE22" s="43"/>
      <c r="AF22" s="43" t="s">
        <v>156</v>
      </c>
      <c r="AG22" s="43" t="s">
        <v>157</v>
      </c>
    </row>
    <row r="23" spans="1:33" ht="90" x14ac:dyDescent="0.25">
      <c r="A23" s="53">
        <v>24</v>
      </c>
      <c r="B23" s="37" t="s">
        <v>402</v>
      </c>
      <c r="C23" s="37" t="s">
        <v>403</v>
      </c>
      <c r="D23" s="37" t="s">
        <v>404</v>
      </c>
      <c r="E23" s="37" t="s">
        <v>22</v>
      </c>
      <c r="F23" s="37" t="s">
        <v>37</v>
      </c>
      <c r="G23" s="37" t="s">
        <v>24</v>
      </c>
      <c r="H23" s="37" t="s">
        <v>114</v>
      </c>
      <c r="I23" s="37" t="s">
        <v>89</v>
      </c>
      <c r="J23" s="37" t="s">
        <v>38</v>
      </c>
      <c r="K23" s="37" t="s">
        <v>355</v>
      </c>
      <c r="L23" s="37" t="s">
        <v>131</v>
      </c>
      <c r="M23" s="37" t="s">
        <v>131</v>
      </c>
      <c r="N23" s="37" t="s">
        <v>30</v>
      </c>
      <c r="O23" s="37" t="s">
        <v>410</v>
      </c>
      <c r="P23" s="38">
        <v>1</v>
      </c>
      <c r="Q23" s="38" t="s">
        <v>309</v>
      </c>
      <c r="R23" s="37" t="s">
        <v>411</v>
      </c>
      <c r="S23" s="55" t="s">
        <v>412</v>
      </c>
      <c r="T23" s="55"/>
      <c r="U23" s="39">
        <v>45292</v>
      </c>
      <c r="V23" s="39">
        <v>45657</v>
      </c>
      <c r="W23" s="38" t="s">
        <v>31</v>
      </c>
      <c r="X23" s="38" t="s">
        <v>345</v>
      </c>
      <c r="Y23" s="37" t="s">
        <v>33</v>
      </c>
      <c r="Z23" s="37"/>
      <c r="AA23" s="37" t="s">
        <v>506</v>
      </c>
      <c r="AB23" s="95" t="s">
        <v>612</v>
      </c>
      <c r="AC23" s="37"/>
      <c r="AD23" s="37"/>
      <c r="AE23" s="37"/>
      <c r="AF23" s="37" t="s">
        <v>156</v>
      </c>
      <c r="AG23" s="37" t="s">
        <v>157</v>
      </c>
    </row>
    <row r="24" spans="1:33" ht="90" x14ac:dyDescent="0.25">
      <c r="A24" s="47">
        <v>25</v>
      </c>
      <c r="B24" s="43" t="s">
        <v>402</v>
      </c>
      <c r="C24" s="43" t="s">
        <v>246</v>
      </c>
      <c r="D24" s="43" t="s">
        <v>242</v>
      </c>
      <c r="E24" s="43" t="s">
        <v>22</v>
      </c>
      <c r="F24" s="43" t="s">
        <v>37</v>
      </c>
      <c r="G24" s="43" t="s">
        <v>24</v>
      </c>
      <c r="H24" s="43" t="s">
        <v>114</v>
      </c>
      <c r="I24" s="43" t="s">
        <v>89</v>
      </c>
      <c r="J24" s="43" t="s">
        <v>38</v>
      </c>
      <c r="K24" s="43" t="s">
        <v>355</v>
      </c>
      <c r="L24" s="43" t="s">
        <v>131</v>
      </c>
      <c r="M24" s="43" t="s">
        <v>131</v>
      </c>
      <c r="N24" s="43" t="s">
        <v>30</v>
      </c>
      <c r="O24" s="43" t="s">
        <v>89</v>
      </c>
      <c r="P24" s="46">
        <v>3.6</v>
      </c>
      <c r="Q24" s="46" t="s">
        <v>390</v>
      </c>
      <c r="R24" s="43" t="s">
        <v>413</v>
      </c>
      <c r="S24" s="45" t="s">
        <v>414</v>
      </c>
      <c r="T24" s="45"/>
      <c r="U24" s="44">
        <v>45292</v>
      </c>
      <c r="V24" s="44">
        <v>45657</v>
      </c>
      <c r="W24" s="46" t="s">
        <v>31</v>
      </c>
      <c r="X24" s="46" t="s">
        <v>345</v>
      </c>
      <c r="Y24" s="43" t="s">
        <v>5</v>
      </c>
      <c r="Z24" s="43"/>
      <c r="AA24" s="43" t="s">
        <v>507</v>
      </c>
      <c r="AB24" s="96" t="s">
        <v>612</v>
      </c>
      <c r="AC24" s="43"/>
      <c r="AD24" s="43"/>
      <c r="AE24" s="43"/>
      <c r="AF24" s="43" t="s">
        <v>156</v>
      </c>
      <c r="AG24" s="43" t="s">
        <v>157</v>
      </c>
    </row>
    <row r="25" spans="1:33" ht="90" x14ac:dyDescent="0.25">
      <c r="A25" s="53">
        <v>26</v>
      </c>
      <c r="B25" s="37" t="s">
        <v>77</v>
      </c>
      <c r="C25" s="37" t="s">
        <v>28</v>
      </c>
      <c r="D25" s="37" t="s">
        <v>200</v>
      </c>
      <c r="E25" s="37" t="s">
        <v>42</v>
      </c>
      <c r="F25" s="37" t="s">
        <v>154</v>
      </c>
      <c r="G25" s="37" t="s">
        <v>43</v>
      </c>
      <c r="H25" s="37" t="s">
        <v>111</v>
      </c>
      <c r="I25" s="37" t="s">
        <v>84</v>
      </c>
      <c r="J25" s="37" t="s">
        <v>29</v>
      </c>
      <c r="K25" s="37" t="s">
        <v>170</v>
      </c>
      <c r="L25" s="37" t="s">
        <v>214</v>
      </c>
      <c r="M25" s="37" t="s">
        <v>136</v>
      </c>
      <c r="N25" s="37" t="s">
        <v>44</v>
      </c>
      <c r="O25" s="144" t="s">
        <v>45</v>
      </c>
      <c r="P25" s="143">
        <v>6</v>
      </c>
      <c r="Q25" s="143" t="s">
        <v>25</v>
      </c>
      <c r="R25" s="144" t="s">
        <v>142</v>
      </c>
      <c r="S25" s="144" t="s">
        <v>146</v>
      </c>
      <c r="T25" s="55">
        <v>1969540000</v>
      </c>
      <c r="U25" s="150">
        <v>45292</v>
      </c>
      <c r="V25" s="150">
        <v>45657</v>
      </c>
      <c r="W25" s="150" t="s">
        <v>31</v>
      </c>
      <c r="X25" s="150" t="s">
        <v>40</v>
      </c>
      <c r="Y25" s="144" t="s">
        <v>33</v>
      </c>
      <c r="Z25" s="37"/>
      <c r="AA25" s="152" t="s">
        <v>479</v>
      </c>
      <c r="AB25" s="160" t="s">
        <v>541</v>
      </c>
      <c r="AC25" s="70"/>
      <c r="AD25" s="70"/>
      <c r="AE25" s="37"/>
      <c r="AF25" s="144" t="s">
        <v>150</v>
      </c>
      <c r="AG25" s="144" t="s">
        <v>151</v>
      </c>
    </row>
    <row r="26" spans="1:33" ht="90" x14ac:dyDescent="0.25">
      <c r="A26" s="53">
        <v>26</v>
      </c>
      <c r="B26" s="37" t="s">
        <v>77</v>
      </c>
      <c r="C26" s="37" t="s">
        <v>28</v>
      </c>
      <c r="D26" s="37" t="s">
        <v>200</v>
      </c>
      <c r="E26" s="37" t="s">
        <v>42</v>
      </c>
      <c r="F26" s="37" t="s">
        <v>154</v>
      </c>
      <c r="G26" s="37" t="s">
        <v>43</v>
      </c>
      <c r="H26" s="37" t="s">
        <v>111</v>
      </c>
      <c r="I26" s="37" t="s">
        <v>84</v>
      </c>
      <c r="J26" s="37" t="s">
        <v>29</v>
      </c>
      <c r="K26" s="37" t="s">
        <v>170</v>
      </c>
      <c r="L26" s="37" t="s">
        <v>214</v>
      </c>
      <c r="M26" s="37" t="s">
        <v>136</v>
      </c>
      <c r="N26" s="37" t="s">
        <v>138</v>
      </c>
      <c r="O26" s="144"/>
      <c r="P26" s="143"/>
      <c r="Q26" s="143"/>
      <c r="R26" s="144"/>
      <c r="S26" s="144"/>
      <c r="T26" s="55">
        <v>13579460000</v>
      </c>
      <c r="U26" s="150"/>
      <c r="V26" s="150"/>
      <c r="W26" s="150"/>
      <c r="X26" s="150"/>
      <c r="Y26" s="144"/>
      <c r="Z26" s="37"/>
      <c r="AA26" s="153"/>
      <c r="AB26" s="161"/>
      <c r="AC26" s="70"/>
      <c r="AD26" s="70"/>
      <c r="AE26" s="37"/>
      <c r="AF26" s="144"/>
      <c r="AG26" s="144"/>
    </row>
    <row r="27" spans="1:33" ht="90" customHeight="1" x14ac:dyDescent="0.25">
      <c r="A27" s="47">
        <v>27</v>
      </c>
      <c r="B27" s="43" t="s">
        <v>77</v>
      </c>
      <c r="C27" s="43" t="s">
        <v>201</v>
      </c>
      <c r="D27" s="43" t="s">
        <v>201</v>
      </c>
      <c r="E27" s="43" t="s">
        <v>42</v>
      </c>
      <c r="F27" s="43" t="s">
        <v>154</v>
      </c>
      <c r="G27" s="43" t="s">
        <v>43</v>
      </c>
      <c r="H27" s="43" t="s">
        <v>111</v>
      </c>
      <c r="I27" s="43" t="s">
        <v>117</v>
      </c>
      <c r="J27" s="43" t="s">
        <v>29</v>
      </c>
      <c r="K27" s="43" t="s">
        <v>170</v>
      </c>
      <c r="L27" s="43" t="s">
        <v>214</v>
      </c>
      <c r="M27" s="43" t="s">
        <v>71</v>
      </c>
      <c r="N27" s="43" t="s">
        <v>46</v>
      </c>
      <c r="O27" s="141" t="s">
        <v>47</v>
      </c>
      <c r="P27" s="142">
        <v>2</v>
      </c>
      <c r="Q27" s="142" t="s">
        <v>25</v>
      </c>
      <c r="R27" s="141" t="s">
        <v>143</v>
      </c>
      <c r="S27" s="141" t="s">
        <v>147</v>
      </c>
      <c r="T27" s="45">
        <v>518300000</v>
      </c>
      <c r="U27" s="151">
        <v>45292</v>
      </c>
      <c r="V27" s="151">
        <v>45657</v>
      </c>
      <c r="W27" s="151" t="s">
        <v>31</v>
      </c>
      <c r="X27" s="151" t="s">
        <v>40</v>
      </c>
      <c r="Y27" s="141" t="s">
        <v>33</v>
      </c>
      <c r="Z27" s="43"/>
      <c r="AA27" s="154" t="s">
        <v>542</v>
      </c>
      <c r="AB27" s="156" t="s">
        <v>480</v>
      </c>
      <c r="AC27" s="69"/>
      <c r="AD27" s="69"/>
      <c r="AE27" s="43"/>
      <c r="AF27" s="141" t="s">
        <v>150</v>
      </c>
      <c r="AG27" s="141" t="s">
        <v>151</v>
      </c>
    </row>
    <row r="28" spans="1:33" ht="90" x14ac:dyDescent="0.25">
      <c r="A28" s="47">
        <v>27</v>
      </c>
      <c r="B28" s="43" t="s">
        <v>77</v>
      </c>
      <c r="C28" s="43" t="s">
        <v>201</v>
      </c>
      <c r="D28" s="43" t="s">
        <v>201</v>
      </c>
      <c r="E28" s="43" t="s">
        <v>42</v>
      </c>
      <c r="F28" s="43" t="s">
        <v>154</v>
      </c>
      <c r="G28" s="43" t="s">
        <v>43</v>
      </c>
      <c r="H28" s="43" t="s">
        <v>111</v>
      </c>
      <c r="I28" s="43" t="s">
        <v>117</v>
      </c>
      <c r="J28" s="43" t="s">
        <v>29</v>
      </c>
      <c r="K28" s="43" t="s">
        <v>170</v>
      </c>
      <c r="L28" s="43" t="s">
        <v>214</v>
      </c>
      <c r="M28" s="43" t="s">
        <v>71</v>
      </c>
      <c r="N28" s="43" t="s">
        <v>139</v>
      </c>
      <c r="O28" s="141"/>
      <c r="P28" s="142"/>
      <c r="Q28" s="142"/>
      <c r="R28" s="141"/>
      <c r="S28" s="141"/>
      <c r="T28" s="45">
        <v>2073200000</v>
      </c>
      <c r="U28" s="151"/>
      <c r="V28" s="151"/>
      <c r="W28" s="151"/>
      <c r="X28" s="151"/>
      <c r="Y28" s="141"/>
      <c r="Z28" s="43"/>
      <c r="AA28" s="155"/>
      <c r="AB28" s="157"/>
      <c r="AC28" s="69"/>
      <c r="AD28" s="69"/>
      <c r="AE28" s="43"/>
      <c r="AF28" s="141"/>
      <c r="AG28" s="141"/>
    </row>
    <row r="29" spans="1:33" ht="90" customHeight="1" x14ac:dyDescent="0.25">
      <c r="A29" s="53">
        <v>28</v>
      </c>
      <c r="B29" s="37" t="s">
        <v>77</v>
      </c>
      <c r="C29" s="37" t="s">
        <v>201</v>
      </c>
      <c r="D29" s="37" t="s">
        <v>201</v>
      </c>
      <c r="E29" s="37" t="s">
        <v>42</v>
      </c>
      <c r="F29" s="37" t="s">
        <v>154</v>
      </c>
      <c r="G29" s="37" t="s">
        <v>43</v>
      </c>
      <c r="H29" s="37" t="s">
        <v>111</v>
      </c>
      <c r="I29" s="37" t="s">
        <v>117</v>
      </c>
      <c r="J29" s="37" t="s">
        <v>29</v>
      </c>
      <c r="K29" s="37" t="s">
        <v>170</v>
      </c>
      <c r="L29" s="37" t="s">
        <v>214</v>
      </c>
      <c r="M29" s="37" t="s">
        <v>67</v>
      </c>
      <c r="N29" s="37" t="s">
        <v>48</v>
      </c>
      <c r="O29" s="144" t="s">
        <v>49</v>
      </c>
      <c r="P29" s="143">
        <v>2</v>
      </c>
      <c r="Q29" s="143" t="s">
        <v>25</v>
      </c>
      <c r="R29" s="144" t="s">
        <v>144</v>
      </c>
      <c r="S29" s="144" t="s">
        <v>148</v>
      </c>
      <c r="T29" s="55">
        <v>362810000</v>
      </c>
      <c r="U29" s="150">
        <v>45292</v>
      </c>
      <c r="V29" s="150">
        <v>45657</v>
      </c>
      <c r="W29" s="150" t="s">
        <v>31</v>
      </c>
      <c r="X29" s="150" t="s">
        <v>40</v>
      </c>
      <c r="Y29" s="144" t="s">
        <v>33</v>
      </c>
      <c r="Z29" s="37"/>
      <c r="AA29" s="158" t="s">
        <v>481</v>
      </c>
      <c r="AB29" s="160" t="s">
        <v>541</v>
      </c>
      <c r="AC29" s="70"/>
      <c r="AD29" s="70"/>
      <c r="AE29" s="37"/>
      <c r="AF29" s="144" t="s">
        <v>150</v>
      </c>
      <c r="AG29" s="144" t="s">
        <v>151</v>
      </c>
    </row>
    <row r="30" spans="1:33" ht="90" x14ac:dyDescent="0.25">
      <c r="A30" s="53">
        <v>28</v>
      </c>
      <c r="B30" s="37" t="s">
        <v>77</v>
      </c>
      <c r="C30" s="37" t="s">
        <v>201</v>
      </c>
      <c r="D30" s="37" t="s">
        <v>201</v>
      </c>
      <c r="E30" s="37" t="s">
        <v>42</v>
      </c>
      <c r="F30" s="37" t="s">
        <v>154</v>
      </c>
      <c r="G30" s="37" t="s">
        <v>43</v>
      </c>
      <c r="H30" s="37" t="s">
        <v>111</v>
      </c>
      <c r="I30" s="37" t="s">
        <v>117</v>
      </c>
      <c r="J30" s="37" t="s">
        <v>29</v>
      </c>
      <c r="K30" s="37" t="s">
        <v>170</v>
      </c>
      <c r="L30" s="37" t="s">
        <v>214</v>
      </c>
      <c r="M30" s="37" t="s">
        <v>67</v>
      </c>
      <c r="N30" s="37" t="s">
        <v>140</v>
      </c>
      <c r="O30" s="144"/>
      <c r="P30" s="143"/>
      <c r="Q30" s="143"/>
      <c r="R30" s="144"/>
      <c r="S30" s="144"/>
      <c r="T30" s="55">
        <v>2228690000</v>
      </c>
      <c r="U30" s="150"/>
      <c r="V30" s="150"/>
      <c r="W30" s="150"/>
      <c r="X30" s="150"/>
      <c r="Y30" s="144"/>
      <c r="Z30" s="37"/>
      <c r="AA30" s="159"/>
      <c r="AB30" s="161"/>
      <c r="AC30" s="70"/>
      <c r="AD30" s="70"/>
      <c r="AE30" s="37"/>
      <c r="AF30" s="144"/>
      <c r="AG30" s="144"/>
    </row>
    <row r="31" spans="1:33" ht="90" x14ac:dyDescent="0.25">
      <c r="A31" s="47">
        <v>29</v>
      </c>
      <c r="B31" s="43" t="s">
        <v>77</v>
      </c>
      <c r="C31" s="43" t="s">
        <v>28</v>
      </c>
      <c r="D31" s="43" t="s">
        <v>200</v>
      </c>
      <c r="E31" s="43" t="s">
        <v>42</v>
      </c>
      <c r="F31" s="43" t="s">
        <v>154</v>
      </c>
      <c r="G31" s="43" t="s">
        <v>43</v>
      </c>
      <c r="H31" s="43" t="s">
        <v>111</v>
      </c>
      <c r="I31" s="43" t="s">
        <v>117</v>
      </c>
      <c r="J31" s="43" t="s">
        <v>29</v>
      </c>
      <c r="K31" s="43" t="s">
        <v>170</v>
      </c>
      <c r="L31" s="43" t="s">
        <v>214</v>
      </c>
      <c r="M31" s="43" t="s">
        <v>137</v>
      </c>
      <c r="N31" s="43" t="s">
        <v>50</v>
      </c>
      <c r="O31" s="141" t="s">
        <v>51</v>
      </c>
      <c r="P31" s="142">
        <v>20</v>
      </c>
      <c r="Q31" s="142" t="s">
        <v>25</v>
      </c>
      <c r="R31" s="141" t="s">
        <v>145</v>
      </c>
      <c r="S31" s="141" t="s">
        <v>149</v>
      </c>
      <c r="T31" s="45">
        <v>5390320000</v>
      </c>
      <c r="U31" s="151">
        <v>45292</v>
      </c>
      <c r="V31" s="151">
        <v>45657</v>
      </c>
      <c r="W31" s="151" t="s">
        <v>31</v>
      </c>
      <c r="X31" s="151" t="s">
        <v>40</v>
      </c>
      <c r="Y31" s="141" t="s">
        <v>33</v>
      </c>
      <c r="Z31" s="43"/>
      <c r="AA31" s="154" t="s">
        <v>482</v>
      </c>
      <c r="AB31" s="156" t="s">
        <v>541</v>
      </c>
      <c r="AC31" s="69"/>
      <c r="AD31" s="69"/>
      <c r="AE31" s="43"/>
      <c r="AF31" s="141" t="s">
        <v>150</v>
      </c>
      <c r="AG31" s="141" t="s">
        <v>151</v>
      </c>
    </row>
    <row r="32" spans="1:33" ht="90" x14ac:dyDescent="0.25">
      <c r="A32" s="47">
        <v>29</v>
      </c>
      <c r="B32" s="43" t="s">
        <v>77</v>
      </c>
      <c r="C32" s="43" t="s">
        <v>28</v>
      </c>
      <c r="D32" s="43" t="s">
        <v>200</v>
      </c>
      <c r="E32" s="43" t="s">
        <v>42</v>
      </c>
      <c r="F32" s="43" t="s">
        <v>154</v>
      </c>
      <c r="G32" s="43" t="s">
        <v>43</v>
      </c>
      <c r="H32" s="43" t="s">
        <v>111</v>
      </c>
      <c r="I32" s="43" t="s">
        <v>117</v>
      </c>
      <c r="J32" s="43" t="s">
        <v>29</v>
      </c>
      <c r="K32" s="43" t="s">
        <v>170</v>
      </c>
      <c r="L32" s="43" t="s">
        <v>214</v>
      </c>
      <c r="M32" s="43" t="s">
        <v>137</v>
      </c>
      <c r="N32" s="43" t="s">
        <v>141</v>
      </c>
      <c r="O32" s="141"/>
      <c r="P32" s="142"/>
      <c r="Q32" s="142"/>
      <c r="R32" s="141"/>
      <c r="S32" s="141"/>
      <c r="T32" s="45">
        <v>15341680000</v>
      </c>
      <c r="U32" s="151"/>
      <c r="V32" s="151"/>
      <c r="W32" s="151"/>
      <c r="X32" s="151"/>
      <c r="Y32" s="141"/>
      <c r="Z32" s="43"/>
      <c r="AA32" s="155"/>
      <c r="AB32" s="157"/>
      <c r="AC32" s="69"/>
      <c r="AD32" s="69"/>
      <c r="AE32" s="43"/>
      <c r="AF32" s="141"/>
      <c r="AG32" s="141"/>
    </row>
    <row r="33" spans="1:33" ht="165" x14ac:dyDescent="0.25">
      <c r="A33" s="53">
        <v>30</v>
      </c>
      <c r="B33" s="37" t="s">
        <v>279</v>
      </c>
      <c r="C33" s="37" t="s">
        <v>28</v>
      </c>
      <c r="D33" s="37" t="s">
        <v>199</v>
      </c>
      <c r="E33" s="37" t="s">
        <v>42</v>
      </c>
      <c r="F33" s="37" t="s">
        <v>152</v>
      </c>
      <c r="G33" s="37" t="s">
        <v>24</v>
      </c>
      <c r="H33" s="37" t="s">
        <v>114</v>
      </c>
      <c r="I33" s="37" t="s">
        <v>117</v>
      </c>
      <c r="J33" s="37" t="s">
        <v>29</v>
      </c>
      <c r="K33" s="37" t="s">
        <v>355</v>
      </c>
      <c r="L33" s="37" t="s">
        <v>30</v>
      </c>
      <c r="M33" s="37" t="s">
        <v>30</v>
      </c>
      <c r="N33" s="37" t="s">
        <v>30</v>
      </c>
      <c r="O33" s="37" t="s">
        <v>543</v>
      </c>
      <c r="P33" s="38">
        <v>90</v>
      </c>
      <c r="Q33" s="38" t="s">
        <v>27</v>
      </c>
      <c r="R33" s="37" t="s">
        <v>544</v>
      </c>
      <c r="S33" s="55" t="s">
        <v>545</v>
      </c>
      <c r="T33" s="55">
        <v>1522540611</v>
      </c>
      <c r="U33" s="39">
        <v>45292</v>
      </c>
      <c r="V33" s="39">
        <v>45657</v>
      </c>
      <c r="W33" s="38" t="s">
        <v>31</v>
      </c>
      <c r="X33" s="38" t="s">
        <v>36</v>
      </c>
      <c r="Y33" s="37" t="s">
        <v>33</v>
      </c>
      <c r="Z33" s="38">
        <v>0.66</v>
      </c>
      <c r="AA33" s="37" t="s">
        <v>648</v>
      </c>
      <c r="AB33" s="37" t="s">
        <v>649</v>
      </c>
      <c r="AC33" s="64">
        <v>1331390905.2631578</v>
      </c>
      <c r="AD33" s="64">
        <v>54916665.539999992</v>
      </c>
      <c r="AE33" s="37"/>
      <c r="AF33" s="37" t="s">
        <v>290</v>
      </c>
      <c r="AG33" s="99" t="s">
        <v>291</v>
      </c>
    </row>
    <row r="34" spans="1:33" ht="300" x14ac:dyDescent="0.25">
      <c r="A34" s="47">
        <v>31</v>
      </c>
      <c r="B34" s="43" t="s">
        <v>279</v>
      </c>
      <c r="C34" s="43" t="s">
        <v>280</v>
      </c>
      <c r="D34" s="43" t="s">
        <v>281</v>
      </c>
      <c r="E34" s="43" t="s">
        <v>42</v>
      </c>
      <c r="F34" s="43" t="s">
        <v>152</v>
      </c>
      <c r="G34" s="43" t="s">
        <v>43</v>
      </c>
      <c r="H34" s="43" t="s">
        <v>111</v>
      </c>
      <c r="I34" s="43" t="s">
        <v>108</v>
      </c>
      <c r="J34" s="43" t="s">
        <v>103</v>
      </c>
      <c r="K34" s="43" t="s">
        <v>355</v>
      </c>
      <c r="L34" s="43" t="s">
        <v>30</v>
      </c>
      <c r="M34" s="43" t="s">
        <v>30</v>
      </c>
      <c r="N34" s="43" t="s">
        <v>30</v>
      </c>
      <c r="O34" s="43" t="s">
        <v>108</v>
      </c>
      <c r="P34" s="46">
        <v>40</v>
      </c>
      <c r="Q34" s="46" t="s">
        <v>25</v>
      </c>
      <c r="R34" s="43" t="s">
        <v>282</v>
      </c>
      <c r="S34" s="45" t="s">
        <v>283</v>
      </c>
      <c r="T34" s="45" t="s">
        <v>133</v>
      </c>
      <c r="U34" s="44">
        <v>45292</v>
      </c>
      <c r="V34" s="44">
        <v>45657</v>
      </c>
      <c r="W34" s="46" t="s">
        <v>31</v>
      </c>
      <c r="X34" s="46" t="s">
        <v>36</v>
      </c>
      <c r="Y34" s="43" t="s">
        <v>5</v>
      </c>
      <c r="Z34" s="46">
        <v>11</v>
      </c>
      <c r="AA34" s="43" t="s">
        <v>650</v>
      </c>
      <c r="AB34" s="43" t="s">
        <v>469</v>
      </c>
      <c r="AC34" s="69"/>
      <c r="AD34" s="69"/>
      <c r="AE34" s="43"/>
      <c r="AF34" s="43" t="s">
        <v>290</v>
      </c>
      <c r="AG34" s="98" t="s">
        <v>291</v>
      </c>
    </row>
    <row r="35" spans="1:33" ht="409.5" x14ac:dyDescent="0.25">
      <c r="A35" s="53">
        <v>32</v>
      </c>
      <c r="B35" s="37" t="s">
        <v>279</v>
      </c>
      <c r="C35" s="37" t="s">
        <v>280</v>
      </c>
      <c r="D35" s="37" t="s">
        <v>281</v>
      </c>
      <c r="E35" s="37" t="s">
        <v>42</v>
      </c>
      <c r="F35" s="37" t="s">
        <v>152</v>
      </c>
      <c r="G35" s="37" t="s">
        <v>43</v>
      </c>
      <c r="H35" s="37" t="s">
        <v>111</v>
      </c>
      <c r="I35" s="37" t="s">
        <v>78</v>
      </c>
      <c r="J35" s="37" t="s">
        <v>103</v>
      </c>
      <c r="K35" s="37" t="s">
        <v>355</v>
      </c>
      <c r="L35" s="37" t="s">
        <v>30</v>
      </c>
      <c r="M35" s="37" t="s">
        <v>30</v>
      </c>
      <c r="N35" s="37" t="s">
        <v>30</v>
      </c>
      <c r="O35" s="37" t="s">
        <v>78</v>
      </c>
      <c r="P35" s="38">
        <v>3300</v>
      </c>
      <c r="Q35" s="38" t="s">
        <v>284</v>
      </c>
      <c r="R35" s="37" t="s">
        <v>285</v>
      </c>
      <c r="S35" s="55" t="s">
        <v>286</v>
      </c>
      <c r="T35" s="55" t="s">
        <v>133</v>
      </c>
      <c r="U35" s="39">
        <v>45292</v>
      </c>
      <c r="V35" s="39">
        <v>45657</v>
      </c>
      <c r="W35" s="38" t="s">
        <v>31</v>
      </c>
      <c r="X35" s="38" t="s">
        <v>36</v>
      </c>
      <c r="Y35" s="37" t="s">
        <v>5</v>
      </c>
      <c r="Z35" s="68">
        <v>2312.21</v>
      </c>
      <c r="AA35" s="37" t="s">
        <v>651</v>
      </c>
      <c r="AB35" s="37" t="s">
        <v>470</v>
      </c>
      <c r="AC35" s="70"/>
      <c r="AD35" s="70"/>
      <c r="AE35" s="37"/>
      <c r="AF35" s="37" t="s">
        <v>290</v>
      </c>
      <c r="AG35" s="99" t="s">
        <v>291</v>
      </c>
    </row>
    <row r="36" spans="1:33" ht="105" x14ac:dyDescent="0.25">
      <c r="A36" s="53">
        <v>34</v>
      </c>
      <c r="B36" s="56" t="s">
        <v>279</v>
      </c>
      <c r="C36" s="56" t="s">
        <v>246</v>
      </c>
      <c r="D36" s="56" t="s">
        <v>242</v>
      </c>
      <c r="E36" s="56" t="s">
        <v>42</v>
      </c>
      <c r="F36" s="37" t="s">
        <v>152</v>
      </c>
      <c r="G36" s="56" t="s">
        <v>43</v>
      </c>
      <c r="H36" s="56" t="s">
        <v>111</v>
      </c>
      <c r="I36" s="56" t="s">
        <v>117</v>
      </c>
      <c r="J36" s="56" t="s">
        <v>103</v>
      </c>
      <c r="K36" s="37" t="s">
        <v>355</v>
      </c>
      <c r="L36" s="56" t="s">
        <v>30</v>
      </c>
      <c r="M36" s="56" t="s">
        <v>30</v>
      </c>
      <c r="N36" s="56" t="s">
        <v>30</v>
      </c>
      <c r="O36" s="37" t="s">
        <v>287</v>
      </c>
      <c r="P36" s="38">
        <v>80</v>
      </c>
      <c r="Q36" s="38" t="s">
        <v>27</v>
      </c>
      <c r="R36" s="37" t="s">
        <v>288</v>
      </c>
      <c r="S36" s="55" t="s">
        <v>289</v>
      </c>
      <c r="T36" s="55">
        <v>745267131.82000005</v>
      </c>
      <c r="U36" s="39">
        <v>45292</v>
      </c>
      <c r="V36" s="39">
        <v>45657</v>
      </c>
      <c r="W36" s="38" t="s">
        <v>31</v>
      </c>
      <c r="X36" s="38" t="s">
        <v>40</v>
      </c>
      <c r="Y36" s="37" t="s">
        <v>33</v>
      </c>
      <c r="Z36" s="38">
        <v>44.78</v>
      </c>
      <c r="AA36" s="37" t="s">
        <v>471</v>
      </c>
      <c r="AB36" s="37"/>
      <c r="AC36" s="64">
        <v>776644694.73684204</v>
      </c>
      <c r="AD36" s="64">
        <v>34048332.634799995</v>
      </c>
      <c r="AE36" s="37"/>
      <c r="AF36" s="37" t="s">
        <v>290</v>
      </c>
      <c r="AG36" s="99" t="s">
        <v>291</v>
      </c>
    </row>
    <row r="37" spans="1:33" ht="90" x14ac:dyDescent="0.25">
      <c r="A37" s="47">
        <v>35</v>
      </c>
      <c r="B37" s="42" t="s">
        <v>259</v>
      </c>
      <c r="C37" s="42" t="s">
        <v>28</v>
      </c>
      <c r="D37" s="42" t="s">
        <v>199</v>
      </c>
      <c r="E37" s="43" t="s">
        <v>42</v>
      </c>
      <c r="F37" s="43" t="s">
        <v>153</v>
      </c>
      <c r="G37" s="43" t="s">
        <v>24</v>
      </c>
      <c r="H37" s="43" t="s">
        <v>114</v>
      </c>
      <c r="I37" s="43" t="s">
        <v>117</v>
      </c>
      <c r="J37" s="43" t="s">
        <v>29</v>
      </c>
      <c r="K37" s="43" t="s">
        <v>355</v>
      </c>
      <c r="L37" s="43" t="s">
        <v>30</v>
      </c>
      <c r="M37" s="43" t="s">
        <v>30</v>
      </c>
      <c r="N37" s="43" t="s">
        <v>30</v>
      </c>
      <c r="O37" s="43" t="s">
        <v>260</v>
      </c>
      <c r="P37" s="46">
        <v>90</v>
      </c>
      <c r="Q37" s="46" t="s">
        <v>27</v>
      </c>
      <c r="R37" s="43" t="s">
        <v>261</v>
      </c>
      <c r="S37" s="45" t="s">
        <v>262</v>
      </c>
      <c r="T37" s="45"/>
      <c r="U37" s="44">
        <v>45292</v>
      </c>
      <c r="V37" s="44">
        <v>45657</v>
      </c>
      <c r="W37" s="46" t="s">
        <v>263</v>
      </c>
      <c r="X37" s="46" t="s">
        <v>36</v>
      </c>
      <c r="Y37" s="43" t="s">
        <v>33</v>
      </c>
      <c r="Z37" s="46">
        <v>72.099999999999994</v>
      </c>
      <c r="AA37" s="43" t="s">
        <v>628</v>
      </c>
      <c r="AB37" s="43" t="s">
        <v>629</v>
      </c>
      <c r="AC37" s="65">
        <v>854700000</v>
      </c>
      <c r="AD37" s="65">
        <v>180509998.79999998</v>
      </c>
      <c r="AE37" s="43"/>
      <c r="AF37" s="43" t="s">
        <v>529</v>
      </c>
      <c r="AG37" s="98" t="s">
        <v>530</v>
      </c>
    </row>
    <row r="38" spans="1:33" ht="90" x14ac:dyDescent="0.25">
      <c r="A38" s="53">
        <v>36</v>
      </c>
      <c r="B38" s="37" t="s">
        <v>259</v>
      </c>
      <c r="C38" s="37" t="s">
        <v>246</v>
      </c>
      <c r="D38" s="37" t="s">
        <v>242</v>
      </c>
      <c r="E38" s="37" t="s">
        <v>42</v>
      </c>
      <c r="F38" s="37" t="s">
        <v>153</v>
      </c>
      <c r="G38" s="37" t="s">
        <v>43</v>
      </c>
      <c r="H38" s="37" t="s">
        <v>111</v>
      </c>
      <c r="I38" s="37" t="s">
        <v>117</v>
      </c>
      <c r="J38" s="37" t="s">
        <v>29</v>
      </c>
      <c r="K38" s="37" t="s">
        <v>355</v>
      </c>
      <c r="L38" s="37" t="s">
        <v>30</v>
      </c>
      <c r="M38" s="37" t="s">
        <v>30</v>
      </c>
      <c r="N38" s="37" t="s">
        <v>30</v>
      </c>
      <c r="O38" s="37" t="s">
        <v>264</v>
      </c>
      <c r="P38" s="38">
        <v>13</v>
      </c>
      <c r="Q38" s="38" t="s">
        <v>265</v>
      </c>
      <c r="R38" s="37" t="s">
        <v>266</v>
      </c>
      <c r="S38" s="55" t="s">
        <v>267</v>
      </c>
      <c r="T38" s="55"/>
      <c r="U38" s="39">
        <v>45292</v>
      </c>
      <c r="V38" s="39">
        <v>45657</v>
      </c>
      <c r="W38" s="38" t="s">
        <v>268</v>
      </c>
      <c r="X38" s="38" t="s">
        <v>40</v>
      </c>
      <c r="Y38" s="37" t="s">
        <v>33</v>
      </c>
      <c r="Z38" s="38">
        <v>11.6</v>
      </c>
      <c r="AA38" s="37" t="s">
        <v>472</v>
      </c>
      <c r="AB38" s="37" t="s">
        <v>473</v>
      </c>
      <c r="AC38" s="64">
        <v>569800000</v>
      </c>
      <c r="AD38" s="64">
        <v>120339999.2</v>
      </c>
      <c r="AE38" s="37"/>
      <c r="AF38" s="37" t="s">
        <v>529</v>
      </c>
      <c r="AG38" s="99" t="s">
        <v>530</v>
      </c>
    </row>
    <row r="39" spans="1:33" ht="90" x14ac:dyDescent="0.25">
      <c r="A39" s="47">
        <v>37</v>
      </c>
      <c r="B39" s="43" t="s">
        <v>259</v>
      </c>
      <c r="C39" s="43" t="s">
        <v>246</v>
      </c>
      <c r="D39" s="43" t="s">
        <v>242</v>
      </c>
      <c r="E39" s="43" t="s">
        <v>42</v>
      </c>
      <c r="F39" s="43" t="s">
        <v>153</v>
      </c>
      <c r="G39" s="43" t="s">
        <v>43</v>
      </c>
      <c r="H39" s="43" t="s">
        <v>111</v>
      </c>
      <c r="I39" s="43" t="s">
        <v>117</v>
      </c>
      <c r="J39" s="43" t="s">
        <v>29</v>
      </c>
      <c r="K39" s="43" t="s">
        <v>355</v>
      </c>
      <c r="L39" s="43" t="s">
        <v>30</v>
      </c>
      <c r="M39" s="43" t="s">
        <v>30</v>
      </c>
      <c r="N39" s="43" t="s">
        <v>30</v>
      </c>
      <c r="O39" s="43" t="s">
        <v>269</v>
      </c>
      <c r="P39" s="46">
        <v>90</v>
      </c>
      <c r="Q39" s="46" t="s">
        <v>27</v>
      </c>
      <c r="R39" s="43" t="s">
        <v>270</v>
      </c>
      <c r="S39" s="45" t="s">
        <v>271</v>
      </c>
      <c r="T39" s="45"/>
      <c r="U39" s="44">
        <v>45292</v>
      </c>
      <c r="V39" s="44">
        <v>45657</v>
      </c>
      <c r="W39" s="46" t="s">
        <v>31</v>
      </c>
      <c r="X39" s="46" t="s">
        <v>40</v>
      </c>
      <c r="Y39" s="43" t="s">
        <v>33</v>
      </c>
      <c r="Z39" s="46">
        <v>14.65</v>
      </c>
      <c r="AA39" s="43" t="s">
        <v>474</v>
      </c>
      <c r="AB39" s="43" t="s">
        <v>475</v>
      </c>
      <c r="AC39" s="65">
        <v>395516667</v>
      </c>
      <c r="AD39" s="65">
        <v>84966666</v>
      </c>
      <c r="AE39" s="43"/>
      <c r="AF39" s="43" t="s">
        <v>529</v>
      </c>
      <c r="AG39" s="98" t="s">
        <v>530</v>
      </c>
    </row>
    <row r="40" spans="1:33" ht="195" x14ac:dyDescent="0.25">
      <c r="A40" s="53">
        <v>38</v>
      </c>
      <c r="B40" s="37" t="s">
        <v>77</v>
      </c>
      <c r="C40" s="37" t="s">
        <v>28</v>
      </c>
      <c r="D40" s="37" t="s">
        <v>242</v>
      </c>
      <c r="E40" s="37" t="s">
        <v>42</v>
      </c>
      <c r="F40" s="37" t="s">
        <v>154</v>
      </c>
      <c r="G40" s="37" t="s">
        <v>90</v>
      </c>
      <c r="H40" s="37" t="s">
        <v>116</v>
      </c>
      <c r="I40" s="37" t="s">
        <v>117</v>
      </c>
      <c r="J40" s="37" t="s">
        <v>29</v>
      </c>
      <c r="K40" s="37" t="s">
        <v>355</v>
      </c>
      <c r="L40" s="37" t="s">
        <v>30</v>
      </c>
      <c r="M40" s="37" t="s">
        <v>30</v>
      </c>
      <c r="N40" s="37" t="s">
        <v>30</v>
      </c>
      <c r="O40" s="37" t="s">
        <v>243</v>
      </c>
      <c r="P40" s="38">
        <v>90</v>
      </c>
      <c r="Q40" s="38" t="s">
        <v>27</v>
      </c>
      <c r="R40" s="37" t="s">
        <v>244</v>
      </c>
      <c r="S40" s="55" t="s">
        <v>245</v>
      </c>
      <c r="T40" s="55">
        <v>1078908576.9230769</v>
      </c>
      <c r="U40" s="39">
        <v>45292</v>
      </c>
      <c r="V40" s="39">
        <v>45657</v>
      </c>
      <c r="W40" s="38" t="s">
        <v>31</v>
      </c>
      <c r="X40" s="38" t="s">
        <v>36</v>
      </c>
      <c r="Y40" s="37" t="s">
        <v>33</v>
      </c>
      <c r="Z40" s="38">
        <v>46.4</v>
      </c>
      <c r="AA40" s="37" t="s">
        <v>630</v>
      </c>
      <c r="AB40" s="37" t="s">
        <v>476</v>
      </c>
      <c r="AC40" s="103">
        <v>1077930905.1923077</v>
      </c>
      <c r="AD40" s="103">
        <v>36535789.615384609</v>
      </c>
      <c r="AE40" s="37"/>
      <c r="AF40" s="38" t="s">
        <v>546</v>
      </c>
      <c r="AG40" s="37" t="s">
        <v>547</v>
      </c>
    </row>
    <row r="41" spans="1:33" ht="270" x14ac:dyDescent="0.25">
      <c r="A41" s="47">
        <v>39</v>
      </c>
      <c r="B41" s="43" t="s">
        <v>77</v>
      </c>
      <c r="C41" s="43" t="s">
        <v>28</v>
      </c>
      <c r="D41" s="43" t="s">
        <v>242</v>
      </c>
      <c r="E41" s="43" t="s">
        <v>42</v>
      </c>
      <c r="F41" s="43" t="s">
        <v>154</v>
      </c>
      <c r="G41" s="43" t="s">
        <v>90</v>
      </c>
      <c r="H41" s="43" t="s">
        <v>116</v>
      </c>
      <c r="I41" s="43" t="s">
        <v>117</v>
      </c>
      <c r="J41" s="43" t="s">
        <v>29</v>
      </c>
      <c r="K41" s="43" t="s">
        <v>355</v>
      </c>
      <c r="L41" s="43" t="s">
        <v>30</v>
      </c>
      <c r="M41" s="43" t="s">
        <v>30</v>
      </c>
      <c r="N41" s="43" t="s">
        <v>30</v>
      </c>
      <c r="O41" s="43" t="s">
        <v>249</v>
      </c>
      <c r="P41" s="46">
        <v>90</v>
      </c>
      <c r="Q41" s="46" t="s">
        <v>27</v>
      </c>
      <c r="R41" s="43" t="s">
        <v>250</v>
      </c>
      <c r="S41" s="45" t="s">
        <v>251</v>
      </c>
      <c r="T41" s="45">
        <v>935054100</v>
      </c>
      <c r="U41" s="44">
        <v>45292</v>
      </c>
      <c r="V41" s="44">
        <v>45657</v>
      </c>
      <c r="W41" s="46" t="s">
        <v>31</v>
      </c>
      <c r="X41" s="46" t="s">
        <v>40</v>
      </c>
      <c r="Y41" s="43" t="s">
        <v>33</v>
      </c>
      <c r="Z41" s="46">
        <v>23.5</v>
      </c>
      <c r="AA41" s="43" t="s">
        <v>477</v>
      </c>
      <c r="AB41" s="43" t="s">
        <v>478</v>
      </c>
      <c r="AC41" s="104">
        <v>934206784.5</v>
      </c>
      <c r="AD41" s="104">
        <v>31664351</v>
      </c>
      <c r="AE41" s="43"/>
      <c r="AF41" s="46" t="s">
        <v>546</v>
      </c>
      <c r="AG41" s="43" t="s">
        <v>547</v>
      </c>
    </row>
    <row r="42" spans="1:33" ht="409.5" x14ac:dyDescent="0.25">
      <c r="A42" s="53">
        <v>40</v>
      </c>
      <c r="B42" s="37" t="s">
        <v>77</v>
      </c>
      <c r="C42" s="37" t="s">
        <v>246</v>
      </c>
      <c r="D42" s="37" t="s">
        <v>242</v>
      </c>
      <c r="E42" s="37" t="s">
        <v>42</v>
      </c>
      <c r="F42" s="37" t="s">
        <v>154</v>
      </c>
      <c r="G42" s="37" t="s">
        <v>90</v>
      </c>
      <c r="H42" s="37" t="s">
        <v>116</v>
      </c>
      <c r="I42" s="37" t="s">
        <v>247</v>
      </c>
      <c r="J42" s="37" t="s">
        <v>29</v>
      </c>
      <c r="K42" s="37" t="s">
        <v>355</v>
      </c>
      <c r="L42" s="37" t="s">
        <v>30</v>
      </c>
      <c r="M42" s="37" t="s">
        <v>30</v>
      </c>
      <c r="N42" s="37" t="s">
        <v>30</v>
      </c>
      <c r="O42" s="37" t="s">
        <v>252</v>
      </c>
      <c r="P42" s="38">
        <v>6</v>
      </c>
      <c r="Q42" s="38" t="s">
        <v>25</v>
      </c>
      <c r="R42" s="37" t="s">
        <v>253</v>
      </c>
      <c r="S42" s="55" t="s">
        <v>551</v>
      </c>
      <c r="T42" s="55">
        <v>791199623.07692301</v>
      </c>
      <c r="U42" s="39">
        <v>45292</v>
      </c>
      <c r="V42" s="39">
        <v>45657</v>
      </c>
      <c r="W42" s="38" t="s">
        <v>31</v>
      </c>
      <c r="X42" s="38" t="s">
        <v>254</v>
      </c>
      <c r="Y42" s="37" t="s">
        <v>5</v>
      </c>
      <c r="Z42" s="38">
        <v>100</v>
      </c>
      <c r="AA42" s="37" t="s">
        <v>631</v>
      </c>
      <c r="AB42" s="103" t="s">
        <v>548</v>
      </c>
      <c r="AC42" s="70"/>
      <c r="AD42" s="70"/>
      <c r="AE42" s="37"/>
      <c r="AF42" s="37" t="s">
        <v>549</v>
      </c>
      <c r="AG42" s="54" t="s">
        <v>550</v>
      </c>
    </row>
    <row r="43" spans="1:33" ht="60" x14ac:dyDescent="0.25">
      <c r="A43" s="47">
        <v>41</v>
      </c>
      <c r="B43" s="43" t="s">
        <v>77</v>
      </c>
      <c r="C43" s="43" t="s">
        <v>246</v>
      </c>
      <c r="D43" s="43" t="s">
        <v>248</v>
      </c>
      <c r="E43" s="43" t="s">
        <v>42</v>
      </c>
      <c r="F43" s="43" t="s">
        <v>154</v>
      </c>
      <c r="G43" s="43" t="s">
        <v>43</v>
      </c>
      <c r="H43" s="43" t="s">
        <v>112</v>
      </c>
      <c r="I43" s="43" t="s">
        <v>87</v>
      </c>
      <c r="J43" s="43" t="s">
        <v>103</v>
      </c>
      <c r="K43" s="43" t="s">
        <v>355</v>
      </c>
      <c r="L43" s="43" t="s">
        <v>30</v>
      </c>
      <c r="M43" s="43" t="s">
        <v>30</v>
      </c>
      <c r="N43" s="43" t="s">
        <v>30</v>
      </c>
      <c r="O43" s="43" t="s">
        <v>87</v>
      </c>
      <c r="P43" s="46">
        <v>40000</v>
      </c>
      <c r="Q43" s="46" t="s">
        <v>255</v>
      </c>
      <c r="R43" s="43" t="s">
        <v>256</v>
      </c>
      <c r="S43" s="45" t="s">
        <v>257</v>
      </c>
      <c r="T43" s="45">
        <v>935054100</v>
      </c>
      <c r="U43" s="44">
        <v>45292</v>
      </c>
      <c r="V43" s="44">
        <v>45657</v>
      </c>
      <c r="W43" s="46" t="s">
        <v>31</v>
      </c>
      <c r="X43" s="46" t="s">
        <v>32</v>
      </c>
      <c r="Y43" s="43" t="s">
        <v>5</v>
      </c>
      <c r="Z43" s="43" t="s">
        <v>240</v>
      </c>
      <c r="AA43" s="43" t="s">
        <v>240</v>
      </c>
      <c r="AB43" s="43"/>
      <c r="AC43" s="69"/>
      <c r="AD43" s="69"/>
      <c r="AE43" s="43"/>
      <c r="AF43" s="46" t="s">
        <v>546</v>
      </c>
      <c r="AG43" s="43" t="s">
        <v>547</v>
      </c>
    </row>
    <row r="44" spans="1:33" ht="90" x14ac:dyDescent="0.25">
      <c r="A44" s="53">
        <v>42</v>
      </c>
      <c r="B44" s="37" t="s">
        <v>73</v>
      </c>
      <c r="C44" s="37" t="s">
        <v>201</v>
      </c>
      <c r="D44" s="37" t="s">
        <v>201</v>
      </c>
      <c r="E44" s="37" t="s">
        <v>52</v>
      </c>
      <c r="F44" s="37" t="s">
        <v>53</v>
      </c>
      <c r="G44" s="37" t="s">
        <v>90</v>
      </c>
      <c r="H44" s="37" t="s">
        <v>111</v>
      </c>
      <c r="I44" s="37" t="s">
        <v>78</v>
      </c>
      <c r="J44" s="37" t="s">
        <v>29</v>
      </c>
      <c r="K44" s="37" t="s">
        <v>170</v>
      </c>
      <c r="L44" s="37" t="s">
        <v>215</v>
      </c>
      <c r="M44" s="37" t="s">
        <v>55</v>
      </c>
      <c r="N44" s="37" t="s">
        <v>54</v>
      </c>
      <c r="O44" s="144" t="s">
        <v>55</v>
      </c>
      <c r="P44" s="143">
        <v>5</v>
      </c>
      <c r="Q44" s="143" t="s">
        <v>25</v>
      </c>
      <c r="R44" s="144" t="s">
        <v>104</v>
      </c>
      <c r="S44" s="144" t="s">
        <v>195</v>
      </c>
      <c r="T44" s="55">
        <v>129803409197</v>
      </c>
      <c r="U44" s="150">
        <v>45292</v>
      </c>
      <c r="V44" s="150">
        <v>45657</v>
      </c>
      <c r="W44" s="150" t="s">
        <v>31</v>
      </c>
      <c r="X44" s="150" t="s">
        <v>32</v>
      </c>
      <c r="Y44" s="144" t="s">
        <v>33</v>
      </c>
      <c r="Z44" s="38">
        <v>0</v>
      </c>
      <c r="AA44" s="37" t="s">
        <v>616</v>
      </c>
      <c r="AB44" s="66" t="s">
        <v>465</v>
      </c>
      <c r="AC44" s="71">
        <v>946420573</v>
      </c>
      <c r="AD44" s="71">
        <v>276186848.26999998</v>
      </c>
      <c r="AE44" s="37" t="s">
        <v>617</v>
      </c>
      <c r="AF44" s="144" t="s">
        <v>158</v>
      </c>
      <c r="AG44" s="144" t="s">
        <v>159</v>
      </c>
    </row>
    <row r="45" spans="1:33" ht="90" x14ac:dyDescent="0.25">
      <c r="A45" s="53">
        <v>42</v>
      </c>
      <c r="B45" s="37" t="s">
        <v>73</v>
      </c>
      <c r="C45" s="37" t="s">
        <v>201</v>
      </c>
      <c r="D45" s="37" t="s">
        <v>201</v>
      </c>
      <c r="E45" s="37" t="s">
        <v>52</v>
      </c>
      <c r="F45" s="37" t="s">
        <v>53</v>
      </c>
      <c r="G45" s="37" t="s">
        <v>90</v>
      </c>
      <c r="H45" s="37" t="s">
        <v>111</v>
      </c>
      <c r="I45" s="37" t="s">
        <v>78</v>
      </c>
      <c r="J45" s="37" t="s">
        <v>29</v>
      </c>
      <c r="K45" s="37" t="s">
        <v>170</v>
      </c>
      <c r="L45" s="37" t="s">
        <v>215</v>
      </c>
      <c r="M45" s="37" t="s">
        <v>55</v>
      </c>
      <c r="N45" s="37" t="s">
        <v>160</v>
      </c>
      <c r="O45" s="144"/>
      <c r="P45" s="143"/>
      <c r="Q45" s="143"/>
      <c r="R45" s="144"/>
      <c r="S45" s="144"/>
      <c r="T45" s="55">
        <v>3000000000</v>
      </c>
      <c r="U45" s="150"/>
      <c r="V45" s="150"/>
      <c r="W45" s="150"/>
      <c r="X45" s="150"/>
      <c r="Y45" s="144"/>
      <c r="Z45" s="38">
        <v>0</v>
      </c>
      <c r="AA45" s="37" t="s">
        <v>618</v>
      </c>
      <c r="AB45" s="37" t="s">
        <v>466</v>
      </c>
      <c r="AC45" s="71">
        <v>0</v>
      </c>
      <c r="AD45" s="71">
        <v>0</v>
      </c>
      <c r="AE45" s="37" t="s">
        <v>617</v>
      </c>
      <c r="AF45" s="144"/>
      <c r="AG45" s="144"/>
    </row>
    <row r="46" spans="1:33" ht="90" x14ac:dyDescent="0.25">
      <c r="A46" s="47">
        <v>43</v>
      </c>
      <c r="B46" s="43" t="s">
        <v>73</v>
      </c>
      <c r="C46" s="43" t="s">
        <v>201</v>
      </c>
      <c r="D46" s="43" t="s">
        <v>201</v>
      </c>
      <c r="E46" s="43" t="s">
        <v>52</v>
      </c>
      <c r="F46" s="43" t="s">
        <v>56</v>
      </c>
      <c r="G46" s="43" t="s">
        <v>90</v>
      </c>
      <c r="H46" s="43" t="s">
        <v>111</v>
      </c>
      <c r="I46" s="43" t="s">
        <v>78</v>
      </c>
      <c r="J46" s="43" t="s">
        <v>29</v>
      </c>
      <c r="K46" s="43" t="s">
        <v>170</v>
      </c>
      <c r="L46" s="43" t="s">
        <v>215</v>
      </c>
      <c r="M46" s="43" t="s">
        <v>47</v>
      </c>
      <c r="N46" s="43" t="s">
        <v>57</v>
      </c>
      <c r="O46" s="141" t="s">
        <v>47</v>
      </c>
      <c r="P46" s="142">
        <v>3</v>
      </c>
      <c r="Q46" s="142" t="s">
        <v>25</v>
      </c>
      <c r="R46" s="141" t="s">
        <v>105</v>
      </c>
      <c r="S46" s="141" t="s">
        <v>163</v>
      </c>
      <c r="T46" s="45">
        <v>20570000000</v>
      </c>
      <c r="U46" s="151">
        <v>45292</v>
      </c>
      <c r="V46" s="151">
        <v>45657</v>
      </c>
      <c r="W46" s="151" t="s">
        <v>31</v>
      </c>
      <c r="X46" s="151" t="s">
        <v>32</v>
      </c>
      <c r="Y46" s="141" t="s">
        <v>33</v>
      </c>
      <c r="Z46" s="46">
        <v>0</v>
      </c>
      <c r="AA46" s="43" t="s">
        <v>616</v>
      </c>
      <c r="AB46" s="67" t="s">
        <v>465</v>
      </c>
      <c r="AC46" s="72">
        <v>530500000</v>
      </c>
      <c r="AD46" s="72">
        <v>30566666</v>
      </c>
      <c r="AE46" s="43" t="s">
        <v>617</v>
      </c>
      <c r="AF46" s="141" t="s">
        <v>158</v>
      </c>
      <c r="AG46" s="141" t="s">
        <v>159</v>
      </c>
    </row>
    <row r="47" spans="1:33" ht="90" x14ac:dyDescent="0.25">
      <c r="A47" s="47">
        <v>43</v>
      </c>
      <c r="B47" s="43" t="s">
        <v>73</v>
      </c>
      <c r="C47" s="43" t="s">
        <v>201</v>
      </c>
      <c r="D47" s="43" t="s">
        <v>201</v>
      </c>
      <c r="E47" s="43" t="s">
        <v>52</v>
      </c>
      <c r="F47" s="43" t="s">
        <v>56</v>
      </c>
      <c r="G47" s="43" t="s">
        <v>90</v>
      </c>
      <c r="H47" s="43" t="s">
        <v>111</v>
      </c>
      <c r="I47" s="43" t="s">
        <v>78</v>
      </c>
      <c r="J47" s="43" t="s">
        <v>29</v>
      </c>
      <c r="K47" s="43" t="s">
        <v>170</v>
      </c>
      <c r="L47" s="43" t="s">
        <v>215</v>
      </c>
      <c r="M47" s="43" t="s">
        <v>47</v>
      </c>
      <c r="N47" s="43" t="s">
        <v>161</v>
      </c>
      <c r="O47" s="141"/>
      <c r="P47" s="142"/>
      <c r="Q47" s="142"/>
      <c r="R47" s="141"/>
      <c r="S47" s="141"/>
      <c r="T47" s="45">
        <v>17908067427</v>
      </c>
      <c r="U47" s="151"/>
      <c r="V47" s="151"/>
      <c r="W47" s="151"/>
      <c r="X47" s="151"/>
      <c r="Y47" s="141"/>
      <c r="Z47" s="46">
        <v>0</v>
      </c>
      <c r="AA47" s="43" t="s">
        <v>618</v>
      </c>
      <c r="AB47" s="43" t="s">
        <v>466</v>
      </c>
      <c r="AC47" s="72">
        <v>0</v>
      </c>
      <c r="AD47" s="72">
        <v>0</v>
      </c>
      <c r="AE47" s="43" t="s">
        <v>617</v>
      </c>
      <c r="AF47" s="141"/>
      <c r="AG47" s="141"/>
    </row>
    <row r="48" spans="1:33" ht="90" x14ac:dyDescent="0.25">
      <c r="A48" s="53">
        <v>44</v>
      </c>
      <c r="B48" s="37" t="s">
        <v>73</v>
      </c>
      <c r="C48" s="37" t="s">
        <v>201</v>
      </c>
      <c r="D48" s="37" t="s">
        <v>201</v>
      </c>
      <c r="E48" s="37" t="s">
        <v>52</v>
      </c>
      <c r="F48" s="37" t="s">
        <v>56</v>
      </c>
      <c r="G48" s="37" t="s">
        <v>90</v>
      </c>
      <c r="H48" s="37" t="s">
        <v>111</v>
      </c>
      <c r="I48" s="37" t="s">
        <v>78</v>
      </c>
      <c r="J48" s="37" t="s">
        <v>29</v>
      </c>
      <c r="K48" s="37" t="s">
        <v>170</v>
      </c>
      <c r="L48" s="37" t="s">
        <v>215</v>
      </c>
      <c r="M48" s="37" t="s">
        <v>59</v>
      </c>
      <c r="N48" s="37" t="s">
        <v>58</v>
      </c>
      <c r="O48" s="144" t="s">
        <v>59</v>
      </c>
      <c r="P48" s="143">
        <v>3</v>
      </c>
      <c r="Q48" s="143" t="s">
        <v>25</v>
      </c>
      <c r="R48" s="144" t="s">
        <v>171</v>
      </c>
      <c r="S48" s="144" t="s">
        <v>163</v>
      </c>
      <c r="T48" s="55">
        <v>10615570973</v>
      </c>
      <c r="U48" s="150">
        <v>45292</v>
      </c>
      <c r="V48" s="150">
        <v>45657</v>
      </c>
      <c r="W48" s="150" t="s">
        <v>31</v>
      </c>
      <c r="X48" s="150" t="s">
        <v>32</v>
      </c>
      <c r="Y48" s="144" t="s">
        <v>33</v>
      </c>
      <c r="Z48" s="38">
        <v>0</v>
      </c>
      <c r="AA48" s="37" t="s">
        <v>618</v>
      </c>
      <c r="AB48" s="37" t="s">
        <v>466</v>
      </c>
      <c r="AC48" s="71">
        <v>0</v>
      </c>
      <c r="AD48" s="71">
        <v>0</v>
      </c>
      <c r="AE48" s="37" t="s">
        <v>617</v>
      </c>
      <c r="AF48" s="144" t="s">
        <v>158</v>
      </c>
      <c r="AG48" s="144" t="s">
        <v>159</v>
      </c>
    </row>
    <row r="49" spans="1:33" ht="90" x14ac:dyDescent="0.25">
      <c r="A49" s="53">
        <v>44</v>
      </c>
      <c r="B49" s="37" t="s">
        <v>73</v>
      </c>
      <c r="C49" s="37" t="s">
        <v>201</v>
      </c>
      <c r="D49" s="37" t="s">
        <v>201</v>
      </c>
      <c r="E49" s="37" t="s">
        <v>52</v>
      </c>
      <c r="F49" s="37" t="s">
        <v>56</v>
      </c>
      <c r="G49" s="37" t="s">
        <v>90</v>
      </c>
      <c r="H49" s="37" t="s">
        <v>111</v>
      </c>
      <c r="I49" s="37" t="s">
        <v>78</v>
      </c>
      <c r="J49" s="37" t="s">
        <v>29</v>
      </c>
      <c r="K49" s="37" t="s">
        <v>170</v>
      </c>
      <c r="L49" s="37" t="s">
        <v>215</v>
      </c>
      <c r="M49" s="37" t="s">
        <v>59</v>
      </c>
      <c r="N49" s="37" t="s">
        <v>162</v>
      </c>
      <c r="O49" s="144"/>
      <c r="P49" s="143"/>
      <c r="Q49" s="143"/>
      <c r="R49" s="144"/>
      <c r="S49" s="144"/>
      <c r="T49" s="55">
        <v>2152000000</v>
      </c>
      <c r="U49" s="150"/>
      <c r="V49" s="150"/>
      <c r="W49" s="150"/>
      <c r="X49" s="150"/>
      <c r="Y49" s="144"/>
      <c r="Z49" s="38">
        <v>0</v>
      </c>
      <c r="AA49" s="37" t="s">
        <v>618</v>
      </c>
      <c r="AB49" s="37" t="s">
        <v>466</v>
      </c>
      <c r="AC49" s="71">
        <v>0</v>
      </c>
      <c r="AD49" s="71">
        <v>0</v>
      </c>
      <c r="AE49" s="37" t="s">
        <v>617</v>
      </c>
      <c r="AF49" s="144"/>
      <c r="AG49" s="144"/>
    </row>
    <row r="50" spans="1:33" ht="90" x14ac:dyDescent="0.25">
      <c r="A50" s="47">
        <v>45</v>
      </c>
      <c r="B50" s="43" t="s">
        <v>73</v>
      </c>
      <c r="C50" s="43" t="s">
        <v>201</v>
      </c>
      <c r="D50" s="43" t="s">
        <v>201</v>
      </c>
      <c r="E50" s="43" t="s">
        <v>52</v>
      </c>
      <c r="F50" s="43" t="s">
        <v>56</v>
      </c>
      <c r="G50" s="43" t="s">
        <v>43</v>
      </c>
      <c r="H50" s="43" t="s">
        <v>112</v>
      </c>
      <c r="I50" s="43" t="s">
        <v>85</v>
      </c>
      <c r="J50" s="43" t="s">
        <v>103</v>
      </c>
      <c r="K50" s="43" t="s">
        <v>170</v>
      </c>
      <c r="L50" s="43" t="s">
        <v>211</v>
      </c>
      <c r="M50" s="43" t="s">
        <v>210</v>
      </c>
      <c r="N50" s="43" t="s">
        <v>205</v>
      </c>
      <c r="O50" s="141" t="s">
        <v>216</v>
      </c>
      <c r="P50" s="142">
        <v>8</v>
      </c>
      <c r="Q50" s="142" t="s">
        <v>25</v>
      </c>
      <c r="R50" s="141" t="s">
        <v>217</v>
      </c>
      <c r="S50" s="149" t="s">
        <v>218</v>
      </c>
      <c r="T50" s="45">
        <v>44343794516</v>
      </c>
      <c r="U50" s="44">
        <v>45292</v>
      </c>
      <c r="V50" s="44">
        <v>45657</v>
      </c>
      <c r="W50" s="46" t="s">
        <v>31</v>
      </c>
      <c r="X50" s="46" t="s">
        <v>36</v>
      </c>
      <c r="Y50" s="43" t="s">
        <v>33</v>
      </c>
      <c r="Z50" s="46">
        <v>0</v>
      </c>
      <c r="AA50" s="43" t="s">
        <v>619</v>
      </c>
      <c r="AB50" s="43" t="s">
        <v>466</v>
      </c>
      <c r="AC50" s="72">
        <v>0</v>
      </c>
      <c r="AD50" s="72">
        <v>0</v>
      </c>
      <c r="AE50" s="43" t="s">
        <v>617</v>
      </c>
      <c r="AF50" s="43" t="s">
        <v>158</v>
      </c>
      <c r="AG50" s="43" t="s">
        <v>159</v>
      </c>
    </row>
    <row r="51" spans="1:33" ht="90" x14ac:dyDescent="0.25">
      <c r="A51" s="47">
        <v>45</v>
      </c>
      <c r="B51" s="43" t="s">
        <v>73</v>
      </c>
      <c r="C51" s="43" t="s">
        <v>201</v>
      </c>
      <c r="D51" s="43" t="s">
        <v>201</v>
      </c>
      <c r="E51" s="43" t="s">
        <v>52</v>
      </c>
      <c r="F51" s="43" t="s">
        <v>56</v>
      </c>
      <c r="G51" s="43" t="s">
        <v>43</v>
      </c>
      <c r="H51" s="43" t="s">
        <v>112</v>
      </c>
      <c r="I51" s="43" t="s">
        <v>85</v>
      </c>
      <c r="J51" s="43" t="s">
        <v>103</v>
      </c>
      <c r="K51" s="43" t="s">
        <v>170</v>
      </c>
      <c r="L51" s="43" t="s">
        <v>211</v>
      </c>
      <c r="M51" s="43" t="s">
        <v>210</v>
      </c>
      <c r="N51" s="43" t="s">
        <v>206</v>
      </c>
      <c r="O51" s="141"/>
      <c r="P51" s="142"/>
      <c r="Q51" s="142"/>
      <c r="R51" s="141"/>
      <c r="S51" s="149"/>
      <c r="T51" s="45">
        <v>3656037488.0344849</v>
      </c>
      <c r="U51" s="44">
        <v>45292</v>
      </c>
      <c r="V51" s="44">
        <v>45657</v>
      </c>
      <c r="W51" s="46" t="s">
        <v>31</v>
      </c>
      <c r="X51" s="46" t="s">
        <v>36</v>
      </c>
      <c r="Y51" s="43" t="s">
        <v>33</v>
      </c>
      <c r="Z51" s="46">
        <v>0</v>
      </c>
      <c r="AA51" s="43" t="s">
        <v>618</v>
      </c>
      <c r="AB51" s="43" t="s">
        <v>466</v>
      </c>
      <c r="AC51" s="72">
        <v>0</v>
      </c>
      <c r="AD51" s="72">
        <v>0</v>
      </c>
      <c r="AE51" s="43" t="s">
        <v>617</v>
      </c>
      <c r="AF51" s="43" t="s">
        <v>158</v>
      </c>
      <c r="AG51" s="43" t="s">
        <v>159</v>
      </c>
    </row>
    <row r="52" spans="1:33" ht="90" x14ac:dyDescent="0.25">
      <c r="A52" s="53">
        <v>46</v>
      </c>
      <c r="B52" s="37" t="s">
        <v>73</v>
      </c>
      <c r="C52" s="37" t="s">
        <v>201</v>
      </c>
      <c r="D52" s="37" t="s">
        <v>201</v>
      </c>
      <c r="E52" s="37" t="s">
        <v>52</v>
      </c>
      <c r="F52" s="37" t="s">
        <v>56</v>
      </c>
      <c r="G52" s="37" t="s">
        <v>43</v>
      </c>
      <c r="H52" s="37" t="s">
        <v>112</v>
      </c>
      <c r="I52" s="37" t="s">
        <v>85</v>
      </c>
      <c r="J52" s="37" t="s">
        <v>103</v>
      </c>
      <c r="K52" s="37" t="s">
        <v>170</v>
      </c>
      <c r="L52" s="37" t="s">
        <v>211</v>
      </c>
      <c r="M52" s="37" t="s">
        <v>71</v>
      </c>
      <c r="N52" s="37" t="s">
        <v>207</v>
      </c>
      <c r="O52" s="144" t="s">
        <v>239</v>
      </c>
      <c r="P52" s="143">
        <v>7</v>
      </c>
      <c r="Q52" s="143" t="s">
        <v>25</v>
      </c>
      <c r="R52" s="144" t="s">
        <v>219</v>
      </c>
      <c r="S52" s="144" t="s">
        <v>220</v>
      </c>
      <c r="T52" s="55">
        <v>38800000000</v>
      </c>
      <c r="U52" s="39">
        <v>45292</v>
      </c>
      <c r="V52" s="39">
        <v>45657</v>
      </c>
      <c r="W52" s="38" t="s">
        <v>31</v>
      </c>
      <c r="X52" s="38" t="s">
        <v>36</v>
      </c>
      <c r="Y52" s="37" t="s">
        <v>33</v>
      </c>
      <c r="Z52" s="38">
        <v>0</v>
      </c>
      <c r="AA52" s="37" t="s">
        <v>619</v>
      </c>
      <c r="AB52" s="37" t="s">
        <v>466</v>
      </c>
      <c r="AC52" s="71">
        <v>0</v>
      </c>
      <c r="AD52" s="71">
        <v>0</v>
      </c>
      <c r="AE52" s="37" t="s">
        <v>617</v>
      </c>
      <c r="AF52" s="37" t="s">
        <v>158</v>
      </c>
      <c r="AG52" s="37" t="s">
        <v>159</v>
      </c>
    </row>
    <row r="53" spans="1:33" ht="90" x14ac:dyDescent="0.25">
      <c r="A53" s="53">
        <v>46</v>
      </c>
      <c r="B53" s="37" t="s">
        <v>73</v>
      </c>
      <c r="C53" s="37" t="s">
        <v>201</v>
      </c>
      <c r="D53" s="37" t="s">
        <v>201</v>
      </c>
      <c r="E53" s="37" t="s">
        <v>52</v>
      </c>
      <c r="F53" s="37" t="s">
        <v>56</v>
      </c>
      <c r="G53" s="37" t="s">
        <v>43</v>
      </c>
      <c r="H53" s="37" t="s">
        <v>112</v>
      </c>
      <c r="I53" s="37" t="s">
        <v>85</v>
      </c>
      <c r="J53" s="37" t="s">
        <v>103</v>
      </c>
      <c r="K53" s="37" t="s">
        <v>170</v>
      </c>
      <c r="L53" s="37" t="s">
        <v>211</v>
      </c>
      <c r="M53" s="37" t="s">
        <v>71</v>
      </c>
      <c r="N53" s="37" t="s">
        <v>208</v>
      </c>
      <c r="O53" s="144"/>
      <c r="P53" s="143"/>
      <c r="Q53" s="143"/>
      <c r="R53" s="144"/>
      <c r="S53" s="144"/>
      <c r="T53" s="55">
        <v>35100000000</v>
      </c>
      <c r="U53" s="39">
        <v>45292</v>
      </c>
      <c r="V53" s="39">
        <v>45657</v>
      </c>
      <c r="W53" s="38" t="s">
        <v>31</v>
      </c>
      <c r="X53" s="38" t="s">
        <v>36</v>
      </c>
      <c r="Y53" s="37" t="s">
        <v>33</v>
      </c>
      <c r="Z53" s="38">
        <v>0</v>
      </c>
      <c r="AA53" s="37" t="s">
        <v>619</v>
      </c>
      <c r="AB53" s="37" t="s">
        <v>466</v>
      </c>
      <c r="AC53" s="71">
        <v>178000000</v>
      </c>
      <c r="AD53" s="71">
        <v>2666667</v>
      </c>
      <c r="AE53" s="37" t="s">
        <v>617</v>
      </c>
      <c r="AF53" s="37" t="s">
        <v>158</v>
      </c>
      <c r="AG53" s="37" t="s">
        <v>159</v>
      </c>
    </row>
    <row r="54" spans="1:33" ht="90" x14ac:dyDescent="0.25">
      <c r="A54" s="53">
        <v>46</v>
      </c>
      <c r="B54" s="37" t="s">
        <v>73</v>
      </c>
      <c r="C54" s="37" t="s">
        <v>201</v>
      </c>
      <c r="D54" s="37" t="s">
        <v>201</v>
      </c>
      <c r="E54" s="37" t="s">
        <v>52</v>
      </c>
      <c r="F54" s="37" t="s">
        <v>56</v>
      </c>
      <c r="G54" s="37" t="s">
        <v>43</v>
      </c>
      <c r="H54" s="37" t="s">
        <v>112</v>
      </c>
      <c r="I54" s="37" t="s">
        <v>85</v>
      </c>
      <c r="J54" s="37" t="s">
        <v>103</v>
      </c>
      <c r="K54" s="37" t="s">
        <v>170</v>
      </c>
      <c r="L54" s="37" t="s">
        <v>211</v>
      </c>
      <c r="M54" s="37" t="s">
        <v>71</v>
      </c>
      <c r="N54" s="37" t="s">
        <v>209</v>
      </c>
      <c r="O54" s="144"/>
      <c r="P54" s="143"/>
      <c r="Q54" s="143"/>
      <c r="R54" s="144"/>
      <c r="S54" s="144"/>
      <c r="T54" s="55">
        <v>8000000000</v>
      </c>
      <c r="U54" s="39">
        <v>45292</v>
      </c>
      <c r="V54" s="39">
        <v>45657</v>
      </c>
      <c r="W54" s="38" t="s">
        <v>31</v>
      </c>
      <c r="X54" s="38" t="s">
        <v>36</v>
      </c>
      <c r="Y54" s="37" t="s">
        <v>33</v>
      </c>
      <c r="Z54" s="38">
        <v>0</v>
      </c>
      <c r="AA54" s="37" t="s">
        <v>618</v>
      </c>
      <c r="AB54" s="37" t="s">
        <v>466</v>
      </c>
      <c r="AC54" s="71">
        <v>0</v>
      </c>
      <c r="AD54" s="71">
        <v>0</v>
      </c>
      <c r="AE54" s="37" t="s">
        <v>617</v>
      </c>
      <c r="AF54" s="37" t="s">
        <v>158</v>
      </c>
      <c r="AG54" s="37" t="s">
        <v>159</v>
      </c>
    </row>
    <row r="55" spans="1:33" ht="60" x14ac:dyDescent="0.25">
      <c r="A55" s="47">
        <v>47</v>
      </c>
      <c r="B55" s="43" t="s">
        <v>73</v>
      </c>
      <c r="C55" s="43" t="s">
        <v>28</v>
      </c>
      <c r="D55" s="43" t="s">
        <v>202</v>
      </c>
      <c r="E55" s="43" t="s">
        <v>52</v>
      </c>
      <c r="F55" s="43" t="s">
        <v>53</v>
      </c>
      <c r="G55" s="43" t="s">
        <v>24</v>
      </c>
      <c r="H55" s="43" t="s">
        <v>114</v>
      </c>
      <c r="I55" s="43" t="s">
        <v>168</v>
      </c>
      <c r="J55" s="43" t="s">
        <v>35</v>
      </c>
      <c r="K55" s="43" t="s">
        <v>355</v>
      </c>
      <c r="L55" s="43" t="s">
        <v>30</v>
      </c>
      <c r="M55" s="43" t="s">
        <v>30</v>
      </c>
      <c r="N55" s="43" t="s">
        <v>30</v>
      </c>
      <c r="O55" s="43" t="s">
        <v>272</v>
      </c>
      <c r="P55" s="46">
        <v>100</v>
      </c>
      <c r="Q55" s="46" t="s">
        <v>27</v>
      </c>
      <c r="R55" s="43" t="s">
        <v>273</v>
      </c>
      <c r="S55" s="45" t="s">
        <v>274</v>
      </c>
      <c r="T55" s="45">
        <v>3113706600</v>
      </c>
      <c r="U55" s="44">
        <v>45292</v>
      </c>
      <c r="V55" s="44">
        <v>45657</v>
      </c>
      <c r="W55" s="46" t="s">
        <v>31</v>
      </c>
      <c r="X55" s="46" t="s">
        <v>32</v>
      </c>
      <c r="Y55" s="43" t="s">
        <v>33</v>
      </c>
      <c r="Z55" s="46">
        <v>0</v>
      </c>
      <c r="AA55" s="43" t="s">
        <v>620</v>
      </c>
      <c r="AB55" s="43" t="s">
        <v>468</v>
      </c>
      <c r="AC55" s="72">
        <v>0</v>
      </c>
      <c r="AD55" s="72">
        <v>0</v>
      </c>
      <c r="AE55" s="43"/>
      <c r="AF55" s="43" t="s">
        <v>158</v>
      </c>
      <c r="AG55" s="43" t="s">
        <v>159</v>
      </c>
    </row>
    <row r="56" spans="1:33" ht="60" x14ac:dyDescent="0.25">
      <c r="A56" s="53">
        <v>48</v>
      </c>
      <c r="B56" s="37" t="s">
        <v>73</v>
      </c>
      <c r="C56" s="37" t="s">
        <v>246</v>
      </c>
      <c r="D56" s="37" t="s">
        <v>242</v>
      </c>
      <c r="E56" s="37" t="s">
        <v>52</v>
      </c>
      <c r="F56" s="37" t="s">
        <v>53</v>
      </c>
      <c r="G56" s="37" t="s">
        <v>24</v>
      </c>
      <c r="H56" s="37" t="s">
        <v>114</v>
      </c>
      <c r="I56" s="37" t="s">
        <v>86</v>
      </c>
      <c r="J56" s="37" t="s">
        <v>29</v>
      </c>
      <c r="K56" s="37" t="s">
        <v>355</v>
      </c>
      <c r="L56" s="37" t="s">
        <v>30</v>
      </c>
      <c r="M56" s="37" t="s">
        <v>30</v>
      </c>
      <c r="N56" s="37" t="s">
        <v>30</v>
      </c>
      <c r="O56" s="37" t="s">
        <v>275</v>
      </c>
      <c r="P56" s="38">
        <v>100</v>
      </c>
      <c r="Q56" s="38" t="s">
        <v>27</v>
      </c>
      <c r="R56" s="37" t="s">
        <v>273</v>
      </c>
      <c r="S56" s="55" t="s">
        <v>274</v>
      </c>
      <c r="T56" s="55">
        <f>2336457600+235530000</f>
        <v>2571987600</v>
      </c>
      <c r="U56" s="39">
        <v>45292</v>
      </c>
      <c r="V56" s="39">
        <v>45657</v>
      </c>
      <c r="W56" s="38" t="s">
        <v>31</v>
      </c>
      <c r="X56" s="38" t="s">
        <v>32</v>
      </c>
      <c r="Y56" s="37" t="s">
        <v>33</v>
      </c>
      <c r="Z56" s="62">
        <f>+AC56/T56</f>
        <v>0.77964994854563063</v>
      </c>
      <c r="AA56" s="37" t="s">
        <v>467</v>
      </c>
      <c r="AB56" s="66" t="s">
        <v>468</v>
      </c>
      <c r="AC56" s="71">
        <v>2005250000</v>
      </c>
      <c r="AD56" s="71">
        <v>435065666</v>
      </c>
      <c r="AE56" s="37"/>
      <c r="AF56" s="37" t="s">
        <v>158</v>
      </c>
      <c r="AG56" s="37" t="s">
        <v>159</v>
      </c>
    </row>
    <row r="57" spans="1:33" ht="90" x14ac:dyDescent="0.25">
      <c r="A57" s="47">
        <v>49</v>
      </c>
      <c r="B57" s="43" t="s">
        <v>75</v>
      </c>
      <c r="C57" s="43" t="s">
        <v>28</v>
      </c>
      <c r="D57" s="43" t="s">
        <v>199</v>
      </c>
      <c r="E57" s="43" t="s">
        <v>68</v>
      </c>
      <c r="F57" s="43" t="s">
        <v>69</v>
      </c>
      <c r="G57" s="43" t="s">
        <v>43</v>
      </c>
      <c r="H57" s="43" t="s">
        <v>111</v>
      </c>
      <c r="I57" s="43" t="s">
        <v>84</v>
      </c>
      <c r="J57" s="43" t="s">
        <v>29</v>
      </c>
      <c r="K57" s="43" t="s">
        <v>170</v>
      </c>
      <c r="L57" s="43" t="s">
        <v>212</v>
      </c>
      <c r="M57" s="141" t="s">
        <v>70</v>
      </c>
      <c r="N57" s="43" t="s">
        <v>227</v>
      </c>
      <c r="O57" s="141" t="s">
        <v>235</v>
      </c>
      <c r="P57" s="142">
        <v>12</v>
      </c>
      <c r="Q57" s="142" t="s">
        <v>25</v>
      </c>
      <c r="R57" s="141" t="s">
        <v>234</v>
      </c>
      <c r="S57" s="141" t="s">
        <v>236</v>
      </c>
      <c r="T57" s="45">
        <v>1500000000</v>
      </c>
      <c r="U57" s="44">
        <v>45536</v>
      </c>
      <c r="V57" s="44">
        <v>45657</v>
      </c>
      <c r="W57" s="46" t="s">
        <v>31</v>
      </c>
      <c r="X57" s="46" t="s">
        <v>36</v>
      </c>
      <c r="Y57" s="43" t="s">
        <v>33</v>
      </c>
      <c r="Z57" s="46">
        <v>0</v>
      </c>
      <c r="AA57" s="43"/>
      <c r="AB57" s="43"/>
      <c r="AC57" s="78"/>
      <c r="AD57" s="43"/>
      <c r="AE57" s="43"/>
      <c r="AF57" s="48" t="s">
        <v>428</v>
      </c>
      <c r="AG57" s="100" t="s">
        <v>429</v>
      </c>
    </row>
    <row r="58" spans="1:33" ht="180" x14ac:dyDescent="0.25">
      <c r="A58" s="47">
        <v>49</v>
      </c>
      <c r="B58" s="43" t="s">
        <v>75</v>
      </c>
      <c r="C58" s="43" t="s">
        <v>201</v>
      </c>
      <c r="D58" s="43" t="s">
        <v>201</v>
      </c>
      <c r="E58" s="43" t="s">
        <v>68</v>
      </c>
      <c r="F58" s="43" t="s">
        <v>69</v>
      </c>
      <c r="G58" s="43" t="s">
        <v>43</v>
      </c>
      <c r="H58" s="43" t="s">
        <v>112</v>
      </c>
      <c r="I58" s="43" t="s">
        <v>85</v>
      </c>
      <c r="J58" s="43" t="s">
        <v>29</v>
      </c>
      <c r="K58" s="43" t="s">
        <v>170</v>
      </c>
      <c r="L58" s="43" t="s">
        <v>212</v>
      </c>
      <c r="M58" s="141"/>
      <c r="N58" s="43" t="s">
        <v>228</v>
      </c>
      <c r="O58" s="141" t="s">
        <v>71</v>
      </c>
      <c r="P58" s="142"/>
      <c r="Q58" s="142"/>
      <c r="R58" s="141"/>
      <c r="S58" s="141"/>
      <c r="T58" s="45">
        <v>5000000000</v>
      </c>
      <c r="U58" s="44">
        <v>45536</v>
      </c>
      <c r="V58" s="44">
        <v>45657</v>
      </c>
      <c r="W58" s="46" t="s">
        <v>31</v>
      </c>
      <c r="X58" s="46" t="s">
        <v>36</v>
      </c>
      <c r="Y58" s="43" t="s">
        <v>33</v>
      </c>
      <c r="Z58" s="46">
        <v>4</v>
      </c>
      <c r="AA58" s="43" t="s">
        <v>621</v>
      </c>
      <c r="AB58" s="43" t="s">
        <v>622</v>
      </c>
      <c r="AC58" s="138" t="s">
        <v>623</v>
      </c>
      <c r="AD58" s="138">
        <v>550142500</v>
      </c>
      <c r="AE58" s="43"/>
      <c r="AF58" s="48" t="s">
        <v>428</v>
      </c>
      <c r="AG58" s="100" t="s">
        <v>429</v>
      </c>
    </row>
    <row r="59" spans="1:33" ht="90" x14ac:dyDescent="0.25">
      <c r="A59" s="53">
        <v>50</v>
      </c>
      <c r="B59" s="37" t="s">
        <v>75</v>
      </c>
      <c r="C59" s="37" t="s">
        <v>28</v>
      </c>
      <c r="D59" s="37" t="s">
        <v>198</v>
      </c>
      <c r="E59" s="37" t="s">
        <v>68</v>
      </c>
      <c r="F59" s="37" t="s">
        <v>69</v>
      </c>
      <c r="G59" s="37" t="s">
        <v>43</v>
      </c>
      <c r="H59" s="37" t="s">
        <v>112</v>
      </c>
      <c r="I59" s="37" t="s">
        <v>85</v>
      </c>
      <c r="J59" s="37" t="s">
        <v>29</v>
      </c>
      <c r="K59" s="37" t="s">
        <v>170</v>
      </c>
      <c r="L59" s="37" t="s">
        <v>212</v>
      </c>
      <c r="M59" s="37" t="s">
        <v>71</v>
      </c>
      <c r="N59" s="37" t="s">
        <v>229</v>
      </c>
      <c r="O59" s="144" t="s">
        <v>47</v>
      </c>
      <c r="P59" s="143">
        <v>2</v>
      </c>
      <c r="Q59" s="143" t="s">
        <v>25</v>
      </c>
      <c r="R59" s="144" t="s">
        <v>105</v>
      </c>
      <c r="S59" s="145" t="s">
        <v>220</v>
      </c>
      <c r="T59" s="55">
        <v>400000000</v>
      </c>
      <c r="U59" s="39">
        <v>45536</v>
      </c>
      <c r="V59" s="39">
        <v>45657</v>
      </c>
      <c r="W59" s="38" t="s">
        <v>31</v>
      </c>
      <c r="X59" s="38" t="s">
        <v>36</v>
      </c>
      <c r="Y59" s="37" t="s">
        <v>33</v>
      </c>
      <c r="Z59" s="38">
        <v>0</v>
      </c>
      <c r="AA59" s="37"/>
      <c r="AB59" s="37"/>
      <c r="AC59" s="79"/>
      <c r="AD59" s="37"/>
      <c r="AE59" s="37"/>
      <c r="AF59" s="57" t="s">
        <v>428</v>
      </c>
      <c r="AG59" s="101" t="s">
        <v>429</v>
      </c>
    </row>
    <row r="60" spans="1:33" ht="90" x14ac:dyDescent="0.25">
      <c r="A60" s="53">
        <v>50</v>
      </c>
      <c r="B60" s="37" t="s">
        <v>75</v>
      </c>
      <c r="C60" s="37" t="s">
        <v>28</v>
      </c>
      <c r="D60" s="37" t="s">
        <v>198</v>
      </c>
      <c r="E60" s="37" t="s">
        <v>68</v>
      </c>
      <c r="F60" s="37" t="s">
        <v>69</v>
      </c>
      <c r="G60" s="37" t="s">
        <v>43</v>
      </c>
      <c r="H60" s="37" t="s">
        <v>112</v>
      </c>
      <c r="I60" s="37" t="s">
        <v>85</v>
      </c>
      <c r="J60" s="37" t="s">
        <v>29</v>
      </c>
      <c r="K60" s="37" t="s">
        <v>170</v>
      </c>
      <c r="L60" s="37" t="s">
        <v>212</v>
      </c>
      <c r="M60" s="37" t="s">
        <v>71</v>
      </c>
      <c r="N60" s="37" t="s">
        <v>230</v>
      </c>
      <c r="O60" s="144" t="s">
        <v>230</v>
      </c>
      <c r="P60" s="143"/>
      <c r="Q60" s="143"/>
      <c r="R60" s="144"/>
      <c r="S60" s="145"/>
      <c r="T60" s="55">
        <v>800000000</v>
      </c>
      <c r="U60" s="39">
        <v>45536</v>
      </c>
      <c r="V60" s="39">
        <v>45657</v>
      </c>
      <c r="W60" s="38" t="s">
        <v>31</v>
      </c>
      <c r="X60" s="38" t="s">
        <v>36</v>
      </c>
      <c r="Y60" s="37" t="s">
        <v>33</v>
      </c>
      <c r="Z60" s="38">
        <v>0</v>
      </c>
      <c r="AA60" s="37"/>
      <c r="AB60" s="37"/>
      <c r="AC60" s="79"/>
      <c r="AD60" s="37"/>
      <c r="AE60" s="37"/>
      <c r="AF60" s="57" t="s">
        <v>428</v>
      </c>
      <c r="AG60" s="101" t="s">
        <v>429</v>
      </c>
    </row>
    <row r="61" spans="1:33" ht="90" x14ac:dyDescent="0.25">
      <c r="A61" s="53">
        <v>50</v>
      </c>
      <c r="B61" s="37" t="s">
        <v>75</v>
      </c>
      <c r="C61" s="37" t="s">
        <v>28</v>
      </c>
      <c r="D61" s="37" t="s">
        <v>198</v>
      </c>
      <c r="E61" s="37" t="s">
        <v>68</v>
      </c>
      <c r="F61" s="37" t="s">
        <v>69</v>
      </c>
      <c r="G61" s="37" t="s">
        <v>43</v>
      </c>
      <c r="H61" s="37" t="s">
        <v>112</v>
      </c>
      <c r="I61" s="37" t="s">
        <v>85</v>
      </c>
      <c r="J61" s="37" t="s">
        <v>29</v>
      </c>
      <c r="K61" s="37" t="s">
        <v>170</v>
      </c>
      <c r="L61" s="37" t="s">
        <v>212</v>
      </c>
      <c r="M61" s="37" t="s">
        <v>71</v>
      </c>
      <c r="N61" s="37" t="s">
        <v>231</v>
      </c>
      <c r="O61" s="144" t="s">
        <v>231</v>
      </c>
      <c r="P61" s="143"/>
      <c r="Q61" s="143"/>
      <c r="R61" s="144"/>
      <c r="S61" s="145"/>
      <c r="T61" s="55">
        <v>2400000000</v>
      </c>
      <c r="U61" s="39">
        <v>45536</v>
      </c>
      <c r="V61" s="39">
        <v>45657</v>
      </c>
      <c r="W61" s="38" t="s">
        <v>31</v>
      </c>
      <c r="X61" s="38" t="s">
        <v>36</v>
      </c>
      <c r="Y61" s="37" t="s">
        <v>33</v>
      </c>
      <c r="Z61" s="38">
        <v>0</v>
      </c>
      <c r="AA61" s="37"/>
      <c r="AB61" s="37"/>
      <c r="AC61" s="79"/>
      <c r="AD61" s="37"/>
      <c r="AE61" s="37"/>
      <c r="AF61" s="57" t="s">
        <v>428</v>
      </c>
      <c r="AG61" s="101" t="s">
        <v>429</v>
      </c>
    </row>
    <row r="62" spans="1:33" ht="90" x14ac:dyDescent="0.25">
      <c r="A62" s="53">
        <v>50</v>
      </c>
      <c r="B62" s="37" t="s">
        <v>75</v>
      </c>
      <c r="C62" s="37" t="s">
        <v>28</v>
      </c>
      <c r="D62" s="37" t="s">
        <v>198</v>
      </c>
      <c r="E62" s="37" t="s">
        <v>68</v>
      </c>
      <c r="F62" s="37" t="s">
        <v>69</v>
      </c>
      <c r="G62" s="37" t="s">
        <v>43</v>
      </c>
      <c r="H62" s="37" t="s">
        <v>112</v>
      </c>
      <c r="I62" s="37" t="s">
        <v>85</v>
      </c>
      <c r="J62" s="37" t="s">
        <v>29</v>
      </c>
      <c r="K62" s="37" t="s">
        <v>170</v>
      </c>
      <c r="L62" s="37" t="s">
        <v>212</v>
      </c>
      <c r="M62" s="37" t="s">
        <v>71</v>
      </c>
      <c r="N62" s="37" t="s">
        <v>232</v>
      </c>
      <c r="O62" s="144" t="s">
        <v>232</v>
      </c>
      <c r="P62" s="143"/>
      <c r="Q62" s="143"/>
      <c r="R62" s="144"/>
      <c r="S62" s="145"/>
      <c r="T62" s="55">
        <v>400000000</v>
      </c>
      <c r="U62" s="39">
        <v>45536</v>
      </c>
      <c r="V62" s="39">
        <v>45657</v>
      </c>
      <c r="W62" s="38" t="s">
        <v>31</v>
      </c>
      <c r="X62" s="38" t="s">
        <v>36</v>
      </c>
      <c r="Y62" s="37" t="s">
        <v>33</v>
      </c>
      <c r="Z62" s="38">
        <v>0</v>
      </c>
      <c r="AA62" s="37"/>
      <c r="AB62" s="37"/>
      <c r="AC62" s="79"/>
      <c r="AD62" s="37"/>
      <c r="AE62" s="37"/>
      <c r="AF62" s="57" t="s">
        <v>428</v>
      </c>
      <c r="AG62" s="101" t="s">
        <v>429</v>
      </c>
    </row>
    <row r="63" spans="1:33" ht="90" x14ac:dyDescent="0.25">
      <c r="A63" s="47">
        <v>51</v>
      </c>
      <c r="B63" s="43" t="s">
        <v>75</v>
      </c>
      <c r="C63" s="43" t="s">
        <v>28</v>
      </c>
      <c r="D63" s="43" t="s">
        <v>198</v>
      </c>
      <c r="E63" s="43" t="s">
        <v>68</v>
      </c>
      <c r="F63" s="43" t="s">
        <v>69</v>
      </c>
      <c r="G63" s="43" t="s">
        <v>43</v>
      </c>
      <c r="H63" s="43" t="s">
        <v>112</v>
      </c>
      <c r="I63" s="43" t="s">
        <v>85</v>
      </c>
      <c r="J63" s="43" t="s">
        <v>29</v>
      </c>
      <c r="K63" s="43" t="s">
        <v>170</v>
      </c>
      <c r="L63" s="43" t="s">
        <v>212</v>
      </c>
      <c r="M63" s="141" t="s">
        <v>136</v>
      </c>
      <c r="N63" s="43" t="s">
        <v>197</v>
      </c>
      <c r="O63" s="141" t="s">
        <v>238</v>
      </c>
      <c r="P63" s="142">
        <v>10</v>
      </c>
      <c r="Q63" s="142" t="s">
        <v>25</v>
      </c>
      <c r="R63" s="141" t="s">
        <v>237</v>
      </c>
      <c r="S63" s="141" t="s">
        <v>146</v>
      </c>
      <c r="T63" s="45">
        <v>200000000</v>
      </c>
      <c r="U63" s="44">
        <v>45536</v>
      </c>
      <c r="V63" s="44">
        <v>45657</v>
      </c>
      <c r="W63" s="46" t="s">
        <v>31</v>
      </c>
      <c r="X63" s="46" t="s">
        <v>36</v>
      </c>
      <c r="Y63" s="43" t="s">
        <v>33</v>
      </c>
      <c r="Z63" s="46">
        <v>0</v>
      </c>
      <c r="AA63" s="43"/>
      <c r="AB63" s="43"/>
      <c r="AC63" s="78"/>
      <c r="AD63" s="43"/>
      <c r="AE63" s="43"/>
      <c r="AF63" s="48" t="s">
        <v>428</v>
      </c>
      <c r="AG63" s="100" t="s">
        <v>429</v>
      </c>
    </row>
    <row r="64" spans="1:33" ht="75" x14ac:dyDescent="0.25">
      <c r="A64" s="47">
        <v>51</v>
      </c>
      <c r="B64" s="43" t="s">
        <v>75</v>
      </c>
      <c r="C64" s="43" t="s">
        <v>28</v>
      </c>
      <c r="D64" s="43" t="s">
        <v>198</v>
      </c>
      <c r="E64" s="43" t="s">
        <v>68</v>
      </c>
      <c r="F64" s="43" t="s">
        <v>69</v>
      </c>
      <c r="G64" s="43" t="s">
        <v>90</v>
      </c>
      <c r="H64" s="43" t="s">
        <v>116</v>
      </c>
      <c r="I64" s="43" t="s">
        <v>84</v>
      </c>
      <c r="J64" s="43" t="s">
        <v>103</v>
      </c>
      <c r="K64" s="43" t="s">
        <v>170</v>
      </c>
      <c r="L64" s="43" t="s">
        <v>212</v>
      </c>
      <c r="M64" s="141"/>
      <c r="N64" s="43" t="s">
        <v>233</v>
      </c>
      <c r="O64" s="141" t="s">
        <v>71</v>
      </c>
      <c r="P64" s="142"/>
      <c r="Q64" s="142"/>
      <c r="R64" s="141"/>
      <c r="S64" s="141" t="s">
        <v>132</v>
      </c>
      <c r="T64" s="45">
        <v>400000000</v>
      </c>
      <c r="U64" s="44">
        <v>45536</v>
      </c>
      <c r="V64" s="44">
        <v>45657</v>
      </c>
      <c r="W64" s="46" t="s">
        <v>31</v>
      </c>
      <c r="X64" s="46" t="s">
        <v>36</v>
      </c>
      <c r="Y64" s="43" t="s">
        <v>5</v>
      </c>
      <c r="Z64" s="46">
        <v>0</v>
      </c>
      <c r="AA64" s="43"/>
      <c r="AB64" s="43"/>
      <c r="AC64" s="78"/>
      <c r="AD64" s="43"/>
      <c r="AE64" s="43"/>
      <c r="AF64" s="48" t="s">
        <v>428</v>
      </c>
      <c r="AG64" s="100" t="s">
        <v>429</v>
      </c>
    </row>
    <row r="65" spans="1:33" ht="90" x14ac:dyDescent="0.25">
      <c r="A65" s="53">
        <v>52</v>
      </c>
      <c r="B65" s="37" t="s">
        <v>75</v>
      </c>
      <c r="C65" s="37" t="s">
        <v>28</v>
      </c>
      <c r="D65" s="37" t="s">
        <v>198</v>
      </c>
      <c r="E65" s="37" t="s">
        <v>68</v>
      </c>
      <c r="F65" s="37" t="s">
        <v>69</v>
      </c>
      <c r="G65" s="37" t="s">
        <v>90</v>
      </c>
      <c r="H65" s="37" t="s">
        <v>116</v>
      </c>
      <c r="I65" s="37" t="s">
        <v>85</v>
      </c>
      <c r="J65" s="37" t="s">
        <v>29</v>
      </c>
      <c r="K65" s="37" t="s">
        <v>355</v>
      </c>
      <c r="L65" s="37" t="s">
        <v>240</v>
      </c>
      <c r="M65" s="37" t="s">
        <v>240</v>
      </c>
      <c r="N65" s="37" t="s">
        <v>240</v>
      </c>
      <c r="O65" s="37" t="s">
        <v>241</v>
      </c>
      <c r="P65" s="38">
        <v>100</v>
      </c>
      <c r="Q65" s="38" t="s">
        <v>27</v>
      </c>
      <c r="R65" s="37"/>
      <c r="S65" s="37"/>
      <c r="T65" s="55">
        <v>1870000000</v>
      </c>
      <c r="U65" s="39">
        <v>45292</v>
      </c>
      <c r="V65" s="39">
        <v>45657</v>
      </c>
      <c r="W65" s="38" t="s">
        <v>31</v>
      </c>
      <c r="X65" s="38" t="s">
        <v>36</v>
      </c>
      <c r="Y65" s="37" t="s">
        <v>33</v>
      </c>
      <c r="Z65" s="38">
        <v>13</v>
      </c>
      <c r="AA65" s="37" t="s">
        <v>497</v>
      </c>
      <c r="AB65" s="37" t="s">
        <v>531</v>
      </c>
      <c r="AC65" s="79">
        <v>1206133334</v>
      </c>
      <c r="AD65" s="79">
        <v>156666667</v>
      </c>
      <c r="AE65" s="37" t="s">
        <v>624</v>
      </c>
      <c r="AF65" s="57" t="s">
        <v>428</v>
      </c>
      <c r="AG65" s="101" t="s">
        <v>429</v>
      </c>
    </row>
    <row r="66" spans="1:33" ht="90" x14ac:dyDescent="0.25">
      <c r="A66" s="47">
        <v>53</v>
      </c>
      <c r="B66" s="43" t="s">
        <v>34</v>
      </c>
      <c r="C66" s="43" t="s">
        <v>28</v>
      </c>
      <c r="D66" s="43" t="s">
        <v>202</v>
      </c>
      <c r="E66" s="43" t="s">
        <v>80</v>
      </c>
      <c r="F66" s="48" t="s">
        <v>30</v>
      </c>
      <c r="G66" s="43" t="s">
        <v>90</v>
      </c>
      <c r="H66" s="43" t="s">
        <v>115</v>
      </c>
      <c r="I66" s="43" t="s">
        <v>168</v>
      </c>
      <c r="J66" s="43" t="s">
        <v>35</v>
      </c>
      <c r="K66" s="48" t="s">
        <v>170</v>
      </c>
      <c r="L66" s="48" t="s">
        <v>213</v>
      </c>
      <c r="M66" s="43" t="s">
        <v>66</v>
      </c>
      <c r="N66" s="48" t="s">
        <v>221</v>
      </c>
      <c r="O66" s="48" t="s">
        <v>66</v>
      </c>
      <c r="P66" s="49">
        <v>9</v>
      </c>
      <c r="Q66" s="49" t="s">
        <v>25</v>
      </c>
      <c r="R66" s="43" t="s">
        <v>121</v>
      </c>
      <c r="S66" s="50" t="s">
        <v>122</v>
      </c>
      <c r="T66" s="51">
        <v>4309152302</v>
      </c>
      <c r="U66" s="52">
        <v>45292</v>
      </c>
      <c r="V66" s="52">
        <v>45657</v>
      </c>
      <c r="W66" s="49" t="s">
        <v>31</v>
      </c>
      <c r="X66" s="49" t="s">
        <v>36</v>
      </c>
      <c r="Y66" s="43" t="s">
        <v>33</v>
      </c>
      <c r="Z66" s="46">
        <v>0</v>
      </c>
      <c r="AA66" s="43" t="s">
        <v>483</v>
      </c>
      <c r="AB66" s="43"/>
      <c r="AC66" s="69"/>
      <c r="AD66" s="69"/>
      <c r="AE66" s="43"/>
      <c r="AF66" s="48" t="s">
        <v>490</v>
      </c>
      <c r="AG66" s="100" t="s">
        <v>491</v>
      </c>
    </row>
    <row r="67" spans="1:33" ht="150" x14ac:dyDescent="0.25">
      <c r="A67" s="53">
        <v>54</v>
      </c>
      <c r="B67" s="37" t="s">
        <v>34</v>
      </c>
      <c r="C67" s="37" t="s">
        <v>28</v>
      </c>
      <c r="D67" s="37" t="s">
        <v>202</v>
      </c>
      <c r="E67" s="37" t="s">
        <v>80</v>
      </c>
      <c r="F67" s="57" t="s">
        <v>30</v>
      </c>
      <c r="G67" s="37" t="s">
        <v>90</v>
      </c>
      <c r="H67" s="37" t="s">
        <v>115</v>
      </c>
      <c r="I67" s="37" t="s">
        <v>168</v>
      </c>
      <c r="J67" s="37" t="s">
        <v>35</v>
      </c>
      <c r="K67" s="57" t="s">
        <v>170</v>
      </c>
      <c r="L67" s="57" t="s">
        <v>213</v>
      </c>
      <c r="M67" s="37" t="s">
        <v>66</v>
      </c>
      <c r="N67" s="57" t="s">
        <v>221</v>
      </c>
      <c r="O67" s="57" t="s">
        <v>66</v>
      </c>
      <c r="P67" s="58">
        <v>2</v>
      </c>
      <c r="Q67" s="58" t="s">
        <v>25</v>
      </c>
      <c r="R67" s="37" t="s">
        <v>121</v>
      </c>
      <c r="S67" s="59" t="s">
        <v>122</v>
      </c>
      <c r="T67" s="60">
        <v>3940804989</v>
      </c>
      <c r="U67" s="61">
        <v>45292</v>
      </c>
      <c r="V67" s="61">
        <v>45657</v>
      </c>
      <c r="W67" s="58" t="s">
        <v>31</v>
      </c>
      <c r="X67" s="58" t="s">
        <v>36</v>
      </c>
      <c r="Y67" s="37" t="s">
        <v>33</v>
      </c>
      <c r="Z67" s="73">
        <v>3.8063289205808506E-3</v>
      </c>
      <c r="AA67" s="37" t="s">
        <v>484</v>
      </c>
      <c r="AB67" s="37" t="s">
        <v>485</v>
      </c>
      <c r="AC67" s="70">
        <v>15000000</v>
      </c>
      <c r="AD67" s="70">
        <v>10250000</v>
      </c>
      <c r="AE67" s="37"/>
      <c r="AF67" s="57" t="s">
        <v>490</v>
      </c>
      <c r="AG67" s="101" t="s">
        <v>491</v>
      </c>
    </row>
    <row r="68" spans="1:33" ht="165" x14ac:dyDescent="0.25">
      <c r="A68" s="47">
        <v>55</v>
      </c>
      <c r="B68" s="43" t="s">
        <v>34</v>
      </c>
      <c r="C68" s="43" t="s">
        <v>28</v>
      </c>
      <c r="D68" s="43" t="s">
        <v>202</v>
      </c>
      <c r="E68" s="43" t="s">
        <v>80</v>
      </c>
      <c r="F68" s="48" t="s">
        <v>30</v>
      </c>
      <c r="G68" s="43" t="s">
        <v>90</v>
      </c>
      <c r="H68" s="43" t="s">
        <v>115</v>
      </c>
      <c r="I68" s="43" t="s">
        <v>169</v>
      </c>
      <c r="J68" s="43" t="s">
        <v>35</v>
      </c>
      <c r="K68" s="48" t="s">
        <v>170</v>
      </c>
      <c r="L68" s="48" t="s">
        <v>213</v>
      </c>
      <c r="M68" s="43" t="s">
        <v>67</v>
      </c>
      <c r="N68" s="48" t="s">
        <v>222</v>
      </c>
      <c r="O68" s="146" t="s">
        <v>225</v>
      </c>
      <c r="P68" s="147">
        <v>5</v>
      </c>
      <c r="Q68" s="147" t="s">
        <v>25</v>
      </c>
      <c r="R68" s="141" t="s">
        <v>224</v>
      </c>
      <c r="S68" s="148" t="s">
        <v>148</v>
      </c>
      <c r="T68" s="51">
        <v>729692450</v>
      </c>
      <c r="U68" s="52">
        <v>45292</v>
      </c>
      <c r="V68" s="52">
        <v>45657</v>
      </c>
      <c r="W68" s="49" t="s">
        <v>31</v>
      </c>
      <c r="X68" s="49" t="s">
        <v>36</v>
      </c>
      <c r="Y68" s="43" t="s">
        <v>33</v>
      </c>
      <c r="Z68" s="46">
        <v>0</v>
      </c>
      <c r="AA68" s="43" t="s">
        <v>516</v>
      </c>
      <c r="AB68" s="43"/>
      <c r="AC68" s="69"/>
      <c r="AD68" s="69"/>
      <c r="AE68" s="43"/>
      <c r="AF68" s="48" t="s">
        <v>490</v>
      </c>
      <c r="AG68" s="100" t="s">
        <v>491</v>
      </c>
    </row>
    <row r="69" spans="1:33" ht="360" x14ac:dyDescent="0.25">
      <c r="A69" s="47">
        <v>55</v>
      </c>
      <c r="B69" s="43" t="s">
        <v>34</v>
      </c>
      <c r="C69" s="43" t="s">
        <v>28</v>
      </c>
      <c r="D69" s="43" t="s">
        <v>202</v>
      </c>
      <c r="E69" s="43" t="s">
        <v>80</v>
      </c>
      <c r="F69" s="48" t="s">
        <v>30</v>
      </c>
      <c r="G69" s="43" t="s">
        <v>90</v>
      </c>
      <c r="H69" s="43" t="s">
        <v>115</v>
      </c>
      <c r="I69" s="43" t="s">
        <v>169</v>
      </c>
      <c r="J69" s="43" t="s">
        <v>35</v>
      </c>
      <c r="K69" s="48" t="s">
        <v>170</v>
      </c>
      <c r="L69" s="48" t="s">
        <v>213</v>
      </c>
      <c r="M69" s="43" t="s">
        <v>67</v>
      </c>
      <c r="N69" s="48" t="s">
        <v>223</v>
      </c>
      <c r="O69" s="146" t="s">
        <v>49</v>
      </c>
      <c r="P69" s="147"/>
      <c r="Q69" s="147"/>
      <c r="R69" s="141"/>
      <c r="S69" s="148"/>
      <c r="T69" s="51">
        <v>1047643065</v>
      </c>
      <c r="U69" s="52">
        <v>45292</v>
      </c>
      <c r="V69" s="52">
        <v>45657</v>
      </c>
      <c r="W69" s="49" t="s">
        <v>31</v>
      </c>
      <c r="X69" s="49" t="s">
        <v>36</v>
      </c>
      <c r="Y69" s="43" t="s">
        <v>33</v>
      </c>
      <c r="Z69" s="46">
        <v>0</v>
      </c>
      <c r="AA69" s="43" t="s">
        <v>642</v>
      </c>
      <c r="AB69" s="43" t="s">
        <v>522</v>
      </c>
      <c r="AC69" s="69">
        <v>240000000</v>
      </c>
      <c r="AD69" s="69"/>
      <c r="AE69" s="43"/>
      <c r="AF69" s="48" t="s">
        <v>490</v>
      </c>
      <c r="AG69" s="100" t="s">
        <v>491</v>
      </c>
    </row>
    <row r="70" spans="1:33" ht="90" x14ac:dyDescent="0.25">
      <c r="A70" s="53">
        <v>56</v>
      </c>
      <c r="B70" s="37" t="s">
        <v>34</v>
      </c>
      <c r="C70" s="37" t="s">
        <v>28</v>
      </c>
      <c r="D70" s="37" t="s">
        <v>202</v>
      </c>
      <c r="E70" s="37" t="s">
        <v>80</v>
      </c>
      <c r="F70" s="57" t="s">
        <v>30</v>
      </c>
      <c r="G70" s="37" t="s">
        <v>24</v>
      </c>
      <c r="H70" s="37" t="s">
        <v>114</v>
      </c>
      <c r="I70" s="37" t="s">
        <v>169</v>
      </c>
      <c r="J70" s="37" t="s">
        <v>102</v>
      </c>
      <c r="K70" s="57" t="s">
        <v>170</v>
      </c>
      <c r="L70" s="57" t="s">
        <v>213</v>
      </c>
      <c r="M70" s="37" t="s">
        <v>226</v>
      </c>
      <c r="N70" s="57" t="s">
        <v>295</v>
      </c>
      <c r="O70" s="37" t="s">
        <v>302</v>
      </c>
      <c r="P70" s="58">
        <v>1</v>
      </c>
      <c r="Q70" s="58" t="s">
        <v>25</v>
      </c>
      <c r="R70" s="37" t="s">
        <v>303</v>
      </c>
      <c r="S70" s="37" t="s">
        <v>122</v>
      </c>
      <c r="T70" s="60">
        <v>550636800</v>
      </c>
      <c r="U70" s="61">
        <v>45292</v>
      </c>
      <c r="V70" s="61">
        <v>45657</v>
      </c>
      <c r="W70" s="58" t="s">
        <v>31</v>
      </c>
      <c r="X70" s="58" t="s">
        <v>36</v>
      </c>
      <c r="Y70" s="37" t="s">
        <v>33</v>
      </c>
      <c r="Z70" s="38">
        <v>0</v>
      </c>
      <c r="AA70" s="37" t="s">
        <v>483</v>
      </c>
      <c r="AB70" s="37"/>
      <c r="AC70" s="70"/>
      <c r="AD70" s="70"/>
      <c r="AE70" s="37"/>
      <c r="AF70" s="57" t="s">
        <v>490</v>
      </c>
      <c r="AG70" s="101" t="s">
        <v>491</v>
      </c>
    </row>
    <row r="71" spans="1:33" ht="90" x14ac:dyDescent="0.25">
      <c r="A71" s="47">
        <v>57</v>
      </c>
      <c r="B71" s="43" t="s">
        <v>34</v>
      </c>
      <c r="C71" s="43" t="s">
        <v>28</v>
      </c>
      <c r="D71" s="43" t="s">
        <v>202</v>
      </c>
      <c r="E71" s="43" t="s">
        <v>80</v>
      </c>
      <c r="F71" s="48" t="s">
        <v>30</v>
      </c>
      <c r="G71" s="43" t="s">
        <v>24</v>
      </c>
      <c r="H71" s="43" t="s">
        <v>114</v>
      </c>
      <c r="I71" s="43" t="s">
        <v>169</v>
      </c>
      <c r="J71" s="43" t="s">
        <v>35</v>
      </c>
      <c r="K71" s="48" t="s">
        <v>170</v>
      </c>
      <c r="L71" s="48" t="s">
        <v>213</v>
      </c>
      <c r="M71" s="43" t="s">
        <v>226</v>
      </c>
      <c r="N71" s="48" t="s">
        <v>296</v>
      </c>
      <c r="O71" s="43" t="s">
        <v>302</v>
      </c>
      <c r="P71" s="49">
        <v>1</v>
      </c>
      <c r="Q71" s="49" t="s">
        <v>25</v>
      </c>
      <c r="R71" s="43" t="s">
        <v>304</v>
      </c>
      <c r="S71" s="43" t="s">
        <v>122</v>
      </c>
      <c r="T71" s="51">
        <v>75425770</v>
      </c>
      <c r="U71" s="52">
        <v>45292</v>
      </c>
      <c r="V71" s="52">
        <v>45657</v>
      </c>
      <c r="W71" s="49" t="s">
        <v>31</v>
      </c>
      <c r="X71" s="49" t="s">
        <v>36</v>
      </c>
      <c r="Y71" s="43" t="s">
        <v>33</v>
      </c>
      <c r="Z71" s="46">
        <v>0</v>
      </c>
      <c r="AA71" s="43" t="s">
        <v>486</v>
      </c>
      <c r="AB71" s="43"/>
      <c r="AC71" s="69"/>
      <c r="AD71" s="69"/>
      <c r="AE71" s="43"/>
      <c r="AF71" s="48" t="s">
        <v>490</v>
      </c>
      <c r="AG71" s="100" t="s">
        <v>491</v>
      </c>
    </row>
    <row r="72" spans="1:33" ht="90" x14ac:dyDescent="0.25">
      <c r="A72" s="53">
        <v>58</v>
      </c>
      <c r="B72" s="37" t="s">
        <v>34</v>
      </c>
      <c r="C72" s="37" t="s">
        <v>28</v>
      </c>
      <c r="D72" s="37" t="s">
        <v>202</v>
      </c>
      <c r="E72" s="37" t="s">
        <v>80</v>
      </c>
      <c r="F72" s="57" t="s">
        <v>30</v>
      </c>
      <c r="G72" s="37" t="s">
        <v>24</v>
      </c>
      <c r="H72" s="37" t="s">
        <v>114</v>
      </c>
      <c r="I72" s="37" t="s">
        <v>169</v>
      </c>
      <c r="J72" s="37" t="s">
        <v>35</v>
      </c>
      <c r="K72" s="57" t="s">
        <v>170</v>
      </c>
      <c r="L72" s="57" t="s">
        <v>213</v>
      </c>
      <c r="M72" s="37" t="s">
        <v>226</v>
      </c>
      <c r="N72" s="57" t="s">
        <v>297</v>
      </c>
      <c r="O72" s="37" t="s">
        <v>302</v>
      </c>
      <c r="P72" s="58">
        <v>1</v>
      </c>
      <c r="Q72" s="58" t="s">
        <v>25</v>
      </c>
      <c r="R72" s="37" t="s">
        <v>305</v>
      </c>
      <c r="S72" s="37" t="s">
        <v>122</v>
      </c>
      <c r="T72" s="60">
        <v>55735224</v>
      </c>
      <c r="U72" s="61">
        <v>45292</v>
      </c>
      <c r="V72" s="61">
        <v>45657</v>
      </c>
      <c r="W72" s="58" t="s">
        <v>31</v>
      </c>
      <c r="X72" s="58" t="s">
        <v>36</v>
      </c>
      <c r="Y72" s="37" t="s">
        <v>33</v>
      </c>
      <c r="Z72" s="38">
        <v>0</v>
      </c>
      <c r="AA72" s="37" t="s">
        <v>483</v>
      </c>
      <c r="AB72" s="37"/>
      <c r="AC72" s="70"/>
      <c r="AD72" s="70"/>
      <c r="AE72" s="37"/>
      <c r="AF72" s="57" t="s">
        <v>490</v>
      </c>
      <c r="AG72" s="101" t="s">
        <v>491</v>
      </c>
    </row>
    <row r="73" spans="1:33" ht="135" x14ac:dyDescent="0.25">
      <c r="A73" s="47">
        <v>59</v>
      </c>
      <c r="B73" s="43" t="s">
        <v>34</v>
      </c>
      <c r="C73" s="43" t="s">
        <v>28</v>
      </c>
      <c r="D73" s="43" t="s">
        <v>203</v>
      </c>
      <c r="E73" s="43" t="s">
        <v>80</v>
      </c>
      <c r="F73" s="48" t="s">
        <v>30</v>
      </c>
      <c r="G73" s="43" t="s">
        <v>24</v>
      </c>
      <c r="H73" s="43" t="s">
        <v>114</v>
      </c>
      <c r="I73" s="43" t="s">
        <v>169</v>
      </c>
      <c r="J73" s="43" t="s">
        <v>35</v>
      </c>
      <c r="K73" s="48" t="s">
        <v>170</v>
      </c>
      <c r="L73" s="48" t="s">
        <v>213</v>
      </c>
      <c r="M73" s="43" t="s">
        <v>226</v>
      </c>
      <c r="N73" s="48" t="s">
        <v>298</v>
      </c>
      <c r="O73" s="43" t="s">
        <v>302</v>
      </c>
      <c r="P73" s="49">
        <v>1</v>
      </c>
      <c r="Q73" s="49" t="s">
        <v>25</v>
      </c>
      <c r="R73" s="43" t="s">
        <v>306</v>
      </c>
      <c r="S73" s="43" t="s">
        <v>122</v>
      </c>
      <c r="T73" s="51">
        <v>1413954044</v>
      </c>
      <c r="U73" s="52">
        <v>45292</v>
      </c>
      <c r="V73" s="52">
        <v>45657</v>
      </c>
      <c r="W73" s="49" t="s">
        <v>31</v>
      </c>
      <c r="X73" s="49" t="s">
        <v>36</v>
      </c>
      <c r="Y73" s="43" t="s">
        <v>33</v>
      </c>
      <c r="Z73" s="46">
        <v>0</v>
      </c>
      <c r="AA73" s="43" t="s">
        <v>517</v>
      </c>
      <c r="AB73" s="43" t="s">
        <v>523</v>
      </c>
      <c r="AC73" s="69">
        <v>462269155</v>
      </c>
      <c r="AD73" s="69"/>
      <c r="AE73" s="43"/>
      <c r="AF73" s="48" t="s">
        <v>490</v>
      </c>
      <c r="AG73" s="100" t="s">
        <v>491</v>
      </c>
    </row>
    <row r="74" spans="1:33" ht="60" x14ac:dyDescent="0.25">
      <c r="A74" s="53">
        <v>60</v>
      </c>
      <c r="B74" s="37" t="s">
        <v>34</v>
      </c>
      <c r="C74" s="37" t="s">
        <v>28</v>
      </c>
      <c r="D74" s="37" t="s">
        <v>202</v>
      </c>
      <c r="E74" s="37" t="s">
        <v>80</v>
      </c>
      <c r="F74" s="57" t="s">
        <v>30</v>
      </c>
      <c r="G74" s="37" t="s">
        <v>24</v>
      </c>
      <c r="H74" s="37" t="s">
        <v>114</v>
      </c>
      <c r="I74" s="37" t="s">
        <v>169</v>
      </c>
      <c r="J74" s="37" t="s">
        <v>103</v>
      </c>
      <c r="K74" s="57" t="s">
        <v>170</v>
      </c>
      <c r="L74" s="57" t="s">
        <v>213</v>
      </c>
      <c r="M74" s="37" t="s">
        <v>226</v>
      </c>
      <c r="N74" s="57" t="s">
        <v>299</v>
      </c>
      <c r="O74" s="37" t="s">
        <v>302</v>
      </c>
      <c r="P74" s="58">
        <v>1</v>
      </c>
      <c r="Q74" s="58" t="s">
        <v>25</v>
      </c>
      <c r="R74" s="37" t="s">
        <v>307</v>
      </c>
      <c r="S74" s="37" t="s">
        <v>122</v>
      </c>
      <c r="T74" s="60">
        <v>3889073312</v>
      </c>
      <c r="U74" s="61">
        <v>45292</v>
      </c>
      <c r="V74" s="61">
        <v>45657</v>
      </c>
      <c r="W74" s="58" t="s">
        <v>31</v>
      </c>
      <c r="X74" s="58" t="s">
        <v>36</v>
      </c>
      <c r="Y74" s="37" t="s">
        <v>33</v>
      </c>
      <c r="Z74" s="38">
        <v>0</v>
      </c>
      <c r="AA74" s="37" t="s">
        <v>518</v>
      </c>
      <c r="AB74" s="37"/>
      <c r="AC74" s="70"/>
      <c r="AD74" s="70"/>
      <c r="AE74" s="37"/>
      <c r="AF74" s="57" t="s">
        <v>490</v>
      </c>
      <c r="AG74" s="101" t="s">
        <v>491</v>
      </c>
    </row>
    <row r="75" spans="1:33" ht="105" x14ac:dyDescent="0.25">
      <c r="A75" s="47">
        <v>61</v>
      </c>
      <c r="B75" s="43" t="s">
        <v>34</v>
      </c>
      <c r="C75" s="43" t="s">
        <v>28</v>
      </c>
      <c r="D75" s="43" t="s">
        <v>203</v>
      </c>
      <c r="E75" s="43" t="s">
        <v>80</v>
      </c>
      <c r="F75" s="43" t="s">
        <v>30</v>
      </c>
      <c r="G75" s="43" t="s">
        <v>24</v>
      </c>
      <c r="H75" s="43" t="s">
        <v>115</v>
      </c>
      <c r="I75" s="43" t="s">
        <v>300</v>
      </c>
      <c r="J75" s="43" t="s">
        <v>35</v>
      </c>
      <c r="K75" s="43" t="s">
        <v>355</v>
      </c>
      <c r="L75" s="48" t="s">
        <v>30</v>
      </c>
      <c r="M75" s="48" t="s">
        <v>30</v>
      </c>
      <c r="N75" s="48" t="s">
        <v>30</v>
      </c>
      <c r="O75" s="43" t="s">
        <v>308</v>
      </c>
      <c r="P75" s="46">
        <v>1</v>
      </c>
      <c r="Q75" s="46" t="s">
        <v>309</v>
      </c>
      <c r="R75" s="43" t="s">
        <v>310</v>
      </c>
      <c r="S75" s="43" t="s">
        <v>311</v>
      </c>
      <c r="T75" s="65">
        <v>2174000000</v>
      </c>
      <c r="U75" s="52">
        <v>45292</v>
      </c>
      <c r="V75" s="52">
        <v>45657</v>
      </c>
      <c r="W75" s="46" t="s">
        <v>263</v>
      </c>
      <c r="X75" s="46" t="s">
        <v>36</v>
      </c>
      <c r="Y75" s="43" t="s">
        <v>33</v>
      </c>
      <c r="Z75" s="46">
        <v>0</v>
      </c>
      <c r="AA75" s="43" t="s">
        <v>643</v>
      </c>
      <c r="AB75" s="43" t="s">
        <v>487</v>
      </c>
      <c r="AC75" s="69">
        <v>512000000</v>
      </c>
      <c r="AD75" s="69">
        <v>319401000.35000002</v>
      </c>
      <c r="AE75" s="43"/>
      <c r="AF75" s="48" t="s">
        <v>490</v>
      </c>
      <c r="AG75" s="100" t="s">
        <v>491</v>
      </c>
    </row>
    <row r="76" spans="1:33" ht="150" x14ac:dyDescent="0.25">
      <c r="A76" s="53">
        <v>62</v>
      </c>
      <c r="B76" s="37" t="s">
        <v>34</v>
      </c>
      <c r="C76" s="37" t="s">
        <v>28</v>
      </c>
      <c r="D76" s="37" t="s">
        <v>203</v>
      </c>
      <c r="E76" s="37" t="s">
        <v>80</v>
      </c>
      <c r="F76" s="37" t="s">
        <v>30</v>
      </c>
      <c r="G76" s="37" t="s">
        <v>24</v>
      </c>
      <c r="H76" s="37" t="s">
        <v>114</v>
      </c>
      <c r="I76" s="37" t="s">
        <v>300</v>
      </c>
      <c r="J76" s="37" t="s">
        <v>35</v>
      </c>
      <c r="K76" s="37" t="s">
        <v>355</v>
      </c>
      <c r="L76" s="57" t="s">
        <v>30</v>
      </c>
      <c r="M76" s="57" t="s">
        <v>30</v>
      </c>
      <c r="N76" s="57" t="s">
        <v>30</v>
      </c>
      <c r="O76" s="37" t="s">
        <v>312</v>
      </c>
      <c r="P76" s="38">
        <v>8</v>
      </c>
      <c r="Q76" s="38" t="s">
        <v>309</v>
      </c>
      <c r="R76" s="37" t="s">
        <v>313</v>
      </c>
      <c r="S76" s="37" t="s">
        <v>311</v>
      </c>
      <c r="T76" s="64">
        <v>3984145129</v>
      </c>
      <c r="U76" s="61">
        <v>45323</v>
      </c>
      <c r="V76" s="61">
        <v>45657</v>
      </c>
      <c r="W76" s="38" t="s">
        <v>263</v>
      </c>
      <c r="X76" s="38" t="s">
        <v>36</v>
      </c>
      <c r="Y76" s="37" t="s">
        <v>5</v>
      </c>
      <c r="Z76" s="38">
        <v>0</v>
      </c>
      <c r="AA76" s="37" t="s">
        <v>644</v>
      </c>
      <c r="AB76" s="37"/>
      <c r="AC76" s="70"/>
      <c r="AD76" s="70"/>
      <c r="AE76" s="37"/>
      <c r="AF76" s="57" t="s">
        <v>490</v>
      </c>
      <c r="AG76" s="101" t="s">
        <v>491</v>
      </c>
    </row>
    <row r="77" spans="1:33" ht="75" x14ac:dyDescent="0.25">
      <c r="A77" s="47">
        <v>63</v>
      </c>
      <c r="B77" s="43" t="s">
        <v>34</v>
      </c>
      <c r="C77" s="43" t="s">
        <v>28</v>
      </c>
      <c r="D77" s="43" t="s">
        <v>202</v>
      </c>
      <c r="E77" s="43" t="s">
        <v>80</v>
      </c>
      <c r="F77" s="43" t="s">
        <v>30</v>
      </c>
      <c r="G77" s="43" t="s">
        <v>24</v>
      </c>
      <c r="H77" s="43" t="s">
        <v>114</v>
      </c>
      <c r="I77" s="43" t="s">
        <v>300</v>
      </c>
      <c r="J77" s="43" t="s">
        <v>35</v>
      </c>
      <c r="K77" s="43" t="s">
        <v>355</v>
      </c>
      <c r="L77" s="48" t="s">
        <v>30</v>
      </c>
      <c r="M77" s="48" t="s">
        <v>30</v>
      </c>
      <c r="N77" s="48" t="s">
        <v>30</v>
      </c>
      <c r="O77" s="43" t="s">
        <v>314</v>
      </c>
      <c r="P77" s="46">
        <v>11</v>
      </c>
      <c r="Q77" s="46" t="s">
        <v>309</v>
      </c>
      <c r="R77" s="43" t="s">
        <v>315</v>
      </c>
      <c r="S77" s="43" t="s">
        <v>311</v>
      </c>
      <c r="T77" s="65">
        <v>1082908267</v>
      </c>
      <c r="U77" s="52">
        <v>45311</v>
      </c>
      <c r="V77" s="52">
        <v>45657</v>
      </c>
      <c r="W77" s="46" t="s">
        <v>263</v>
      </c>
      <c r="X77" s="46" t="s">
        <v>36</v>
      </c>
      <c r="Y77" s="43" t="s">
        <v>33</v>
      </c>
      <c r="Z77" s="46">
        <v>9</v>
      </c>
      <c r="AA77" s="43" t="s">
        <v>645</v>
      </c>
      <c r="AB77" s="43" t="s">
        <v>489</v>
      </c>
      <c r="AC77" s="69">
        <v>698600000</v>
      </c>
      <c r="AD77" s="69">
        <v>133183333</v>
      </c>
      <c r="AE77" s="43"/>
      <c r="AF77" s="48" t="s">
        <v>490</v>
      </c>
      <c r="AG77" s="100" t="s">
        <v>491</v>
      </c>
    </row>
    <row r="78" spans="1:33" ht="60" x14ac:dyDescent="0.25">
      <c r="A78" s="53">
        <v>64</v>
      </c>
      <c r="B78" s="37" t="s">
        <v>34</v>
      </c>
      <c r="C78" s="37" t="s">
        <v>28</v>
      </c>
      <c r="D78" s="37" t="s">
        <v>301</v>
      </c>
      <c r="E78" s="37" t="s">
        <v>80</v>
      </c>
      <c r="F78" s="37" t="s">
        <v>30</v>
      </c>
      <c r="G78" s="37" t="s">
        <v>24</v>
      </c>
      <c r="H78" s="37" t="s">
        <v>114</v>
      </c>
      <c r="I78" s="37" t="s">
        <v>300</v>
      </c>
      <c r="J78" s="37" t="s">
        <v>35</v>
      </c>
      <c r="K78" s="37" t="s">
        <v>355</v>
      </c>
      <c r="L78" s="57" t="s">
        <v>30</v>
      </c>
      <c r="M78" s="57" t="s">
        <v>30</v>
      </c>
      <c r="N78" s="57" t="s">
        <v>30</v>
      </c>
      <c r="O78" s="37" t="s">
        <v>316</v>
      </c>
      <c r="P78" s="38">
        <v>1</v>
      </c>
      <c r="Q78" s="38" t="s">
        <v>309</v>
      </c>
      <c r="R78" s="37" t="s">
        <v>317</v>
      </c>
      <c r="S78" s="37" t="s">
        <v>311</v>
      </c>
      <c r="T78" s="64">
        <v>3043600000</v>
      </c>
      <c r="U78" s="61">
        <v>45306</v>
      </c>
      <c r="V78" s="61">
        <v>45657</v>
      </c>
      <c r="W78" s="38" t="s">
        <v>263</v>
      </c>
      <c r="X78" s="38" t="s">
        <v>36</v>
      </c>
      <c r="Y78" s="37" t="s">
        <v>33</v>
      </c>
      <c r="Z78" s="38">
        <v>1</v>
      </c>
      <c r="AA78" s="37" t="s">
        <v>519</v>
      </c>
      <c r="AB78" s="37" t="s">
        <v>524</v>
      </c>
      <c r="AC78" s="70">
        <v>2890730845</v>
      </c>
      <c r="AD78" s="70">
        <v>2347100000</v>
      </c>
      <c r="AE78" s="37"/>
      <c r="AF78" s="57" t="s">
        <v>490</v>
      </c>
      <c r="AG78" s="101" t="s">
        <v>491</v>
      </c>
    </row>
    <row r="79" spans="1:33" ht="210" x14ac:dyDescent="0.25">
      <c r="A79" s="47">
        <v>65</v>
      </c>
      <c r="B79" s="43" t="s">
        <v>34</v>
      </c>
      <c r="C79" s="43" t="s">
        <v>28</v>
      </c>
      <c r="D79" s="43" t="s">
        <v>202</v>
      </c>
      <c r="E79" s="43" t="s">
        <v>80</v>
      </c>
      <c r="F79" s="43" t="s">
        <v>30</v>
      </c>
      <c r="G79" s="43" t="s">
        <v>24</v>
      </c>
      <c r="H79" s="43" t="s">
        <v>114</v>
      </c>
      <c r="I79" s="43" t="s">
        <v>300</v>
      </c>
      <c r="J79" s="43" t="s">
        <v>35</v>
      </c>
      <c r="K79" s="43" t="s">
        <v>355</v>
      </c>
      <c r="L79" s="48" t="s">
        <v>30</v>
      </c>
      <c r="M79" s="48" t="s">
        <v>30</v>
      </c>
      <c r="N79" s="48" t="s">
        <v>30</v>
      </c>
      <c r="O79" s="43" t="s">
        <v>318</v>
      </c>
      <c r="P79" s="46">
        <v>6</v>
      </c>
      <c r="Q79" s="46" t="s">
        <v>309</v>
      </c>
      <c r="R79" s="43" t="s">
        <v>319</v>
      </c>
      <c r="S79" s="43" t="s">
        <v>311</v>
      </c>
      <c r="T79" s="65">
        <v>3393614000</v>
      </c>
      <c r="U79" s="52">
        <v>45302</v>
      </c>
      <c r="V79" s="52">
        <v>45657</v>
      </c>
      <c r="W79" s="46" t="s">
        <v>263</v>
      </c>
      <c r="X79" s="46" t="s">
        <v>36</v>
      </c>
      <c r="Y79" s="43" t="s">
        <v>33</v>
      </c>
      <c r="Z79" s="46">
        <v>3</v>
      </c>
      <c r="AA79" s="43" t="s">
        <v>646</v>
      </c>
      <c r="AB79" s="43" t="s">
        <v>488</v>
      </c>
      <c r="AC79" s="69">
        <v>933017018.15999997</v>
      </c>
      <c r="AD79" s="69">
        <v>818297018</v>
      </c>
      <c r="AE79" s="43"/>
      <c r="AF79" s="48" t="s">
        <v>490</v>
      </c>
      <c r="AG79" s="100" t="s">
        <v>491</v>
      </c>
    </row>
    <row r="80" spans="1:33" ht="105" x14ac:dyDescent="0.25">
      <c r="A80" s="53">
        <v>66</v>
      </c>
      <c r="B80" s="37" t="s">
        <v>34</v>
      </c>
      <c r="C80" s="37" t="s">
        <v>28</v>
      </c>
      <c r="D80" s="37" t="s">
        <v>203</v>
      </c>
      <c r="E80" s="37" t="s">
        <v>80</v>
      </c>
      <c r="F80" s="37" t="s">
        <v>30</v>
      </c>
      <c r="G80" s="37" t="s">
        <v>24</v>
      </c>
      <c r="H80" s="37" t="s">
        <v>114</v>
      </c>
      <c r="I80" s="37" t="s">
        <v>300</v>
      </c>
      <c r="J80" s="37" t="s">
        <v>35</v>
      </c>
      <c r="K80" s="37" t="s">
        <v>355</v>
      </c>
      <c r="L80" s="57" t="s">
        <v>30</v>
      </c>
      <c r="M80" s="57" t="s">
        <v>30</v>
      </c>
      <c r="N80" s="57" t="s">
        <v>30</v>
      </c>
      <c r="O80" s="37" t="s">
        <v>320</v>
      </c>
      <c r="P80" s="38">
        <v>6</v>
      </c>
      <c r="Q80" s="38" t="s">
        <v>309</v>
      </c>
      <c r="R80" s="37" t="s">
        <v>321</v>
      </c>
      <c r="S80" s="37" t="s">
        <v>311</v>
      </c>
      <c r="T80" s="64">
        <v>562643924</v>
      </c>
      <c r="U80" s="61">
        <v>45352</v>
      </c>
      <c r="V80" s="61">
        <v>45657</v>
      </c>
      <c r="W80" s="38" t="s">
        <v>263</v>
      </c>
      <c r="X80" s="38" t="s">
        <v>36</v>
      </c>
      <c r="Y80" s="37" t="s">
        <v>33</v>
      </c>
      <c r="Z80" s="38">
        <v>0</v>
      </c>
      <c r="AA80" s="37" t="s">
        <v>520</v>
      </c>
      <c r="AB80" s="37"/>
      <c r="AC80" s="70"/>
      <c r="AD80" s="70"/>
      <c r="AE80" s="37"/>
      <c r="AF80" s="57" t="s">
        <v>490</v>
      </c>
      <c r="AG80" s="101" t="s">
        <v>491</v>
      </c>
    </row>
    <row r="81" spans="1:33" ht="75" x14ac:dyDescent="0.25">
      <c r="A81" s="47">
        <v>67</v>
      </c>
      <c r="B81" s="43" t="s">
        <v>34</v>
      </c>
      <c r="C81" s="43" t="s">
        <v>28</v>
      </c>
      <c r="D81" s="43" t="s">
        <v>202</v>
      </c>
      <c r="E81" s="43" t="s">
        <v>80</v>
      </c>
      <c r="F81" s="43" t="s">
        <v>30</v>
      </c>
      <c r="G81" s="43" t="s">
        <v>24</v>
      </c>
      <c r="H81" s="43" t="s">
        <v>114</v>
      </c>
      <c r="I81" s="43" t="s">
        <v>300</v>
      </c>
      <c r="J81" s="43" t="s">
        <v>35</v>
      </c>
      <c r="K81" s="43" t="s">
        <v>355</v>
      </c>
      <c r="L81" s="48" t="s">
        <v>30</v>
      </c>
      <c r="M81" s="48" t="s">
        <v>30</v>
      </c>
      <c r="N81" s="48" t="s">
        <v>30</v>
      </c>
      <c r="O81" s="43" t="s">
        <v>322</v>
      </c>
      <c r="P81" s="46">
        <v>1</v>
      </c>
      <c r="Q81" s="46" t="s">
        <v>309</v>
      </c>
      <c r="R81" s="43" t="s">
        <v>323</v>
      </c>
      <c r="S81" s="43" t="s">
        <v>311</v>
      </c>
      <c r="T81" s="65">
        <v>416592750</v>
      </c>
      <c r="U81" s="52">
        <v>45401</v>
      </c>
      <c r="V81" s="52">
        <v>45657</v>
      </c>
      <c r="W81" s="46" t="s">
        <v>263</v>
      </c>
      <c r="X81" s="46" t="s">
        <v>36</v>
      </c>
      <c r="Y81" s="43" t="s">
        <v>33</v>
      </c>
      <c r="Z81" s="46">
        <v>1</v>
      </c>
      <c r="AA81" s="43" t="s">
        <v>521</v>
      </c>
      <c r="AB81" s="43" t="s">
        <v>525</v>
      </c>
      <c r="AC81" s="69">
        <v>178303928</v>
      </c>
      <c r="AD81" s="69">
        <v>27636561.84</v>
      </c>
      <c r="AE81" s="43"/>
      <c r="AF81" s="48" t="s">
        <v>490</v>
      </c>
      <c r="AG81" s="100" t="s">
        <v>491</v>
      </c>
    </row>
    <row r="82" spans="1:33" ht="255" x14ac:dyDescent="0.25">
      <c r="A82" s="53">
        <v>68</v>
      </c>
      <c r="B82" s="37" t="s">
        <v>34</v>
      </c>
      <c r="C82" s="37" t="s">
        <v>28</v>
      </c>
      <c r="D82" s="37" t="s">
        <v>202</v>
      </c>
      <c r="E82" s="37" t="s">
        <v>80</v>
      </c>
      <c r="F82" s="37" t="s">
        <v>30</v>
      </c>
      <c r="G82" s="37" t="s">
        <v>24</v>
      </c>
      <c r="H82" s="37" t="s">
        <v>114</v>
      </c>
      <c r="I82" s="37" t="s">
        <v>300</v>
      </c>
      <c r="J82" s="37" t="s">
        <v>35</v>
      </c>
      <c r="K82" s="37" t="s">
        <v>355</v>
      </c>
      <c r="L82" s="57" t="s">
        <v>30</v>
      </c>
      <c r="M82" s="57" t="s">
        <v>30</v>
      </c>
      <c r="N82" s="57" t="s">
        <v>30</v>
      </c>
      <c r="O82" s="37" t="s">
        <v>324</v>
      </c>
      <c r="P82" s="38">
        <v>1</v>
      </c>
      <c r="Q82" s="38" t="s">
        <v>309</v>
      </c>
      <c r="R82" s="37" t="s">
        <v>325</v>
      </c>
      <c r="S82" s="37" t="s">
        <v>311</v>
      </c>
      <c r="T82" s="64">
        <v>250010000</v>
      </c>
      <c r="U82" s="61">
        <v>45292</v>
      </c>
      <c r="V82" s="61">
        <v>45657</v>
      </c>
      <c r="W82" s="38" t="s">
        <v>263</v>
      </c>
      <c r="X82" s="38" t="s">
        <v>36</v>
      </c>
      <c r="Y82" s="37" t="s">
        <v>33</v>
      </c>
      <c r="Z82" s="38">
        <v>0</v>
      </c>
      <c r="AA82" s="37" t="s">
        <v>647</v>
      </c>
      <c r="AB82" s="37" t="s">
        <v>526</v>
      </c>
      <c r="AC82" s="70">
        <v>20999881</v>
      </c>
      <c r="AD82" s="70">
        <v>20999881</v>
      </c>
      <c r="AE82" s="37"/>
      <c r="AF82" s="57" t="s">
        <v>490</v>
      </c>
      <c r="AG82" s="101" t="s">
        <v>491</v>
      </c>
    </row>
    <row r="83" spans="1:33" ht="195" x14ac:dyDescent="0.25">
      <c r="A83" s="47">
        <v>69</v>
      </c>
      <c r="B83" s="43" t="s">
        <v>276</v>
      </c>
      <c r="C83" s="43" t="s">
        <v>28</v>
      </c>
      <c r="D83" s="43" t="s">
        <v>242</v>
      </c>
      <c r="E83" s="43" t="s">
        <v>277</v>
      </c>
      <c r="F83" s="43" t="s">
        <v>30</v>
      </c>
      <c r="G83" s="43" t="s">
        <v>24</v>
      </c>
      <c r="H83" s="43" t="s">
        <v>278</v>
      </c>
      <c r="I83" s="43" t="s">
        <v>26</v>
      </c>
      <c r="J83" s="43" t="s">
        <v>29</v>
      </c>
      <c r="K83" s="43" t="s">
        <v>355</v>
      </c>
      <c r="L83" s="43" t="s">
        <v>240</v>
      </c>
      <c r="M83" s="43" t="s">
        <v>240</v>
      </c>
      <c r="N83" s="43" t="s">
        <v>240</v>
      </c>
      <c r="O83" s="43" t="s">
        <v>292</v>
      </c>
      <c r="P83" s="46">
        <v>100</v>
      </c>
      <c r="Q83" s="46" t="s">
        <v>27</v>
      </c>
      <c r="R83" s="43"/>
      <c r="S83" s="43"/>
      <c r="T83" s="45">
        <f>379597332+675587796</f>
        <v>1055185128</v>
      </c>
      <c r="U83" s="44">
        <v>45292</v>
      </c>
      <c r="V83" s="44">
        <v>45657</v>
      </c>
      <c r="W83" s="46" t="s">
        <v>31</v>
      </c>
      <c r="X83" s="46" t="s">
        <v>36</v>
      </c>
      <c r="Y83" s="43" t="s">
        <v>33</v>
      </c>
      <c r="Z83" s="76">
        <v>0.14000000000000001</v>
      </c>
      <c r="AA83" s="43" t="s">
        <v>652</v>
      </c>
      <c r="AB83" s="43" t="s">
        <v>510</v>
      </c>
      <c r="AC83" s="69">
        <v>682399999</v>
      </c>
      <c r="AD83" s="69">
        <v>77733332</v>
      </c>
      <c r="AE83" s="43"/>
      <c r="AF83" s="43" t="s">
        <v>513</v>
      </c>
      <c r="AG83" s="98" t="s">
        <v>514</v>
      </c>
    </row>
    <row r="84" spans="1:33" ht="135" x14ac:dyDescent="0.25">
      <c r="A84" s="53">
        <v>70</v>
      </c>
      <c r="B84" s="37" t="s">
        <v>276</v>
      </c>
      <c r="C84" s="37" t="s">
        <v>28</v>
      </c>
      <c r="D84" s="37" t="s">
        <v>242</v>
      </c>
      <c r="E84" s="37" t="s">
        <v>277</v>
      </c>
      <c r="F84" s="37" t="s">
        <v>30</v>
      </c>
      <c r="G84" s="37" t="s">
        <v>24</v>
      </c>
      <c r="H84" s="37" t="s">
        <v>278</v>
      </c>
      <c r="I84" s="37" t="s">
        <v>26</v>
      </c>
      <c r="J84" s="37" t="s">
        <v>29</v>
      </c>
      <c r="K84" s="37" t="s">
        <v>355</v>
      </c>
      <c r="L84" s="37" t="s">
        <v>240</v>
      </c>
      <c r="M84" s="37" t="s">
        <v>240</v>
      </c>
      <c r="N84" s="37" t="s">
        <v>240</v>
      </c>
      <c r="O84" s="37" t="s">
        <v>293</v>
      </c>
      <c r="P84" s="38">
        <v>100</v>
      </c>
      <c r="Q84" s="38" t="s">
        <v>27</v>
      </c>
      <c r="R84" s="37"/>
      <c r="S84" s="37"/>
      <c r="T84" s="55">
        <v>264000000</v>
      </c>
      <c r="U84" s="39">
        <v>45292</v>
      </c>
      <c r="V84" s="39">
        <v>45657</v>
      </c>
      <c r="W84" s="38" t="s">
        <v>31</v>
      </c>
      <c r="X84" s="38" t="s">
        <v>36</v>
      </c>
      <c r="Y84" s="37" t="s">
        <v>33</v>
      </c>
      <c r="Z84" s="75">
        <v>0.1</v>
      </c>
      <c r="AA84" s="37" t="s">
        <v>508</v>
      </c>
      <c r="AB84" s="37" t="s">
        <v>511</v>
      </c>
      <c r="AC84" s="70">
        <v>240000000</v>
      </c>
      <c r="AD84" s="70">
        <v>16499999</v>
      </c>
      <c r="AE84" s="37"/>
      <c r="AF84" s="37" t="s">
        <v>513</v>
      </c>
      <c r="AG84" s="99" t="s">
        <v>514</v>
      </c>
    </row>
    <row r="85" spans="1:33" ht="60" x14ac:dyDescent="0.25">
      <c r="A85" s="47">
        <v>71</v>
      </c>
      <c r="B85" s="43" t="s">
        <v>276</v>
      </c>
      <c r="C85" s="43" t="s">
        <v>28</v>
      </c>
      <c r="D85" s="43" t="s">
        <v>242</v>
      </c>
      <c r="E85" s="43" t="s">
        <v>277</v>
      </c>
      <c r="F85" s="43" t="s">
        <v>30</v>
      </c>
      <c r="G85" s="43" t="s">
        <v>24</v>
      </c>
      <c r="H85" s="43" t="s">
        <v>278</v>
      </c>
      <c r="I85" s="43" t="s">
        <v>26</v>
      </c>
      <c r="J85" s="43" t="s">
        <v>29</v>
      </c>
      <c r="K85" s="43" t="s">
        <v>355</v>
      </c>
      <c r="L85" s="43" t="s">
        <v>240</v>
      </c>
      <c r="M85" s="43" t="s">
        <v>240</v>
      </c>
      <c r="N85" s="43" t="s">
        <v>240</v>
      </c>
      <c r="O85" s="43" t="s">
        <v>294</v>
      </c>
      <c r="P85" s="46">
        <v>100</v>
      </c>
      <c r="Q85" s="46" t="s">
        <v>27</v>
      </c>
      <c r="R85" s="43"/>
      <c r="S85" s="43"/>
      <c r="T85" s="45">
        <v>132000000</v>
      </c>
      <c r="U85" s="44">
        <v>45292</v>
      </c>
      <c r="V85" s="44">
        <v>45657</v>
      </c>
      <c r="W85" s="46" t="s">
        <v>31</v>
      </c>
      <c r="X85" s="46" t="s">
        <v>36</v>
      </c>
      <c r="Y85" s="43" t="s">
        <v>33</v>
      </c>
      <c r="Z85" s="76">
        <v>1</v>
      </c>
      <c r="AA85" s="43" t="s">
        <v>509</v>
      </c>
      <c r="AB85" s="43" t="s">
        <v>512</v>
      </c>
      <c r="AC85" s="69">
        <v>132000000</v>
      </c>
      <c r="AD85" s="69">
        <v>35600000</v>
      </c>
      <c r="AE85" s="43"/>
      <c r="AF85" s="43" t="s">
        <v>513</v>
      </c>
      <c r="AG85" s="98" t="s">
        <v>514</v>
      </c>
    </row>
    <row r="86" spans="1:33" ht="105" x14ac:dyDescent="0.25">
      <c r="A86" s="53">
        <v>72</v>
      </c>
      <c r="B86" s="37" t="s">
        <v>326</v>
      </c>
      <c r="C86" s="37" t="s">
        <v>327</v>
      </c>
      <c r="D86" s="37" t="s">
        <v>327</v>
      </c>
      <c r="E86" s="37" t="s">
        <v>41</v>
      </c>
      <c r="F86" s="37" t="s">
        <v>41</v>
      </c>
      <c r="G86" s="37" t="s">
        <v>24</v>
      </c>
      <c r="H86" s="37" t="s">
        <v>114</v>
      </c>
      <c r="I86" s="37" t="s">
        <v>328</v>
      </c>
      <c r="J86" s="37" t="s">
        <v>29</v>
      </c>
      <c r="K86" s="37" t="s">
        <v>355</v>
      </c>
      <c r="L86" s="37" t="s">
        <v>30</v>
      </c>
      <c r="M86" s="37" t="s">
        <v>329</v>
      </c>
      <c r="N86" s="37" t="s">
        <v>330</v>
      </c>
      <c r="O86" s="37" t="s">
        <v>331</v>
      </c>
      <c r="P86" s="38">
        <v>100</v>
      </c>
      <c r="Q86" s="38" t="s">
        <v>27</v>
      </c>
      <c r="R86" s="37" t="s">
        <v>330</v>
      </c>
      <c r="S86" s="55" t="s">
        <v>332</v>
      </c>
      <c r="T86" s="55">
        <v>683192090</v>
      </c>
      <c r="U86" s="39">
        <v>45292</v>
      </c>
      <c r="V86" s="39">
        <v>45657</v>
      </c>
      <c r="W86" s="38" t="s">
        <v>31</v>
      </c>
      <c r="X86" s="38" t="s">
        <v>40</v>
      </c>
      <c r="Y86" s="37" t="s">
        <v>33</v>
      </c>
      <c r="Z86" s="37" t="s">
        <v>552</v>
      </c>
      <c r="AA86" s="37" t="s">
        <v>553</v>
      </c>
      <c r="AB86" s="37" t="s">
        <v>554</v>
      </c>
      <c r="AC86" s="64">
        <v>507200000</v>
      </c>
      <c r="AD86" s="64">
        <v>110000000</v>
      </c>
      <c r="AE86" s="37" t="s">
        <v>240</v>
      </c>
      <c r="AF86" s="37" t="s">
        <v>333</v>
      </c>
      <c r="AG86" s="37" t="s">
        <v>334</v>
      </c>
    </row>
    <row r="87" spans="1:33" ht="60" x14ac:dyDescent="0.25">
      <c r="A87" s="47">
        <v>73</v>
      </c>
      <c r="B87" s="43" t="s">
        <v>431</v>
      </c>
      <c r="C87" s="43" t="s">
        <v>373</v>
      </c>
      <c r="D87" s="46" t="s">
        <v>432</v>
      </c>
      <c r="E87" s="43" t="s">
        <v>72</v>
      </c>
      <c r="F87" s="43" t="s">
        <v>72</v>
      </c>
      <c r="G87" s="43" t="s">
        <v>24</v>
      </c>
      <c r="H87" s="43" t="s">
        <v>114</v>
      </c>
      <c r="I87" s="43" t="s">
        <v>328</v>
      </c>
      <c r="J87" s="43" t="s">
        <v>29</v>
      </c>
      <c r="K87" s="43" t="s">
        <v>355</v>
      </c>
      <c r="L87" s="43" t="s">
        <v>30</v>
      </c>
      <c r="M87" s="43" t="s">
        <v>30</v>
      </c>
      <c r="N87" s="43" t="s">
        <v>30</v>
      </c>
      <c r="O87" s="43" t="s">
        <v>433</v>
      </c>
      <c r="P87" s="46">
        <v>100</v>
      </c>
      <c r="Q87" s="46" t="s">
        <v>27</v>
      </c>
      <c r="R87" s="43" t="s">
        <v>434</v>
      </c>
      <c r="S87" s="43" t="s">
        <v>435</v>
      </c>
      <c r="T87" s="45">
        <v>1241323102</v>
      </c>
      <c r="U87" s="44">
        <v>45292</v>
      </c>
      <c r="V87" s="44">
        <v>45657</v>
      </c>
      <c r="W87" s="46" t="s">
        <v>263</v>
      </c>
      <c r="X87" s="46" t="s">
        <v>32</v>
      </c>
      <c r="Y87" s="43" t="s">
        <v>33</v>
      </c>
      <c r="Z87" s="43"/>
      <c r="AA87" s="43"/>
      <c r="AB87" s="43"/>
      <c r="AC87" s="65">
        <v>0</v>
      </c>
      <c r="AD87" s="65">
        <v>0</v>
      </c>
      <c r="AE87" s="43"/>
      <c r="AF87" s="43" t="s">
        <v>436</v>
      </c>
      <c r="AG87" s="98" t="s">
        <v>437</v>
      </c>
    </row>
    <row r="88" spans="1:33" ht="105" x14ac:dyDescent="0.25">
      <c r="A88" s="53">
        <v>74</v>
      </c>
      <c r="B88" s="37" t="s">
        <v>276</v>
      </c>
      <c r="C88" s="37" t="s">
        <v>28</v>
      </c>
      <c r="D88" s="37" t="s">
        <v>438</v>
      </c>
      <c r="E88" s="37" t="s">
        <v>72</v>
      </c>
      <c r="F88" s="37" t="s">
        <v>72</v>
      </c>
      <c r="G88" s="37" t="s">
        <v>24</v>
      </c>
      <c r="H88" s="37" t="s">
        <v>114</v>
      </c>
      <c r="I88" s="37" t="s">
        <v>26</v>
      </c>
      <c r="J88" s="37" t="s">
        <v>29</v>
      </c>
      <c r="K88" s="37" t="s">
        <v>355</v>
      </c>
      <c r="L88" s="37" t="s">
        <v>30</v>
      </c>
      <c r="M88" s="37" t="s">
        <v>30</v>
      </c>
      <c r="N88" s="37" t="s">
        <v>30</v>
      </c>
      <c r="O88" s="37" t="s">
        <v>439</v>
      </c>
      <c r="P88" s="38">
        <v>80</v>
      </c>
      <c r="Q88" s="38" t="s">
        <v>27</v>
      </c>
      <c r="R88" s="37" t="s">
        <v>440</v>
      </c>
      <c r="S88" s="55" t="s">
        <v>441</v>
      </c>
      <c r="T88" s="55">
        <v>122256500</v>
      </c>
      <c r="U88" s="39">
        <v>45292</v>
      </c>
      <c r="V88" s="39">
        <v>45657</v>
      </c>
      <c r="W88" s="38" t="s">
        <v>263</v>
      </c>
      <c r="X88" s="38" t="s">
        <v>40</v>
      </c>
      <c r="Y88" s="37" t="s">
        <v>33</v>
      </c>
      <c r="Z88" s="37">
        <v>100</v>
      </c>
      <c r="AA88" s="37" t="s">
        <v>443</v>
      </c>
      <c r="AB88" s="37" t="s">
        <v>442</v>
      </c>
      <c r="AC88" s="64"/>
      <c r="AD88" s="64"/>
      <c r="AE88" s="37"/>
      <c r="AF88" s="37" t="s">
        <v>436</v>
      </c>
      <c r="AG88" s="99" t="s">
        <v>437</v>
      </c>
    </row>
    <row r="89" spans="1:33" ht="60" x14ac:dyDescent="0.25">
      <c r="A89" s="47">
        <v>75</v>
      </c>
      <c r="B89" s="43" t="s">
        <v>276</v>
      </c>
      <c r="C89" s="43" t="s">
        <v>28</v>
      </c>
      <c r="D89" s="43" t="s">
        <v>438</v>
      </c>
      <c r="E89" s="43" t="s">
        <v>72</v>
      </c>
      <c r="F89" s="43" t="s">
        <v>72</v>
      </c>
      <c r="G89" s="43" t="s">
        <v>24</v>
      </c>
      <c r="H89" s="43" t="s">
        <v>114</v>
      </c>
      <c r="I89" s="43" t="s">
        <v>328</v>
      </c>
      <c r="J89" s="43" t="s">
        <v>29</v>
      </c>
      <c r="K89" s="43" t="s">
        <v>355</v>
      </c>
      <c r="L89" s="43" t="s">
        <v>30</v>
      </c>
      <c r="M89" s="43" t="s">
        <v>30</v>
      </c>
      <c r="N89" s="43" t="s">
        <v>30</v>
      </c>
      <c r="O89" s="43" t="s">
        <v>444</v>
      </c>
      <c r="P89" s="46">
        <v>90</v>
      </c>
      <c r="Q89" s="46" t="s">
        <v>27</v>
      </c>
      <c r="R89" s="43" t="s">
        <v>445</v>
      </c>
      <c r="S89" s="43" t="s">
        <v>446</v>
      </c>
      <c r="T89" s="45">
        <v>1705501041</v>
      </c>
      <c r="U89" s="44">
        <v>45292</v>
      </c>
      <c r="V89" s="44">
        <v>45657</v>
      </c>
      <c r="W89" s="46" t="s">
        <v>263</v>
      </c>
      <c r="X89" s="46" t="s">
        <v>32</v>
      </c>
      <c r="Y89" s="43" t="s">
        <v>33</v>
      </c>
      <c r="Z89" s="43"/>
      <c r="AA89" s="43"/>
      <c r="AB89" s="43"/>
      <c r="AC89" s="69"/>
      <c r="AD89" s="69"/>
      <c r="AE89" s="43"/>
      <c r="AF89" s="43" t="s">
        <v>436</v>
      </c>
      <c r="AG89" s="98" t="s">
        <v>437</v>
      </c>
    </row>
    <row r="90" spans="1:33" ht="90" x14ac:dyDescent="0.25">
      <c r="A90" s="53">
        <v>76</v>
      </c>
      <c r="B90" s="80" t="s">
        <v>532</v>
      </c>
      <c r="C90" s="80" t="s">
        <v>280</v>
      </c>
      <c r="D90" s="80" t="s">
        <v>281</v>
      </c>
      <c r="E90" s="80" t="s">
        <v>76</v>
      </c>
      <c r="F90" s="81" t="s">
        <v>64</v>
      </c>
      <c r="G90" s="80" t="s">
        <v>43</v>
      </c>
      <c r="H90" s="80" t="s">
        <v>111</v>
      </c>
      <c r="I90" s="80" t="s">
        <v>555</v>
      </c>
      <c r="J90" s="80" t="s">
        <v>103</v>
      </c>
      <c r="K90" s="80" t="s">
        <v>533</v>
      </c>
      <c r="L90" s="81" t="s">
        <v>30</v>
      </c>
      <c r="M90" s="80" t="s">
        <v>30</v>
      </c>
      <c r="N90" s="80" t="s">
        <v>30</v>
      </c>
      <c r="O90" s="80" t="s">
        <v>555</v>
      </c>
      <c r="P90" s="105">
        <v>292000000</v>
      </c>
      <c r="Q90" s="38" t="s">
        <v>556</v>
      </c>
      <c r="R90" s="37" t="s">
        <v>557</v>
      </c>
      <c r="S90" s="55" t="s">
        <v>558</v>
      </c>
      <c r="T90" s="82">
        <v>0</v>
      </c>
      <c r="U90" s="83">
        <v>45292</v>
      </c>
      <c r="V90" s="83" t="s">
        <v>534</v>
      </c>
      <c r="W90" s="81" t="s">
        <v>31</v>
      </c>
      <c r="X90" s="85" t="s">
        <v>36</v>
      </c>
      <c r="Y90" s="81" t="s">
        <v>33</v>
      </c>
      <c r="Z90" s="106">
        <v>24420609</v>
      </c>
      <c r="AA90" s="37" t="s">
        <v>633</v>
      </c>
      <c r="AB90" s="107" t="s">
        <v>559</v>
      </c>
      <c r="AC90" s="84">
        <v>0</v>
      </c>
      <c r="AD90" s="84">
        <v>0</v>
      </c>
      <c r="AE90" s="37"/>
      <c r="AF90" s="37" t="s">
        <v>535</v>
      </c>
      <c r="AG90" s="54" t="s">
        <v>536</v>
      </c>
    </row>
    <row r="91" spans="1:33" ht="90" x14ac:dyDescent="0.25">
      <c r="A91" s="47">
        <v>77</v>
      </c>
      <c r="B91" s="87" t="s">
        <v>532</v>
      </c>
      <c r="C91" s="87" t="s">
        <v>280</v>
      </c>
      <c r="D91" s="87" t="s">
        <v>281</v>
      </c>
      <c r="E91" s="87" t="s">
        <v>76</v>
      </c>
      <c r="F91" s="88" t="s">
        <v>64</v>
      </c>
      <c r="G91" s="87" t="s">
        <v>43</v>
      </c>
      <c r="H91" s="87" t="s">
        <v>111</v>
      </c>
      <c r="I91" s="43" t="s">
        <v>560</v>
      </c>
      <c r="J91" s="87" t="s">
        <v>103</v>
      </c>
      <c r="K91" s="87" t="s">
        <v>533</v>
      </c>
      <c r="L91" s="88" t="s">
        <v>30</v>
      </c>
      <c r="M91" s="87" t="s">
        <v>30</v>
      </c>
      <c r="N91" s="87" t="s">
        <v>30</v>
      </c>
      <c r="O91" s="43" t="s">
        <v>560</v>
      </c>
      <c r="P91" s="108">
        <v>800000</v>
      </c>
      <c r="Q91" s="46" t="s">
        <v>561</v>
      </c>
      <c r="R91" s="43" t="s">
        <v>632</v>
      </c>
      <c r="S91" s="45" t="s">
        <v>562</v>
      </c>
      <c r="T91" s="89">
        <v>0</v>
      </c>
      <c r="U91" s="90">
        <v>45292</v>
      </c>
      <c r="V91" s="90" t="s">
        <v>534</v>
      </c>
      <c r="W91" s="88" t="s">
        <v>31</v>
      </c>
      <c r="X91" s="109" t="s">
        <v>36</v>
      </c>
      <c r="Y91" s="88" t="s">
        <v>33</v>
      </c>
      <c r="Z91" s="110">
        <v>787762</v>
      </c>
      <c r="AA91" s="43" t="s">
        <v>634</v>
      </c>
      <c r="AB91" s="111" t="s">
        <v>559</v>
      </c>
      <c r="AC91" s="91">
        <v>0</v>
      </c>
      <c r="AD91" s="91">
        <v>0</v>
      </c>
      <c r="AE91" s="43"/>
      <c r="AF91" s="43" t="s">
        <v>535</v>
      </c>
      <c r="AG91" s="112" t="s">
        <v>536</v>
      </c>
    </row>
    <row r="92" spans="1:33" ht="90" x14ac:dyDescent="0.25">
      <c r="A92" s="53">
        <v>78</v>
      </c>
      <c r="B92" s="80" t="s">
        <v>532</v>
      </c>
      <c r="C92" s="86" t="s">
        <v>280</v>
      </c>
      <c r="D92" s="86" t="s">
        <v>281</v>
      </c>
      <c r="E92" s="80" t="s">
        <v>76</v>
      </c>
      <c r="F92" s="81" t="s">
        <v>64</v>
      </c>
      <c r="G92" s="37" t="s">
        <v>43</v>
      </c>
      <c r="H92" s="80" t="s">
        <v>111</v>
      </c>
      <c r="I92" s="37" t="s">
        <v>563</v>
      </c>
      <c r="J92" s="80" t="s">
        <v>103</v>
      </c>
      <c r="K92" s="80" t="s">
        <v>533</v>
      </c>
      <c r="L92" s="81" t="s">
        <v>30</v>
      </c>
      <c r="M92" s="80" t="s">
        <v>30</v>
      </c>
      <c r="N92" s="80" t="s">
        <v>30</v>
      </c>
      <c r="O92" s="37" t="s">
        <v>563</v>
      </c>
      <c r="P92" s="105">
        <v>587000</v>
      </c>
      <c r="Q92" s="38" t="s">
        <v>537</v>
      </c>
      <c r="R92" s="37" t="s">
        <v>564</v>
      </c>
      <c r="S92" s="55" t="s">
        <v>565</v>
      </c>
      <c r="T92" s="82">
        <v>0</v>
      </c>
      <c r="U92" s="83">
        <v>45292</v>
      </c>
      <c r="V92" s="83" t="s">
        <v>534</v>
      </c>
      <c r="W92" s="81" t="s">
        <v>31</v>
      </c>
      <c r="X92" s="85" t="s">
        <v>36</v>
      </c>
      <c r="Y92" s="81" t="s">
        <v>33</v>
      </c>
      <c r="Z92" s="113">
        <v>45337</v>
      </c>
      <c r="AA92" s="37" t="s">
        <v>635</v>
      </c>
      <c r="AB92" s="107" t="s">
        <v>559</v>
      </c>
      <c r="AC92" s="114">
        <v>0</v>
      </c>
      <c r="AD92" s="114">
        <v>0</v>
      </c>
      <c r="AE92" s="37"/>
      <c r="AF92" s="37" t="s">
        <v>535</v>
      </c>
      <c r="AG92" s="54" t="s">
        <v>536</v>
      </c>
    </row>
    <row r="93" spans="1:33" ht="90" x14ac:dyDescent="0.25">
      <c r="A93" s="47">
        <v>79</v>
      </c>
      <c r="B93" s="87" t="s">
        <v>532</v>
      </c>
      <c r="C93" s="92" t="s">
        <v>280</v>
      </c>
      <c r="D93" s="92" t="s">
        <v>281</v>
      </c>
      <c r="E93" s="87" t="s">
        <v>76</v>
      </c>
      <c r="F93" s="88" t="s">
        <v>64</v>
      </c>
      <c r="G93" s="87" t="s">
        <v>43</v>
      </c>
      <c r="H93" s="87" t="s">
        <v>111</v>
      </c>
      <c r="I93" s="43" t="s">
        <v>566</v>
      </c>
      <c r="J93" s="87" t="s">
        <v>103</v>
      </c>
      <c r="K93" s="87" t="s">
        <v>533</v>
      </c>
      <c r="L93" s="88" t="s">
        <v>30</v>
      </c>
      <c r="M93" s="87" t="s">
        <v>30</v>
      </c>
      <c r="N93" s="87" t="s">
        <v>30</v>
      </c>
      <c r="O93" s="43" t="s">
        <v>566</v>
      </c>
      <c r="P93" s="108">
        <v>387630</v>
      </c>
      <c r="Q93" s="46" t="s">
        <v>537</v>
      </c>
      <c r="R93" s="43" t="s">
        <v>567</v>
      </c>
      <c r="S93" s="45" t="s">
        <v>568</v>
      </c>
      <c r="T93" s="89">
        <v>0</v>
      </c>
      <c r="U93" s="90">
        <v>45292</v>
      </c>
      <c r="V93" s="90" t="s">
        <v>534</v>
      </c>
      <c r="W93" s="88" t="s">
        <v>31</v>
      </c>
      <c r="X93" s="109" t="s">
        <v>36</v>
      </c>
      <c r="Y93" s="88" t="s">
        <v>33</v>
      </c>
      <c r="Z93" s="115">
        <v>30583</v>
      </c>
      <c r="AA93" s="43" t="s">
        <v>636</v>
      </c>
      <c r="AB93" s="111" t="s">
        <v>559</v>
      </c>
      <c r="AC93" s="116">
        <v>0</v>
      </c>
      <c r="AD93" s="116">
        <v>0</v>
      </c>
      <c r="AE93" s="43"/>
      <c r="AF93" s="43" t="s">
        <v>569</v>
      </c>
      <c r="AG93" s="112" t="s">
        <v>570</v>
      </c>
    </row>
    <row r="94" spans="1:33" ht="90" x14ac:dyDescent="0.25">
      <c r="A94" s="53">
        <v>80</v>
      </c>
      <c r="B94" s="80" t="s">
        <v>532</v>
      </c>
      <c r="C94" s="86" t="s">
        <v>280</v>
      </c>
      <c r="D94" s="86" t="s">
        <v>281</v>
      </c>
      <c r="E94" s="80" t="s">
        <v>76</v>
      </c>
      <c r="F94" s="81" t="s">
        <v>64</v>
      </c>
      <c r="G94" s="80" t="s">
        <v>43</v>
      </c>
      <c r="H94" s="80" t="s">
        <v>111</v>
      </c>
      <c r="I94" s="37" t="s">
        <v>571</v>
      </c>
      <c r="J94" s="80" t="s">
        <v>103</v>
      </c>
      <c r="K94" s="80" t="s">
        <v>533</v>
      </c>
      <c r="L94" s="81" t="s">
        <v>30</v>
      </c>
      <c r="M94" s="80" t="s">
        <v>30</v>
      </c>
      <c r="N94" s="80" t="s">
        <v>30</v>
      </c>
      <c r="O94" s="37" t="s">
        <v>571</v>
      </c>
      <c r="P94" s="105">
        <v>1610</v>
      </c>
      <c r="Q94" s="38" t="s">
        <v>572</v>
      </c>
      <c r="R94" s="37" t="s">
        <v>573</v>
      </c>
      <c r="S94" s="55" t="s">
        <v>574</v>
      </c>
      <c r="T94" s="82">
        <v>0</v>
      </c>
      <c r="U94" s="83">
        <v>45292</v>
      </c>
      <c r="V94" s="83" t="s">
        <v>534</v>
      </c>
      <c r="W94" s="81" t="s">
        <v>31</v>
      </c>
      <c r="X94" s="80" t="s">
        <v>36</v>
      </c>
      <c r="Y94" s="81" t="s">
        <v>33</v>
      </c>
      <c r="Z94" s="117">
        <v>1462.47</v>
      </c>
      <c r="AA94" s="37" t="s">
        <v>637</v>
      </c>
      <c r="AB94" s="107" t="s">
        <v>559</v>
      </c>
      <c r="AC94" s="114">
        <v>0</v>
      </c>
      <c r="AD94" s="114">
        <v>0</v>
      </c>
      <c r="AE94" s="37"/>
      <c r="AF94" s="37" t="s">
        <v>569</v>
      </c>
      <c r="AG94" s="54" t="s">
        <v>570</v>
      </c>
    </row>
    <row r="95" spans="1:33" ht="90" x14ac:dyDescent="0.25">
      <c r="A95" s="47">
        <v>81</v>
      </c>
      <c r="B95" s="87" t="s">
        <v>532</v>
      </c>
      <c r="C95" s="92" t="s">
        <v>280</v>
      </c>
      <c r="D95" s="92" t="s">
        <v>281</v>
      </c>
      <c r="E95" s="87" t="s">
        <v>76</v>
      </c>
      <c r="F95" s="88" t="s">
        <v>64</v>
      </c>
      <c r="G95" s="87" t="s">
        <v>43</v>
      </c>
      <c r="H95" s="87" t="s">
        <v>111</v>
      </c>
      <c r="I95" s="43" t="s">
        <v>575</v>
      </c>
      <c r="J95" s="87" t="s">
        <v>103</v>
      </c>
      <c r="K95" s="87" t="s">
        <v>533</v>
      </c>
      <c r="L95" s="88" t="s">
        <v>30</v>
      </c>
      <c r="M95" s="87" t="s">
        <v>30</v>
      </c>
      <c r="N95" s="87" t="s">
        <v>30</v>
      </c>
      <c r="O95" s="43" t="s">
        <v>575</v>
      </c>
      <c r="P95" s="108">
        <v>1062</v>
      </c>
      <c r="Q95" s="46" t="s">
        <v>572</v>
      </c>
      <c r="R95" s="43" t="s">
        <v>576</v>
      </c>
      <c r="S95" s="45" t="s">
        <v>577</v>
      </c>
      <c r="T95" s="89">
        <v>0</v>
      </c>
      <c r="U95" s="90">
        <v>45292</v>
      </c>
      <c r="V95" s="90" t="s">
        <v>534</v>
      </c>
      <c r="W95" s="88" t="s">
        <v>31</v>
      </c>
      <c r="X95" s="87" t="s">
        <v>36</v>
      </c>
      <c r="Y95" s="88" t="s">
        <v>33</v>
      </c>
      <c r="Z95" s="118">
        <v>986.54358060000004</v>
      </c>
      <c r="AA95" s="119" t="s">
        <v>638</v>
      </c>
      <c r="AB95" s="111" t="s">
        <v>559</v>
      </c>
      <c r="AC95" s="116">
        <v>0</v>
      </c>
      <c r="AD95" s="116">
        <v>0</v>
      </c>
      <c r="AE95" s="43"/>
      <c r="AF95" s="43" t="s">
        <v>569</v>
      </c>
      <c r="AG95" s="112" t="s">
        <v>570</v>
      </c>
    </row>
    <row r="96" spans="1:33" ht="90" x14ac:dyDescent="0.25">
      <c r="A96" s="53">
        <v>82</v>
      </c>
      <c r="B96" s="80" t="s">
        <v>532</v>
      </c>
      <c r="C96" s="86" t="s">
        <v>280</v>
      </c>
      <c r="D96" s="86" t="s">
        <v>281</v>
      </c>
      <c r="E96" s="80" t="s">
        <v>76</v>
      </c>
      <c r="F96" s="81" t="s">
        <v>64</v>
      </c>
      <c r="G96" s="80" t="s">
        <v>43</v>
      </c>
      <c r="H96" s="80" t="s">
        <v>111</v>
      </c>
      <c r="I96" s="37" t="s">
        <v>578</v>
      </c>
      <c r="J96" s="80" t="s">
        <v>103</v>
      </c>
      <c r="K96" s="80" t="s">
        <v>533</v>
      </c>
      <c r="L96" s="81" t="s">
        <v>30</v>
      </c>
      <c r="M96" s="80" t="s">
        <v>30</v>
      </c>
      <c r="N96" s="80" t="s">
        <v>30</v>
      </c>
      <c r="O96" s="37" t="s">
        <v>578</v>
      </c>
      <c r="P96" s="120">
        <v>2.1499999999999998E-2</v>
      </c>
      <c r="Q96" s="38" t="s">
        <v>27</v>
      </c>
      <c r="R96" s="37" t="s">
        <v>579</v>
      </c>
      <c r="S96" s="37" t="s">
        <v>580</v>
      </c>
      <c r="T96" s="82">
        <v>0</v>
      </c>
      <c r="U96" s="83">
        <v>45292</v>
      </c>
      <c r="V96" s="83" t="s">
        <v>534</v>
      </c>
      <c r="W96" s="81" t="s">
        <v>268</v>
      </c>
      <c r="X96" s="80" t="s">
        <v>36</v>
      </c>
      <c r="Y96" s="81" t="s">
        <v>33</v>
      </c>
      <c r="Z96" s="121">
        <v>2.4838940170457499E-2</v>
      </c>
      <c r="AA96" s="122" t="s">
        <v>639</v>
      </c>
      <c r="AB96" s="107" t="s">
        <v>559</v>
      </c>
      <c r="AC96" s="114">
        <v>0</v>
      </c>
      <c r="AD96" s="114">
        <v>0</v>
      </c>
      <c r="AE96" s="37"/>
      <c r="AF96" s="37" t="s">
        <v>581</v>
      </c>
      <c r="AG96" s="54" t="s">
        <v>582</v>
      </c>
    </row>
    <row r="97" spans="1:33" ht="90" x14ac:dyDescent="0.25">
      <c r="A97" s="47">
        <v>83</v>
      </c>
      <c r="B97" s="43" t="s">
        <v>532</v>
      </c>
      <c r="C97" s="92" t="s">
        <v>28</v>
      </c>
      <c r="D97" s="92" t="s">
        <v>198</v>
      </c>
      <c r="E97" s="87" t="s">
        <v>76</v>
      </c>
      <c r="F97" s="92" t="s">
        <v>60</v>
      </c>
      <c r="G97" s="87" t="s">
        <v>43</v>
      </c>
      <c r="H97" s="87" t="s">
        <v>111</v>
      </c>
      <c r="I97" s="43" t="s">
        <v>583</v>
      </c>
      <c r="J97" s="87" t="s">
        <v>103</v>
      </c>
      <c r="K97" s="87" t="s">
        <v>533</v>
      </c>
      <c r="L97" s="88" t="s">
        <v>30</v>
      </c>
      <c r="M97" s="87" t="s">
        <v>30</v>
      </c>
      <c r="N97" s="87" t="s">
        <v>30</v>
      </c>
      <c r="O97" s="43" t="s">
        <v>583</v>
      </c>
      <c r="P97" s="123">
        <v>11.23</v>
      </c>
      <c r="Q97" s="46" t="s">
        <v>584</v>
      </c>
      <c r="R97" s="43" t="s">
        <v>585</v>
      </c>
      <c r="S97" s="45" t="s">
        <v>586</v>
      </c>
      <c r="T97" s="89">
        <v>0</v>
      </c>
      <c r="U97" s="90">
        <v>45292</v>
      </c>
      <c r="V97" s="90" t="s">
        <v>534</v>
      </c>
      <c r="W97" s="88" t="s">
        <v>31</v>
      </c>
      <c r="X97" s="87" t="s">
        <v>36</v>
      </c>
      <c r="Y97" s="88" t="s">
        <v>33</v>
      </c>
      <c r="Z97" s="124">
        <v>1.042</v>
      </c>
      <c r="AA97" s="125"/>
      <c r="AB97" s="43" t="s">
        <v>587</v>
      </c>
      <c r="AC97" s="116">
        <v>0</v>
      </c>
      <c r="AD97" s="116">
        <v>0</v>
      </c>
      <c r="AE97" s="43"/>
      <c r="AF97" s="43" t="s">
        <v>588</v>
      </c>
      <c r="AG97" s="112" t="s">
        <v>589</v>
      </c>
    </row>
    <row r="98" spans="1:33" ht="90" x14ac:dyDescent="0.25">
      <c r="A98" s="53">
        <v>84</v>
      </c>
      <c r="B98" s="37" t="s">
        <v>532</v>
      </c>
      <c r="C98" s="94" t="s">
        <v>28</v>
      </c>
      <c r="D98" s="94" t="s">
        <v>198</v>
      </c>
      <c r="E98" s="80" t="s">
        <v>76</v>
      </c>
      <c r="F98" s="86" t="s">
        <v>60</v>
      </c>
      <c r="G98" s="80" t="s">
        <v>43</v>
      </c>
      <c r="H98" s="80" t="s">
        <v>111</v>
      </c>
      <c r="I98" s="37" t="s">
        <v>590</v>
      </c>
      <c r="J98" s="80" t="s">
        <v>103</v>
      </c>
      <c r="K98" s="80" t="s">
        <v>533</v>
      </c>
      <c r="L98" s="81" t="s">
        <v>30</v>
      </c>
      <c r="M98" s="80" t="s">
        <v>30</v>
      </c>
      <c r="N98" s="80" t="s">
        <v>30</v>
      </c>
      <c r="O98" s="37" t="s">
        <v>590</v>
      </c>
      <c r="P98" s="126">
        <v>2.93</v>
      </c>
      <c r="Q98" s="38" t="s">
        <v>584</v>
      </c>
      <c r="R98" s="37" t="s">
        <v>591</v>
      </c>
      <c r="S98" s="55" t="s">
        <v>592</v>
      </c>
      <c r="T98" s="82">
        <v>0</v>
      </c>
      <c r="U98" s="83">
        <v>45292</v>
      </c>
      <c r="V98" s="83" t="s">
        <v>534</v>
      </c>
      <c r="W98" s="81" t="s">
        <v>31</v>
      </c>
      <c r="X98" s="80" t="s">
        <v>36</v>
      </c>
      <c r="Y98" s="81" t="s">
        <v>33</v>
      </c>
      <c r="Z98" s="127">
        <v>1.0419999999999998</v>
      </c>
      <c r="AA98" s="128"/>
      <c r="AB98" s="37" t="s">
        <v>593</v>
      </c>
      <c r="AC98" s="114">
        <v>0</v>
      </c>
      <c r="AD98" s="114">
        <v>0</v>
      </c>
      <c r="AE98" s="37"/>
      <c r="AF98" s="37" t="s">
        <v>588</v>
      </c>
      <c r="AG98" s="54" t="s">
        <v>589</v>
      </c>
    </row>
    <row r="99" spans="1:33" ht="120" x14ac:dyDescent="0.25">
      <c r="A99" s="47">
        <v>85</v>
      </c>
      <c r="B99" s="87" t="s">
        <v>532</v>
      </c>
      <c r="C99" s="93" t="s">
        <v>280</v>
      </c>
      <c r="D99" s="93" t="s">
        <v>198</v>
      </c>
      <c r="E99" s="87" t="s">
        <v>76</v>
      </c>
      <c r="F99" s="88" t="s">
        <v>64</v>
      </c>
      <c r="G99" s="87" t="s">
        <v>43</v>
      </c>
      <c r="H99" s="87" t="s">
        <v>111</v>
      </c>
      <c r="I99" s="43" t="s">
        <v>594</v>
      </c>
      <c r="J99" s="87" t="s">
        <v>103</v>
      </c>
      <c r="K99" s="87" t="s">
        <v>533</v>
      </c>
      <c r="L99" s="88" t="s">
        <v>30</v>
      </c>
      <c r="M99" s="87" t="s">
        <v>30</v>
      </c>
      <c r="N99" s="87" t="s">
        <v>30</v>
      </c>
      <c r="O99" s="43" t="s">
        <v>594</v>
      </c>
      <c r="P99" s="129">
        <v>1</v>
      </c>
      <c r="Q99" s="46" t="s">
        <v>27</v>
      </c>
      <c r="R99" s="43" t="s">
        <v>595</v>
      </c>
      <c r="S99" s="45" t="s">
        <v>596</v>
      </c>
      <c r="T99" s="89">
        <v>0</v>
      </c>
      <c r="U99" s="90">
        <v>45292</v>
      </c>
      <c r="V99" s="90" t="s">
        <v>534</v>
      </c>
      <c r="W99" s="88" t="s">
        <v>31</v>
      </c>
      <c r="X99" s="87" t="s">
        <v>36</v>
      </c>
      <c r="Y99" s="88" t="s">
        <v>33</v>
      </c>
      <c r="Z99" s="130">
        <v>0</v>
      </c>
      <c r="AA99" s="43" t="s">
        <v>597</v>
      </c>
      <c r="AB99" s="131" t="s">
        <v>598</v>
      </c>
      <c r="AC99" s="116">
        <v>0</v>
      </c>
      <c r="AD99" s="116">
        <v>0</v>
      </c>
      <c r="AE99" s="43"/>
      <c r="AF99" s="43" t="s">
        <v>599</v>
      </c>
      <c r="AG99" s="112" t="s">
        <v>600</v>
      </c>
    </row>
    <row r="100" spans="1:33" ht="90" x14ac:dyDescent="0.25">
      <c r="A100" s="53">
        <v>86</v>
      </c>
      <c r="B100" s="37" t="s">
        <v>532</v>
      </c>
      <c r="C100" s="94" t="s">
        <v>28</v>
      </c>
      <c r="D100" s="94" t="s">
        <v>198</v>
      </c>
      <c r="E100" s="80" t="s">
        <v>76</v>
      </c>
      <c r="F100" s="86" t="s">
        <v>601</v>
      </c>
      <c r="G100" s="80" t="s">
        <v>43</v>
      </c>
      <c r="H100" s="80" t="s">
        <v>111</v>
      </c>
      <c r="I100" s="37" t="s">
        <v>602</v>
      </c>
      <c r="J100" s="80" t="s">
        <v>103</v>
      </c>
      <c r="K100" s="80" t="s">
        <v>533</v>
      </c>
      <c r="L100" s="81" t="s">
        <v>30</v>
      </c>
      <c r="M100" s="80" t="s">
        <v>30</v>
      </c>
      <c r="N100" s="80" t="s">
        <v>30</v>
      </c>
      <c r="O100" s="37" t="s">
        <v>602</v>
      </c>
      <c r="P100" s="132">
        <v>0.9</v>
      </c>
      <c r="Q100" s="38" t="s">
        <v>27</v>
      </c>
      <c r="R100" s="37" t="s">
        <v>603</v>
      </c>
      <c r="S100" s="37" t="s">
        <v>604</v>
      </c>
      <c r="T100" s="82">
        <v>0</v>
      </c>
      <c r="U100" s="83">
        <v>45292</v>
      </c>
      <c r="V100" s="83" t="s">
        <v>534</v>
      </c>
      <c r="W100" s="81" t="s">
        <v>31</v>
      </c>
      <c r="X100" s="80" t="s">
        <v>36</v>
      </c>
      <c r="Y100" s="81" t="s">
        <v>33</v>
      </c>
      <c r="Z100" s="133">
        <v>0.21003514459757552</v>
      </c>
      <c r="AA100" s="37" t="s">
        <v>640</v>
      </c>
      <c r="AB100" s="134" t="s">
        <v>605</v>
      </c>
      <c r="AC100" s="114">
        <v>0</v>
      </c>
      <c r="AD100" s="114">
        <v>0</v>
      </c>
      <c r="AE100" s="37"/>
      <c r="AF100" s="37" t="s">
        <v>606</v>
      </c>
      <c r="AG100" s="54" t="s">
        <v>607</v>
      </c>
    </row>
    <row r="101" spans="1:33" ht="90" x14ac:dyDescent="0.25">
      <c r="A101" s="47">
        <v>87</v>
      </c>
      <c r="B101" s="87" t="s">
        <v>532</v>
      </c>
      <c r="C101" s="93" t="s">
        <v>28</v>
      </c>
      <c r="D101" s="93" t="s">
        <v>198</v>
      </c>
      <c r="E101" s="87" t="s">
        <v>76</v>
      </c>
      <c r="F101" s="92" t="s">
        <v>601</v>
      </c>
      <c r="G101" s="87" t="s">
        <v>43</v>
      </c>
      <c r="H101" s="87" t="s">
        <v>111</v>
      </c>
      <c r="I101" s="43" t="s">
        <v>608</v>
      </c>
      <c r="J101" s="87" t="s">
        <v>103</v>
      </c>
      <c r="K101" s="87" t="s">
        <v>533</v>
      </c>
      <c r="L101" s="88" t="s">
        <v>30</v>
      </c>
      <c r="M101" s="87" t="s">
        <v>30</v>
      </c>
      <c r="N101" s="87" t="s">
        <v>30</v>
      </c>
      <c r="O101" s="43" t="s">
        <v>608</v>
      </c>
      <c r="P101" s="76">
        <v>0.9</v>
      </c>
      <c r="Q101" s="46" t="s">
        <v>27</v>
      </c>
      <c r="R101" s="43" t="s">
        <v>609</v>
      </c>
      <c r="S101" s="45" t="s">
        <v>610</v>
      </c>
      <c r="T101" s="89">
        <v>0</v>
      </c>
      <c r="U101" s="90">
        <v>45292</v>
      </c>
      <c r="V101" s="90" t="s">
        <v>534</v>
      </c>
      <c r="W101" s="88" t="s">
        <v>31</v>
      </c>
      <c r="X101" s="87" t="s">
        <v>36</v>
      </c>
      <c r="Y101" s="88" t="s">
        <v>33</v>
      </c>
      <c r="Z101" s="135">
        <v>0.50251176353021454</v>
      </c>
      <c r="AA101" s="43" t="s">
        <v>641</v>
      </c>
      <c r="AB101" s="43" t="s">
        <v>605</v>
      </c>
      <c r="AC101" s="116">
        <v>0</v>
      </c>
      <c r="AD101" s="116">
        <v>0</v>
      </c>
      <c r="AE101" s="43"/>
      <c r="AF101" s="43" t="s">
        <v>606</v>
      </c>
      <c r="AG101" s="112" t="s">
        <v>607</v>
      </c>
    </row>
  </sheetData>
  <autoFilter ref="A1:AG101" xr:uid="{AAE2B553-81DA-48F5-A931-889EF1649B5C}"/>
  <mergeCells count="124">
    <mergeCell ref="AA25:AA26"/>
    <mergeCell ref="AA27:AA28"/>
    <mergeCell ref="AB27:AB28"/>
    <mergeCell ref="AA29:AA30"/>
    <mergeCell ref="AA31:AA32"/>
    <mergeCell ref="AG48:AG49"/>
    <mergeCell ref="AG25:AG26"/>
    <mergeCell ref="AG27:AG28"/>
    <mergeCell ref="AG29:AG30"/>
    <mergeCell ref="AG31:AG32"/>
    <mergeCell ref="AG44:AG45"/>
    <mergeCell ref="AG46:AG47"/>
    <mergeCell ref="AF25:AF26"/>
    <mergeCell ref="AF27:AF28"/>
    <mergeCell ref="AF29:AF30"/>
    <mergeCell ref="AF31:AF32"/>
    <mergeCell ref="AF44:AF45"/>
    <mergeCell ref="AF46:AF47"/>
    <mergeCell ref="AF48:AF49"/>
    <mergeCell ref="AB25:AB26"/>
    <mergeCell ref="AB29:AB30"/>
    <mergeCell ref="AB31:AB32"/>
    <mergeCell ref="Y25:Y26"/>
    <mergeCell ref="Y27:Y28"/>
    <mergeCell ref="Y29:Y30"/>
    <mergeCell ref="Y31:Y32"/>
    <mergeCell ref="Y44:Y45"/>
    <mergeCell ref="Y46:Y47"/>
    <mergeCell ref="Y48:Y49"/>
    <mergeCell ref="W29:W30"/>
    <mergeCell ref="W31:W32"/>
    <mergeCell ref="W44:W45"/>
    <mergeCell ref="W46:W47"/>
    <mergeCell ref="W48:W49"/>
    <mergeCell ref="X46:X47"/>
    <mergeCell ref="X48:X49"/>
    <mergeCell ref="X25:X26"/>
    <mergeCell ref="X27:X28"/>
    <mergeCell ref="X29:X30"/>
    <mergeCell ref="X31:X32"/>
    <mergeCell ref="X44:X45"/>
    <mergeCell ref="W25:W26"/>
    <mergeCell ref="W27:W28"/>
    <mergeCell ref="U48:U49"/>
    <mergeCell ref="V25:V26"/>
    <mergeCell ref="V27:V28"/>
    <mergeCell ref="V29:V30"/>
    <mergeCell ref="V31:V32"/>
    <mergeCell ref="V44:V45"/>
    <mergeCell ref="V46:V47"/>
    <mergeCell ref="V48:V49"/>
    <mergeCell ref="U25:U26"/>
    <mergeCell ref="U27:U28"/>
    <mergeCell ref="U29:U30"/>
    <mergeCell ref="U31:U32"/>
    <mergeCell ref="U44:U45"/>
    <mergeCell ref="U46:U47"/>
    <mergeCell ref="S25:S26"/>
    <mergeCell ref="S27:S28"/>
    <mergeCell ref="S29:S30"/>
    <mergeCell ref="S31:S32"/>
    <mergeCell ref="S44:S45"/>
    <mergeCell ref="S46:S47"/>
    <mergeCell ref="S48:S49"/>
    <mergeCell ref="R25:R26"/>
    <mergeCell ref="R27:R28"/>
    <mergeCell ref="R29:R30"/>
    <mergeCell ref="R31:R32"/>
    <mergeCell ref="R44:R45"/>
    <mergeCell ref="R46:R47"/>
    <mergeCell ref="Q25:Q26"/>
    <mergeCell ref="Q27:Q28"/>
    <mergeCell ref="Q29:Q30"/>
    <mergeCell ref="Q31:Q32"/>
    <mergeCell ref="Q44:Q45"/>
    <mergeCell ref="Q46:Q47"/>
    <mergeCell ref="Q48:Q49"/>
    <mergeCell ref="R48:R49"/>
    <mergeCell ref="O48:O49"/>
    <mergeCell ref="P25:P26"/>
    <mergeCell ref="P27:P28"/>
    <mergeCell ref="P29:P30"/>
    <mergeCell ref="P31:P32"/>
    <mergeCell ref="P44:P45"/>
    <mergeCell ref="P46:P47"/>
    <mergeCell ref="P48:P49"/>
    <mergeCell ref="O25:O26"/>
    <mergeCell ref="O27:O28"/>
    <mergeCell ref="O29:O30"/>
    <mergeCell ref="O31:O32"/>
    <mergeCell ref="O44:O45"/>
    <mergeCell ref="O46:O47"/>
    <mergeCell ref="O50:O51"/>
    <mergeCell ref="P50:P51"/>
    <mergeCell ref="Q50:Q51"/>
    <mergeCell ref="R50:R51"/>
    <mergeCell ref="S50:S51"/>
    <mergeCell ref="O52:O54"/>
    <mergeCell ref="P52:P54"/>
    <mergeCell ref="Q52:Q54"/>
    <mergeCell ref="R52:R54"/>
    <mergeCell ref="S52:S54"/>
    <mergeCell ref="O68:O69"/>
    <mergeCell ref="P68:P69"/>
    <mergeCell ref="Q68:Q69"/>
    <mergeCell ref="R68:R69"/>
    <mergeCell ref="S68:S69"/>
    <mergeCell ref="O63:O64"/>
    <mergeCell ref="P63:P64"/>
    <mergeCell ref="Q63:Q64"/>
    <mergeCell ref="R63:R64"/>
    <mergeCell ref="S63:S64"/>
    <mergeCell ref="M63:M64"/>
    <mergeCell ref="M57:M58"/>
    <mergeCell ref="O57:O58"/>
    <mergeCell ref="S57:S58"/>
    <mergeCell ref="R57:R58"/>
    <mergeCell ref="Q57:Q58"/>
    <mergeCell ref="P57:P58"/>
    <mergeCell ref="P59:P62"/>
    <mergeCell ref="Q59:Q62"/>
    <mergeCell ref="R59:R62"/>
    <mergeCell ref="S59:S62"/>
    <mergeCell ref="O59:O62"/>
  </mergeCells>
  <dataValidations disablePrompts="1" count="1">
    <dataValidation type="decimal" errorStyle="warning" allowBlank="1" showInputMessage="1" showErrorMessage="1" errorTitle="Solo ingresar números" error="Sólo infgresar números sin signos ni simbolos." promptTitle="Atención." prompt="En este campo solo ingresar números" sqref="P52 P50 P55:P68 P70 P17:P25 P86:P101 Z3 P2:P12 P27:P48" xr:uid="{C7F9D9D6-1A63-4D57-AC61-EF44E17ACE76}">
      <formula1>0</formula1>
      <formula2>9900000</formula2>
    </dataValidation>
  </dataValidations>
  <hyperlinks>
    <hyperlink ref="AG33" r:id="rId1" xr:uid="{BCCE6DD3-EB52-440F-AB8C-368363486B27}"/>
    <hyperlink ref="AG34" r:id="rId2" xr:uid="{99754A66-D3C3-4E59-84C1-9B446D51FF65}"/>
    <hyperlink ref="AG35" r:id="rId3" xr:uid="{23FE6014-815D-4804-B447-D09DEA3953C6}"/>
    <hyperlink ref="AG36" r:id="rId4" xr:uid="{DE600168-ABE8-43D4-A428-53F7F4AFE04E}"/>
    <hyperlink ref="AG83" r:id="rId5" xr:uid="{4D948D3D-F8D5-4DC2-BC27-500483EBFCCB}"/>
    <hyperlink ref="AG4" r:id="rId6" xr:uid="{A6B4CA2E-DD0E-4CD3-98AD-E2262D8D038B}"/>
    <hyperlink ref="AG8" r:id="rId7" xr:uid="{FF2AC587-DA54-43FB-A578-C03E65FAF22F}"/>
    <hyperlink ref="AG9" r:id="rId8" xr:uid="{5F020AFC-CDFE-4F3A-BD75-4AA2CCD91FA5}"/>
    <hyperlink ref="AG10" r:id="rId9" xr:uid="{5411BA85-1FE8-46A6-B737-C83B578698C9}"/>
    <hyperlink ref="AG57" r:id="rId10" xr:uid="{B6F944F6-E1D7-491C-B365-1C8CE200F2DF}"/>
    <hyperlink ref="AG58" r:id="rId11" xr:uid="{2AA1C57F-63E0-4080-AC27-CDFAE79E1718}"/>
    <hyperlink ref="AG59" r:id="rId12" xr:uid="{72820BD0-A370-45E1-B4AC-A9B9A31A7D25}"/>
    <hyperlink ref="AG60:AG62" r:id="rId13" display="eduardo.rodriguez@anh.gov.co" xr:uid="{75FD158B-BEF1-481D-AC5C-1A0784FDCD1F}"/>
    <hyperlink ref="AG63:AG64" r:id="rId14" display="eduardo.rodriguez@anh.gov.co" xr:uid="{3E861652-FD12-47EE-B8B5-416B87DE1894}"/>
    <hyperlink ref="AG65" r:id="rId15" xr:uid="{BE7DB7A6-643F-4E40-9850-5D09988CEFC7}"/>
    <hyperlink ref="AG66" r:id="rId16" xr:uid="{C8B1092F-DAFE-4AEB-8D3E-1B43BF756552}"/>
    <hyperlink ref="AG68" r:id="rId17" xr:uid="{C3B51D15-AE80-47C4-ABE7-FF2455C4E758}"/>
    <hyperlink ref="AG69" r:id="rId18" xr:uid="{F6A95215-CC34-4349-9575-18A4DDCD5AA1}"/>
    <hyperlink ref="AG71" r:id="rId19" xr:uid="{39228D34-74B3-417E-AD80-10F0BF152394}"/>
    <hyperlink ref="AG73" r:id="rId20" xr:uid="{4D4E6B2B-5C61-4FBB-AF18-7744CE6DB83B}"/>
    <hyperlink ref="AG75" r:id="rId21" xr:uid="{3D3DAA9C-9AC7-4F07-A0E1-34CAD617EA1C}"/>
    <hyperlink ref="AG77" r:id="rId22" xr:uid="{810428CF-A420-40AA-BC04-050F75868019}"/>
    <hyperlink ref="AG79" r:id="rId23" xr:uid="{301980C3-CB6F-4EB3-9549-702B28B9DD7F}"/>
    <hyperlink ref="AG81" r:id="rId24" xr:uid="{AE066738-0EB9-42A5-9298-7360F879C5BD}"/>
    <hyperlink ref="AG67" r:id="rId25" xr:uid="{544E7505-B248-4170-B95B-A9C12C0445A9}"/>
    <hyperlink ref="AG70" r:id="rId26" xr:uid="{5432C42D-4152-43EB-A48F-91AA89B14D96}"/>
    <hyperlink ref="AG72" r:id="rId27" xr:uid="{66247BCF-F4FA-4EAB-BABC-EB80AEA78524}"/>
    <hyperlink ref="AG74" r:id="rId28" xr:uid="{0CBC727F-989E-4F8B-BB04-F35F2A2369C1}"/>
    <hyperlink ref="AG76" r:id="rId29" xr:uid="{EF894189-6A25-4D29-9AE5-259D2A4CA231}"/>
    <hyperlink ref="AG78" r:id="rId30" xr:uid="{83C4BE65-34BC-48DB-9BE3-010F4AC46062}"/>
    <hyperlink ref="AG80" r:id="rId31" xr:uid="{3EC3207C-3978-4E68-A083-1F9A236DCB45}"/>
    <hyperlink ref="AG82" r:id="rId32" xr:uid="{530F3C89-0D27-442F-95DC-B4B4C12FC7B9}"/>
    <hyperlink ref="AG85" r:id="rId33" xr:uid="{6BBFBB71-9922-4108-9ECD-092BDCE552A3}"/>
    <hyperlink ref="AG84" r:id="rId34" xr:uid="{3759E8C7-2318-48B2-89B7-ED4255643979}"/>
    <hyperlink ref="AG37" r:id="rId35" xr:uid="{1B3C4B61-8B6E-471E-8A73-157243BAC4C5}"/>
    <hyperlink ref="AG38:AG39" r:id="rId36" display="marta.uribe@anh.gov.co" xr:uid="{6D1A78E6-3BF7-41D8-8138-75A8E7FEF019}"/>
    <hyperlink ref="AG42" r:id="rId37" xr:uid="{6F780221-A305-4049-A780-22391C042F4F}"/>
    <hyperlink ref="AG90" r:id="rId38" xr:uid="{C408EC3F-4F87-4B4C-98BB-0B9C3437012E}"/>
    <hyperlink ref="AG92" r:id="rId39" xr:uid="{86D97B10-304A-4BEC-B09E-FE033B4DF1FD}"/>
    <hyperlink ref="AG97" r:id="rId40" xr:uid="{FD703369-28FF-4846-80B9-DCCAC72D62FE}"/>
    <hyperlink ref="AG91" r:id="rId41" xr:uid="{F5084503-D03B-4EB6-A933-EA358203AFC3}"/>
    <hyperlink ref="AG93" r:id="rId42" xr:uid="{0C28E3B7-D8CF-4E78-96D1-BA967E4D97BE}"/>
    <hyperlink ref="AG94" r:id="rId43" xr:uid="{2B86F9F9-3AF9-4CB0-B490-512EE499315D}"/>
    <hyperlink ref="AG95" r:id="rId44" xr:uid="{4BB76D73-D443-4E71-8172-2AE429134B5E}"/>
    <hyperlink ref="AG98" r:id="rId45" xr:uid="{4E2B2DE6-D719-4D66-B40C-8A797EA69CA0}"/>
    <hyperlink ref="AG2" r:id="rId46" xr:uid="{EFE1042C-DF77-4662-91FB-12AB7223871F}"/>
    <hyperlink ref="AG5" r:id="rId47" xr:uid="{785C3885-ACE2-4B5A-8192-40A81AB83418}"/>
    <hyperlink ref="AG6" r:id="rId48" xr:uid="{D46AFBF9-E3E7-418E-9314-5E25782E3F68}"/>
  </hyperlinks>
  <pageMargins left="0.7" right="0.7" top="0.75" bottom="0.75" header="0.3" footer="0.3"/>
  <pageSetup orientation="portrait" r:id="rId49"/>
  <drawing r:id="rId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883E-6B75-4340-A868-D2638E94B7FA}">
  <sheetPr filterMode="1"/>
  <dimension ref="A1:F88"/>
  <sheetViews>
    <sheetView workbookViewId="0">
      <selection activeCell="C91" sqref="C91"/>
    </sheetView>
  </sheetViews>
  <sheetFormatPr baseColWidth="10" defaultRowHeight="15" x14ac:dyDescent="0.25"/>
  <cols>
    <col min="1" max="1" width="16" style="32" bestFit="1" customWidth="1"/>
    <col min="2" max="2" width="18.85546875" style="32" bestFit="1" customWidth="1"/>
    <col min="3" max="3" width="16" style="32" bestFit="1" customWidth="1"/>
    <col min="4" max="4" width="18.42578125" style="32" bestFit="1" customWidth="1"/>
  </cols>
  <sheetData>
    <row r="1" spans="1:6" x14ac:dyDescent="0.25">
      <c r="A1" s="32" t="s">
        <v>189</v>
      </c>
      <c r="B1" s="32" t="s">
        <v>190</v>
      </c>
      <c r="C1" s="32" t="s">
        <v>191</v>
      </c>
      <c r="D1" s="32" t="s">
        <v>192</v>
      </c>
      <c r="E1" s="32" t="s">
        <v>193</v>
      </c>
      <c r="F1" s="32" t="s">
        <v>194</v>
      </c>
    </row>
    <row r="2" spans="1:6" hidden="1" x14ac:dyDescent="0.25">
      <c r="A2" s="32">
        <v>0</v>
      </c>
      <c r="B2" s="32" t="s">
        <v>30</v>
      </c>
      <c r="C2" s="32">
        <v>0</v>
      </c>
      <c r="D2" s="32" t="s">
        <v>30</v>
      </c>
      <c r="E2" t="str">
        <f>IF(A2=C2,"CORRECTO","ERROR")</f>
        <v>CORRECTO</v>
      </c>
      <c r="F2" t="str">
        <f>IF(B2&lt;=D2,"CORRECTO","ERROR")</f>
        <v>CORRECTO</v>
      </c>
    </row>
    <row r="3" spans="1:6" hidden="1" x14ac:dyDescent="0.25">
      <c r="A3" s="32">
        <v>69000000</v>
      </c>
      <c r="B3" s="32" t="s">
        <v>30</v>
      </c>
      <c r="C3" s="32">
        <v>69000000</v>
      </c>
      <c r="D3" s="32" t="s">
        <v>30</v>
      </c>
      <c r="E3" t="str">
        <f t="shared" ref="E3:E66" si="0">IF(A3=C3,"CORRECTO","ERROR")</f>
        <v>CORRECTO</v>
      </c>
      <c r="F3" t="str">
        <f t="shared" ref="F3:F66" si="1">IF(B3&lt;=D3,"CORRECTO","ERROR")</f>
        <v>CORRECTO</v>
      </c>
    </row>
    <row r="4" spans="1:6" hidden="1" x14ac:dyDescent="0.25">
      <c r="A4" s="32">
        <v>24000000</v>
      </c>
      <c r="B4" s="32" t="s">
        <v>30</v>
      </c>
      <c r="C4" s="32">
        <v>24000000</v>
      </c>
      <c r="D4" s="32" t="s">
        <v>30</v>
      </c>
      <c r="E4" t="str">
        <f t="shared" si="0"/>
        <v>CORRECTO</v>
      </c>
      <c r="F4" t="str">
        <f t="shared" si="1"/>
        <v>CORRECTO</v>
      </c>
    </row>
    <row r="5" spans="1:6" hidden="1" x14ac:dyDescent="0.25">
      <c r="A5" s="32">
        <v>0</v>
      </c>
      <c r="B5" s="32" t="s">
        <v>30</v>
      </c>
      <c r="C5" s="32">
        <v>0</v>
      </c>
      <c r="D5" s="32" t="s">
        <v>30</v>
      </c>
      <c r="E5" t="str">
        <f t="shared" si="0"/>
        <v>CORRECTO</v>
      </c>
      <c r="F5" t="str">
        <f t="shared" si="1"/>
        <v>CORRECTO</v>
      </c>
    </row>
    <row r="6" spans="1:6" hidden="1" x14ac:dyDescent="0.25">
      <c r="A6" s="32">
        <v>24000000</v>
      </c>
      <c r="B6" s="32" t="s">
        <v>30</v>
      </c>
      <c r="C6" s="32">
        <v>24000000</v>
      </c>
      <c r="D6" s="32" t="s">
        <v>30</v>
      </c>
      <c r="E6" t="str">
        <f t="shared" si="0"/>
        <v>CORRECTO</v>
      </c>
      <c r="F6" t="str">
        <f t="shared" si="1"/>
        <v>CORRECTO</v>
      </c>
    </row>
    <row r="7" spans="1:6" hidden="1" x14ac:dyDescent="0.25">
      <c r="A7" s="32">
        <v>11803758</v>
      </c>
      <c r="B7" s="32">
        <v>4000163</v>
      </c>
      <c r="C7" s="32">
        <v>11803758</v>
      </c>
      <c r="D7" s="32">
        <v>4000163</v>
      </c>
      <c r="E7" t="str">
        <f t="shared" si="0"/>
        <v>CORRECTO</v>
      </c>
      <c r="F7" t="str">
        <f t="shared" si="1"/>
        <v>CORRECTO</v>
      </c>
    </row>
    <row r="8" spans="1:6" hidden="1" x14ac:dyDescent="0.25">
      <c r="A8" s="32">
        <v>11803758</v>
      </c>
      <c r="B8" s="32">
        <v>4000163</v>
      </c>
      <c r="C8" s="32">
        <v>11803758</v>
      </c>
      <c r="D8" s="32">
        <v>4000163</v>
      </c>
      <c r="E8" t="str">
        <f t="shared" si="0"/>
        <v>CORRECTO</v>
      </c>
      <c r="F8" t="str">
        <f t="shared" si="1"/>
        <v>CORRECTO</v>
      </c>
    </row>
    <row r="9" spans="1:6" hidden="1" x14ac:dyDescent="0.25">
      <c r="A9" s="32">
        <v>11803758</v>
      </c>
      <c r="B9" s="32">
        <v>4000163</v>
      </c>
      <c r="C9" s="32">
        <v>11803758</v>
      </c>
      <c r="D9" s="32">
        <v>4000163</v>
      </c>
      <c r="E9" t="str">
        <f t="shared" si="0"/>
        <v>CORRECTO</v>
      </c>
      <c r="F9" t="str">
        <f t="shared" si="1"/>
        <v>CORRECTO</v>
      </c>
    </row>
    <row r="10" spans="1:6" hidden="1" x14ac:dyDescent="0.25">
      <c r="A10" s="32">
        <v>11803758</v>
      </c>
      <c r="B10" s="32">
        <v>4000163</v>
      </c>
      <c r="C10" s="32">
        <v>11803758</v>
      </c>
      <c r="D10" s="32">
        <v>4000163</v>
      </c>
      <c r="E10" t="str">
        <f t="shared" si="0"/>
        <v>CORRECTO</v>
      </c>
      <c r="F10" t="str">
        <f t="shared" si="1"/>
        <v>CORRECTO</v>
      </c>
    </row>
    <row r="11" spans="1:6" hidden="1" x14ac:dyDescent="0.25">
      <c r="A11" s="32">
        <v>0</v>
      </c>
      <c r="B11" s="32" t="s">
        <v>30</v>
      </c>
      <c r="C11" s="32">
        <v>0</v>
      </c>
      <c r="D11" s="32" t="s">
        <v>30</v>
      </c>
      <c r="E11" t="str">
        <f t="shared" si="0"/>
        <v>CORRECTO</v>
      </c>
      <c r="F11" t="str">
        <f t="shared" si="1"/>
        <v>CORRECTO</v>
      </c>
    </row>
    <row r="12" spans="1:6" hidden="1" x14ac:dyDescent="0.25">
      <c r="A12" s="32">
        <v>0</v>
      </c>
      <c r="B12" s="32" t="s">
        <v>30</v>
      </c>
      <c r="C12" s="32">
        <v>0</v>
      </c>
      <c r="D12" s="32" t="s">
        <v>30</v>
      </c>
      <c r="E12" t="str">
        <f t="shared" si="0"/>
        <v>CORRECTO</v>
      </c>
      <c r="F12" t="str">
        <f t="shared" si="1"/>
        <v>CORRECTO</v>
      </c>
    </row>
    <row r="13" spans="1:6" hidden="1" x14ac:dyDescent="0.25">
      <c r="A13" s="32">
        <v>0</v>
      </c>
      <c r="B13" s="32" t="s">
        <v>30</v>
      </c>
      <c r="C13" s="32">
        <v>0</v>
      </c>
      <c r="D13" s="32" t="s">
        <v>30</v>
      </c>
      <c r="E13" t="str">
        <f t="shared" si="0"/>
        <v>CORRECTO</v>
      </c>
      <c r="F13" t="str">
        <f t="shared" si="1"/>
        <v>CORRECTO</v>
      </c>
    </row>
    <row r="14" spans="1:6" hidden="1" x14ac:dyDescent="0.25">
      <c r="A14" s="32">
        <v>280000000</v>
      </c>
      <c r="B14" s="32">
        <v>0</v>
      </c>
      <c r="C14" s="32">
        <v>280000000</v>
      </c>
      <c r="D14" s="32">
        <v>0</v>
      </c>
      <c r="E14" t="str">
        <f t="shared" si="0"/>
        <v>CORRECTO</v>
      </c>
      <c r="F14" t="str">
        <f t="shared" si="1"/>
        <v>CORRECTO</v>
      </c>
    </row>
    <row r="15" spans="1:6" hidden="1" x14ac:dyDescent="0.25">
      <c r="A15" s="32">
        <v>790000000</v>
      </c>
      <c r="B15" s="32">
        <v>0</v>
      </c>
      <c r="C15" s="32">
        <v>790000000</v>
      </c>
      <c r="D15" s="32">
        <v>0</v>
      </c>
      <c r="E15" t="str">
        <f t="shared" si="0"/>
        <v>CORRECTO</v>
      </c>
      <c r="F15" t="str">
        <f t="shared" si="1"/>
        <v>CORRECTO</v>
      </c>
    </row>
    <row r="16" spans="1:6" hidden="1" x14ac:dyDescent="0.25">
      <c r="A16" s="32">
        <v>980000000</v>
      </c>
      <c r="B16" s="32">
        <v>0</v>
      </c>
      <c r="C16" s="32">
        <v>980000000</v>
      </c>
      <c r="D16" s="32">
        <v>0</v>
      </c>
      <c r="E16" t="str">
        <f t="shared" si="0"/>
        <v>CORRECTO</v>
      </c>
      <c r="F16" t="str">
        <f t="shared" si="1"/>
        <v>CORRECTO</v>
      </c>
    </row>
    <row r="17" spans="1:6" hidden="1" x14ac:dyDescent="0.25">
      <c r="A17" s="32">
        <v>2581000000</v>
      </c>
      <c r="B17" s="32">
        <v>469453672</v>
      </c>
      <c r="C17" s="32">
        <v>2581000000</v>
      </c>
      <c r="D17" s="32">
        <v>469453672</v>
      </c>
      <c r="E17" t="str">
        <f t="shared" si="0"/>
        <v>CORRECTO</v>
      </c>
      <c r="F17" t="str">
        <f t="shared" si="1"/>
        <v>CORRECTO</v>
      </c>
    </row>
    <row r="18" spans="1:6" hidden="1" x14ac:dyDescent="0.25">
      <c r="A18" s="32">
        <v>56423850</v>
      </c>
      <c r="B18" s="32">
        <v>3197352</v>
      </c>
      <c r="C18" s="32">
        <v>56423850</v>
      </c>
      <c r="D18" s="32">
        <v>3197352</v>
      </c>
      <c r="E18" t="str">
        <f t="shared" si="0"/>
        <v>CORRECTO</v>
      </c>
      <c r="F18" t="str">
        <f t="shared" si="1"/>
        <v>CORRECTO</v>
      </c>
    </row>
    <row r="19" spans="1:6" hidden="1" x14ac:dyDescent="0.25">
      <c r="A19" s="32">
        <v>1070000000</v>
      </c>
      <c r="B19" s="32">
        <v>1070000000</v>
      </c>
      <c r="C19" s="32">
        <v>1070000000</v>
      </c>
      <c r="D19" s="32">
        <v>1070000000</v>
      </c>
      <c r="E19" t="str">
        <f t="shared" si="0"/>
        <v>CORRECTO</v>
      </c>
      <c r="F19" t="str">
        <f t="shared" si="1"/>
        <v>CORRECTO</v>
      </c>
    </row>
    <row r="20" spans="1:6" hidden="1" x14ac:dyDescent="0.25">
      <c r="A20" s="32">
        <v>103584660000</v>
      </c>
      <c r="B20" s="32">
        <v>34148226195.150002</v>
      </c>
      <c r="C20" s="32">
        <v>103584660000</v>
      </c>
      <c r="D20" s="32">
        <v>34148226195.150002</v>
      </c>
      <c r="E20" t="str">
        <f t="shared" si="0"/>
        <v>CORRECTO</v>
      </c>
      <c r="F20" t="str">
        <f t="shared" si="1"/>
        <v>CORRECTO</v>
      </c>
    </row>
    <row r="21" spans="1:6" hidden="1" x14ac:dyDescent="0.25">
      <c r="A21" s="32" t="s">
        <v>30</v>
      </c>
      <c r="B21" s="32" t="s">
        <v>30</v>
      </c>
      <c r="C21" s="32" t="s">
        <v>30</v>
      </c>
      <c r="D21" s="32" t="s">
        <v>30</v>
      </c>
      <c r="E21" t="str">
        <f t="shared" si="0"/>
        <v>CORRECTO</v>
      </c>
      <c r="F21" t="str">
        <f t="shared" si="1"/>
        <v>CORRECTO</v>
      </c>
    </row>
    <row r="22" spans="1:6" hidden="1" x14ac:dyDescent="0.25">
      <c r="A22" s="32">
        <v>0</v>
      </c>
      <c r="B22" s="32">
        <v>0</v>
      </c>
      <c r="C22" s="32">
        <v>0</v>
      </c>
      <c r="D22" s="32">
        <v>0</v>
      </c>
      <c r="E22" t="str">
        <f t="shared" si="0"/>
        <v>CORRECTO</v>
      </c>
      <c r="F22" t="str">
        <f t="shared" si="1"/>
        <v>CORRECTO</v>
      </c>
    </row>
    <row r="23" spans="1:6" x14ac:dyDescent="0.25">
      <c r="A23" s="32">
        <v>1259938660</v>
      </c>
      <c r="B23" s="32">
        <v>11273166379</v>
      </c>
      <c r="C23" s="32">
        <v>1259938660</v>
      </c>
      <c r="D23" s="32">
        <v>0</v>
      </c>
      <c r="E23" t="str">
        <f t="shared" si="0"/>
        <v>CORRECTO</v>
      </c>
      <c r="F23" t="str">
        <f t="shared" si="1"/>
        <v>ERROR</v>
      </c>
    </row>
    <row r="24" spans="1:6" x14ac:dyDescent="0.25">
      <c r="A24" s="32">
        <v>142517377</v>
      </c>
      <c r="B24" s="32">
        <v>4959243</v>
      </c>
      <c r="C24" s="32">
        <v>142517377</v>
      </c>
      <c r="D24" s="32">
        <v>0</v>
      </c>
      <c r="E24" t="str">
        <f t="shared" si="0"/>
        <v>CORRECTO</v>
      </c>
      <c r="F24" t="str">
        <f t="shared" si="1"/>
        <v>ERROR</v>
      </c>
    </row>
    <row r="25" spans="1:6" hidden="1" x14ac:dyDescent="0.25">
      <c r="A25" s="32">
        <v>549342316</v>
      </c>
      <c r="B25" s="32">
        <v>0</v>
      </c>
      <c r="C25" s="32">
        <v>549342316</v>
      </c>
      <c r="D25" s="32">
        <v>0</v>
      </c>
      <c r="E25" t="str">
        <f t="shared" si="0"/>
        <v>CORRECTO</v>
      </c>
      <c r="F25" t="str">
        <f t="shared" si="1"/>
        <v>CORRECTO</v>
      </c>
    </row>
    <row r="26" spans="1:6" hidden="1" x14ac:dyDescent="0.25">
      <c r="A26" s="32">
        <v>487605455</v>
      </c>
      <c r="B26" s="32">
        <v>0</v>
      </c>
      <c r="C26" s="32">
        <v>487605455</v>
      </c>
      <c r="D26" s="32">
        <v>0</v>
      </c>
      <c r="E26" t="str">
        <f t="shared" si="0"/>
        <v>CORRECTO</v>
      </c>
      <c r="F26" t="str">
        <f t="shared" si="1"/>
        <v>CORRECTO</v>
      </c>
    </row>
    <row r="27" spans="1:6" hidden="1" x14ac:dyDescent="0.25">
      <c r="A27" s="32">
        <v>0</v>
      </c>
      <c r="B27" s="32">
        <v>14892004879</v>
      </c>
      <c r="C27" s="32">
        <v>0</v>
      </c>
      <c r="D27" s="32">
        <v>17730945048</v>
      </c>
      <c r="E27" t="str">
        <f t="shared" si="0"/>
        <v>CORRECTO</v>
      </c>
      <c r="F27" t="str">
        <f t="shared" si="1"/>
        <v>CORRECTO</v>
      </c>
    </row>
    <row r="28" spans="1:6" hidden="1" x14ac:dyDescent="0.25">
      <c r="A28" s="32">
        <v>0</v>
      </c>
      <c r="B28" s="32" t="s">
        <v>131</v>
      </c>
      <c r="C28" s="32">
        <v>0</v>
      </c>
      <c r="D28" s="32" t="s">
        <v>131</v>
      </c>
      <c r="E28" t="str">
        <f t="shared" si="0"/>
        <v>CORRECTO</v>
      </c>
      <c r="F28" t="str">
        <f t="shared" si="1"/>
        <v>CORRECTO</v>
      </c>
    </row>
    <row r="29" spans="1:6" hidden="1" x14ac:dyDescent="0.25">
      <c r="A29" s="32" t="s">
        <v>131</v>
      </c>
      <c r="B29" s="32" t="s">
        <v>131</v>
      </c>
      <c r="C29" s="32" t="s">
        <v>131</v>
      </c>
      <c r="D29" s="32" t="s">
        <v>131</v>
      </c>
      <c r="E29" t="str">
        <f t="shared" si="0"/>
        <v>CORRECTO</v>
      </c>
      <c r="F29" t="str">
        <f t="shared" si="1"/>
        <v>CORRECTO</v>
      </c>
    </row>
    <row r="30" spans="1:6" hidden="1" x14ac:dyDescent="0.25">
      <c r="A30" s="32">
        <v>0</v>
      </c>
      <c r="B30" s="32">
        <v>0</v>
      </c>
      <c r="C30" s="32">
        <v>0</v>
      </c>
      <c r="D30" s="32">
        <v>0</v>
      </c>
      <c r="E30" t="str">
        <f t="shared" si="0"/>
        <v>CORRECTO</v>
      </c>
      <c r="F30" t="str">
        <f t="shared" si="1"/>
        <v>CORRECTO</v>
      </c>
    </row>
    <row r="31" spans="1:6" hidden="1" x14ac:dyDescent="0.25">
      <c r="A31" s="32">
        <v>640479988</v>
      </c>
      <c r="B31" s="32">
        <v>136311646.84999999</v>
      </c>
      <c r="C31" s="32">
        <v>640479988</v>
      </c>
      <c r="D31" s="32">
        <v>136311646.84999999</v>
      </c>
      <c r="E31" t="str">
        <f t="shared" si="0"/>
        <v>CORRECTO</v>
      </c>
      <c r="F31" t="str">
        <f t="shared" si="1"/>
        <v>CORRECTO</v>
      </c>
    </row>
    <row r="32" spans="1:6" hidden="1" x14ac:dyDescent="0.25">
      <c r="A32" s="32">
        <v>15000000000</v>
      </c>
      <c r="B32" s="32">
        <v>4500000000</v>
      </c>
      <c r="C32" s="32">
        <v>15000000000</v>
      </c>
      <c r="D32" s="32">
        <v>4500000000</v>
      </c>
      <c r="E32" t="str">
        <f t="shared" si="0"/>
        <v>CORRECTO</v>
      </c>
      <c r="F32" t="str">
        <f t="shared" si="1"/>
        <v>CORRECTO</v>
      </c>
    </row>
    <row r="33" spans="1:6" hidden="1" x14ac:dyDescent="0.25">
      <c r="A33" s="32">
        <v>2500000000</v>
      </c>
      <c r="B33" s="32">
        <v>950000000</v>
      </c>
      <c r="C33" s="32">
        <v>2500000000</v>
      </c>
      <c r="D33" s="32">
        <v>950000000</v>
      </c>
      <c r="E33" t="str">
        <f t="shared" si="0"/>
        <v>CORRECTO</v>
      </c>
      <c r="F33" t="str">
        <f t="shared" si="1"/>
        <v>CORRECTO</v>
      </c>
    </row>
    <row r="34" spans="1:6" hidden="1" x14ac:dyDescent="0.25">
      <c r="A34" s="32">
        <v>2500000000</v>
      </c>
      <c r="B34" s="32">
        <v>750000000</v>
      </c>
      <c r="C34" s="32">
        <v>2500000000</v>
      </c>
      <c r="D34" s="32">
        <v>750000000</v>
      </c>
      <c r="E34" t="str">
        <f t="shared" si="0"/>
        <v>CORRECTO</v>
      </c>
      <c r="F34" t="str">
        <f t="shared" si="1"/>
        <v>CORRECTO</v>
      </c>
    </row>
    <row r="35" spans="1:6" hidden="1" x14ac:dyDescent="0.25">
      <c r="A35" s="32">
        <v>20000000000</v>
      </c>
      <c r="B35" s="32">
        <v>6000000000</v>
      </c>
      <c r="C35" s="32">
        <v>20000000000</v>
      </c>
      <c r="D35" s="32">
        <v>6000000000</v>
      </c>
      <c r="E35" t="str">
        <f t="shared" si="0"/>
        <v>CORRECTO</v>
      </c>
      <c r="F35" t="str">
        <f t="shared" si="1"/>
        <v>CORRECTO</v>
      </c>
    </row>
    <row r="36" spans="1:6" hidden="1" x14ac:dyDescent="0.25">
      <c r="A36" s="32">
        <v>1608060160.5</v>
      </c>
      <c r="B36" s="32">
        <v>363397369.64999998</v>
      </c>
      <c r="C36" s="32">
        <v>1608060160.5</v>
      </c>
      <c r="D36" s="32">
        <v>599650117.78199995</v>
      </c>
      <c r="E36" t="str">
        <f t="shared" si="0"/>
        <v>CORRECTO</v>
      </c>
      <c r="F36" t="str">
        <f t="shared" si="1"/>
        <v>CORRECTO</v>
      </c>
    </row>
    <row r="37" spans="1:6" hidden="1" x14ac:dyDescent="0.25">
      <c r="A37" s="32">
        <v>1091211010.5</v>
      </c>
      <c r="B37" s="32">
        <v>181698684.82499999</v>
      </c>
      <c r="C37" s="32">
        <v>1091211010.5</v>
      </c>
      <c r="D37" s="32">
        <v>299825058.89099997</v>
      </c>
      <c r="E37" t="str">
        <f t="shared" si="0"/>
        <v>CORRECTO</v>
      </c>
      <c r="F37" t="str">
        <f t="shared" si="1"/>
        <v>CORRECTO</v>
      </c>
    </row>
    <row r="38" spans="1:6" hidden="1" x14ac:dyDescent="0.25">
      <c r="A38" s="32" t="s">
        <v>133</v>
      </c>
      <c r="B38" s="32" t="s">
        <v>133</v>
      </c>
      <c r="C38" s="32" t="s">
        <v>133</v>
      </c>
      <c r="D38" s="32" t="s">
        <v>133</v>
      </c>
      <c r="E38" t="str">
        <f t="shared" si="0"/>
        <v>CORRECTO</v>
      </c>
      <c r="F38" t="str">
        <f t="shared" si="1"/>
        <v>CORRECTO</v>
      </c>
    </row>
    <row r="39" spans="1:6" hidden="1" x14ac:dyDescent="0.25">
      <c r="A39" s="32">
        <v>40000000000</v>
      </c>
      <c r="B39" s="32">
        <v>60566228.275000006</v>
      </c>
      <c r="C39" s="32">
        <v>40000000000</v>
      </c>
      <c r="D39" s="32">
        <v>99941686.297000006</v>
      </c>
      <c r="E39" t="str">
        <f t="shared" si="0"/>
        <v>CORRECTO</v>
      </c>
      <c r="F39" t="str">
        <f t="shared" si="1"/>
        <v>CORRECTO</v>
      </c>
    </row>
    <row r="40" spans="1:6" hidden="1" x14ac:dyDescent="0.25">
      <c r="A40" s="32">
        <v>1522540611</v>
      </c>
      <c r="B40" s="32">
        <v>132101459.83999999</v>
      </c>
      <c r="C40" s="32">
        <v>1522540611</v>
      </c>
      <c r="D40" s="32">
        <v>274205917</v>
      </c>
      <c r="E40" t="str">
        <f t="shared" si="0"/>
        <v>CORRECTO</v>
      </c>
      <c r="F40" t="str">
        <f t="shared" si="1"/>
        <v>CORRECTO</v>
      </c>
    </row>
    <row r="41" spans="1:6" hidden="1" x14ac:dyDescent="0.25">
      <c r="A41" s="32">
        <v>1073206119</v>
      </c>
      <c r="B41" s="32">
        <v>170072015.28</v>
      </c>
      <c r="C41" s="32">
        <v>1073206119</v>
      </c>
      <c r="D41" s="32">
        <v>254853243.47999999</v>
      </c>
      <c r="E41" t="str">
        <f t="shared" si="0"/>
        <v>CORRECTO</v>
      </c>
      <c r="F41" t="str">
        <f t="shared" si="1"/>
        <v>CORRECTO</v>
      </c>
    </row>
    <row r="42" spans="1:6" hidden="1" x14ac:dyDescent="0.25">
      <c r="A42" s="32" t="s">
        <v>133</v>
      </c>
      <c r="B42" s="32" t="s">
        <v>133</v>
      </c>
      <c r="C42" s="32" t="s">
        <v>133</v>
      </c>
      <c r="D42" s="32" t="s">
        <v>133</v>
      </c>
      <c r="E42" t="str">
        <f t="shared" si="0"/>
        <v>CORRECTO</v>
      </c>
      <c r="F42" t="str">
        <f t="shared" si="1"/>
        <v>CORRECTO</v>
      </c>
    </row>
    <row r="43" spans="1:6" hidden="1" x14ac:dyDescent="0.25">
      <c r="A43" s="32" t="s">
        <v>133</v>
      </c>
      <c r="B43" s="32" t="s">
        <v>133</v>
      </c>
      <c r="C43" s="32" t="s">
        <v>133</v>
      </c>
      <c r="D43" s="32" t="s">
        <v>133</v>
      </c>
      <c r="E43" t="str">
        <f t="shared" si="0"/>
        <v>CORRECTO</v>
      </c>
      <c r="F43" t="str">
        <f t="shared" si="1"/>
        <v>CORRECTO</v>
      </c>
    </row>
    <row r="44" spans="1:6" hidden="1" x14ac:dyDescent="0.25">
      <c r="A44" s="32">
        <v>715470746</v>
      </c>
      <c r="B44" s="32">
        <v>113381343.52000001</v>
      </c>
      <c r="C44" s="32">
        <v>715470746</v>
      </c>
      <c r="D44" s="32">
        <v>169902162.32000002</v>
      </c>
      <c r="E44" t="str">
        <f t="shared" si="0"/>
        <v>CORRECTO</v>
      </c>
      <c r="F44" t="str">
        <f t="shared" si="1"/>
        <v>CORRECTO</v>
      </c>
    </row>
    <row r="45" spans="1:6" hidden="1" x14ac:dyDescent="0.25">
      <c r="A45" s="32">
        <v>430118348</v>
      </c>
      <c r="B45" s="32">
        <v>83340685</v>
      </c>
      <c r="C45" s="32">
        <v>430118348</v>
      </c>
      <c r="D45" s="32">
        <v>108902931</v>
      </c>
      <c r="E45" t="str">
        <f t="shared" si="0"/>
        <v>CORRECTO</v>
      </c>
      <c r="F45" t="str">
        <f t="shared" si="1"/>
        <v>CORRECTO</v>
      </c>
    </row>
    <row r="46" spans="1:6" hidden="1" x14ac:dyDescent="0.25">
      <c r="A46" s="32">
        <v>166304530736</v>
      </c>
      <c r="B46" s="32">
        <v>286697517.5</v>
      </c>
      <c r="C46" s="32">
        <v>166304530736</v>
      </c>
      <c r="D46" s="32">
        <v>533908734.55000001</v>
      </c>
      <c r="E46" t="str">
        <f t="shared" si="0"/>
        <v>CORRECTO</v>
      </c>
      <c r="F46" t="str">
        <f t="shared" si="1"/>
        <v>CORRECTO</v>
      </c>
    </row>
    <row r="47" spans="1:6" hidden="1" x14ac:dyDescent="0.25">
      <c r="A47" s="32">
        <v>24905074958</v>
      </c>
      <c r="B47" s="32">
        <v>46746666.670000002</v>
      </c>
      <c r="C47" s="32">
        <v>24905074958</v>
      </c>
      <c r="D47" s="32">
        <v>138346666.67000002</v>
      </c>
      <c r="E47" t="str">
        <f t="shared" si="0"/>
        <v>CORRECTO</v>
      </c>
      <c r="F47" t="str">
        <f t="shared" si="1"/>
        <v>CORRECTO</v>
      </c>
    </row>
    <row r="48" spans="1:6" hidden="1" x14ac:dyDescent="0.25">
      <c r="A48" s="32">
        <v>9828188369</v>
      </c>
      <c r="B48" s="32">
        <v>76653000</v>
      </c>
      <c r="C48" s="32">
        <v>9828188369</v>
      </c>
      <c r="D48" s="32">
        <v>76653000</v>
      </c>
      <c r="E48" t="str">
        <f t="shared" si="0"/>
        <v>CORRECTO</v>
      </c>
      <c r="F48" t="str">
        <f t="shared" si="1"/>
        <v>CORRECTO</v>
      </c>
    </row>
    <row r="49" spans="1:6" hidden="1" x14ac:dyDescent="0.25">
      <c r="A49" s="32">
        <v>1598478917</v>
      </c>
      <c r="B49" s="32">
        <v>996702438</v>
      </c>
      <c r="C49" s="32">
        <v>1598478917</v>
      </c>
      <c r="D49" s="32">
        <v>996702438</v>
      </c>
      <c r="E49" t="str">
        <f t="shared" si="0"/>
        <v>CORRECTO</v>
      </c>
      <c r="F49" t="str">
        <f t="shared" si="1"/>
        <v>CORRECTO</v>
      </c>
    </row>
    <row r="50" spans="1:6" hidden="1" x14ac:dyDescent="0.25">
      <c r="A50" s="32">
        <v>1950000000</v>
      </c>
      <c r="B50" s="32">
        <v>424812477.55000001</v>
      </c>
      <c r="C50" s="32">
        <v>1950000000</v>
      </c>
      <c r="D50" s="32">
        <v>567324401.54999995</v>
      </c>
      <c r="E50" t="str">
        <f t="shared" si="0"/>
        <v>CORRECTO</v>
      </c>
      <c r="F50" t="str">
        <f t="shared" si="1"/>
        <v>CORRECTO</v>
      </c>
    </row>
    <row r="51" spans="1:6" hidden="1" x14ac:dyDescent="0.25">
      <c r="A51" s="32">
        <v>632113620</v>
      </c>
      <c r="B51" s="32">
        <v>198234359.63</v>
      </c>
      <c r="C51" s="32">
        <v>632113620</v>
      </c>
      <c r="D51" s="32">
        <v>244044195.63</v>
      </c>
      <c r="E51" t="str">
        <f t="shared" si="0"/>
        <v>CORRECTO</v>
      </c>
      <c r="F51" t="str">
        <f t="shared" si="1"/>
        <v>CORRECTO</v>
      </c>
    </row>
    <row r="52" spans="1:6" hidden="1" x14ac:dyDescent="0.25">
      <c r="A52" s="32">
        <v>546927603</v>
      </c>
      <c r="B52" s="32">
        <v>189798881.46999997</v>
      </c>
      <c r="C52" s="32">
        <v>546927603</v>
      </c>
      <c r="D52" s="32">
        <v>189798881.46999997</v>
      </c>
      <c r="E52" t="str">
        <f t="shared" si="0"/>
        <v>CORRECTO</v>
      </c>
      <c r="F52" t="str">
        <f t="shared" si="1"/>
        <v>CORRECTO</v>
      </c>
    </row>
    <row r="53" spans="1:6" hidden="1" x14ac:dyDescent="0.25">
      <c r="A53" s="32">
        <v>546927603</v>
      </c>
      <c r="B53" s="32">
        <v>189798881.46999997</v>
      </c>
      <c r="C53" s="32">
        <v>546927603</v>
      </c>
      <c r="D53" s="32">
        <v>236366713.46000001</v>
      </c>
      <c r="E53" t="str">
        <f t="shared" si="0"/>
        <v>CORRECTO</v>
      </c>
      <c r="F53" t="str">
        <f t="shared" si="1"/>
        <v>CORRECTO</v>
      </c>
    </row>
    <row r="54" spans="1:6" hidden="1" x14ac:dyDescent="0.25">
      <c r="A54" s="32">
        <v>632113620</v>
      </c>
      <c r="B54" s="32">
        <v>198234359.63</v>
      </c>
      <c r="C54" s="32">
        <v>632113620</v>
      </c>
      <c r="D54" s="32">
        <v>198234359.63</v>
      </c>
      <c r="E54" t="str">
        <f t="shared" si="0"/>
        <v>CORRECTO</v>
      </c>
      <c r="F54" t="str">
        <f t="shared" si="1"/>
        <v>CORRECTO</v>
      </c>
    </row>
    <row r="55" spans="1:6" hidden="1" x14ac:dyDescent="0.25">
      <c r="A55" s="32">
        <v>40385816.474376999</v>
      </c>
      <c r="B55" s="32" t="s">
        <v>133</v>
      </c>
      <c r="C55" s="32">
        <v>40385816.474376999</v>
      </c>
      <c r="D55" s="32" t="s">
        <v>133</v>
      </c>
      <c r="E55" t="str">
        <f t="shared" si="0"/>
        <v>CORRECTO</v>
      </c>
      <c r="F55" t="str">
        <f t="shared" si="1"/>
        <v>CORRECTO</v>
      </c>
    </row>
    <row r="56" spans="1:6" hidden="1" x14ac:dyDescent="0.25">
      <c r="A56" s="32">
        <v>0</v>
      </c>
      <c r="B56" s="32" t="s">
        <v>30</v>
      </c>
      <c r="C56" s="32">
        <v>0</v>
      </c>
      <c r="D56" s="32" t="s">
        <v>30</v>
      </c>
      <c r="E56" t="str">
        <f t="shared" si="0"/>
        <v>CORRECTO</v>
      </c>
      <c r="F56" t="str">
        <f t="shared" si="1"/>
        <v>CORRECTO</v>
      </c>
    </row>
    <row r="57" spans="1:6" hidden="1" x14ac:dyDescent="0.25">
      <c r="A57" s="32">
        <v>0</v>
      </c>
      <c r="B57" s="32" t="s">
        <v>30</v>
      </c>
      <c r="C57" s="32">
        <v>0</v>
      </c>
      <c r="D57" s="32" t="s">
        <v>30</v>
      </c>
      <c r="E57" t="str">
        <f t="shared" si="0"/>
        <v>CORRECTO</v>
      </c>
      <c r="F57" t="str">
        <f t="shared" si="1"/>
        <v>CORRECTO</v>
      </c>
    </row>
    <row r="58" spans="1:6" hidden="1" x14ac:dyDescent="0.25">
      <c r="A58" s="32">
        <v>0</v>
      </c>
      <c r="B58" s="32" t="s">
        <v>30</v>
      </c>
      <c r="C58" s="32">
        <v>0</v>
      </c>
      <c r="D58" s="32" t="s">
        <v>30</v>
      </c>
      <c r="E58" t="str">
        <f t="shared" si="0"/>
        <v>CORRECTO</v>
      </c>
      <c r="F58" t="str">
        <f t="shared" si="1"/>
        <v>CORRECTO</v>
      </c>
    </row>
    <row r="59" spans="1:6" x14ac:dyDescent="0.25">
      <c r="A59" s="32">
        <v>0</v>
      </c>
      <c r="B59" s="32" t="s">
        <v>133</v>
      </c>
      <c r="C59" s="32">
        <v>0</v>
      </c>
      <c r="D59" s="32" t="s">
        <v>30</v>
      </c>
      <c r="E59" t="str">
        <f t="shared" si="0"/>
        <v>CORRECTO</v>
      </c>
      <c r="F59" t="str">
        <f t="shared" si="1"/>
        <v>ERROR</v>
      </c>
    </row>
    <row r="60" spans="1:6" x14ac:dyDescent="0.25">
      <c r="A60" s="32">
        <v>0</v>
      </c>
      <c r="B60" s="32" t="s">
        <v>133</v>
      </c>
      <c r="C60" s="32">
        <v>0</v>
      </c>
      <c r="D60" s="32" t="s">
        <v>30</v>
      </c>
      <c r="E60" t="str">
        <f t="shared" si="0"/>
        <v>CORRECTO</v>
      </c>
      <c r="F60" t="str">
        <f t="shared" si="1"/>
        <v>ERROR</v>
      </c>
    </row>
    <row r="61" spans="1:6" hidden="1" x14ac:dyDescent="0.25">
      <c r="A61" s="32">
        <v>1995363300</v>
      </c>
      <c r="B61" s="32">
        <v>596890329.00999999</v>
      </c>
      <c r="C61" s="32">
        <v>1995363300</v>
      </c>
      <c r="D61" s="32">
        <v>711740329.00999999</v>
      </c>
      <c r="E61" t="str">
        <f t="shared" si="0"/>
        <v>CORRECTO</v>
      </c>
      <c r="F61" t="str">
        <f t="shared" si="1"/>
        <v>CORRECTO</v>
      </c>
    </row>
    <row r="62" spans="1:6" hidden="1" x14ac:dyDescent="0.25">
      <c r="A62" s="32">
        <v>524636700</v>
      </c>
      <c r="B62" s="32">
        <v>40061666.659999996</v>
      </c>
      <c r="C62" s="32">
        <v>524636700</v>
      </c>
      <c r="D62" s="32">
        <v>144499666</v>
      </c>
      <c r="E62" t="str">
        <f t="shared" si="0"/>
        <v>CORRECTO</v>
      </c>
      <c r="F62" t="str">
        <f t="shared" si="1"/>
        <v>CORRECTO</v>
      </c>
    </row>
    <row r="63" spans="1:6" hidden="1" x14ac:dyDescent="0.25">
      <c r="A63" s="32">
        <v>7710000000</v>
      </c>
      <c r="B63" s="32">
        <v>0</v>
      </c>
      <c r="C63" s="32">
        <v>7710000000</v>
      </c>
      <c r="D63" s="32">
        <v>0</v>
      </c>
      <c r="E63" t="str">
        <f t="shared" si="0"/>
        <v>CORRECTO</v>
      </c>
      <c r="F63" t="str">
        <f t="shared" si="1"/>
        <v>CORRECTO</v>
      </c>
    </row>
    <row r="64" spans="1:6" hidden="1" x14ac:dyDescent="0.25">
      <c r="A64" s="32">
        <v>1500000000</v>
      </c>
      <c r="B64" s="32">
        <v>0</v>
      </c>
      <c r="C64" s="32">
        <v>1500000000</v>
      </c>
      <c r="D64" s="32">
        <v>0</v>
      </c>
      <c r="E64" t="str">
        <f t="shared" si="0"/>
        <v>CORRECTO</v>
      </c>
      <c r="F64" t="str">
        <f t="shared" si="1"/>
        <v>CORRECTO</v>
      </c>
    </row>
    <row r="65" spans="1:6" hidden="1" x14ac:dyDescent="0.25">
      <c r="A65" s="32">
        <v>370000000</v>
      </c>
      <c r="B65" s="32">
        <v>0</v>
      </c>
      <c r="C65" s="32">
        <v>370000000</v>
      </c>
      <c r="D65" s="32">
        <v>0</v>
      </c>
      <c r="E65" t="str">
        <f t="shared" si="0"/>
        <v>CORRECTO</v>
      </c>
      <c r="F65" t="str">
        <f t="shared" si="1"/>
        <v>CORRECTO</v>
      </c>
    </row>
    <row r="66" spans="1:6" hidden="1" x14ac:dyDescent="0.25">
      <c r="A66" s="32">
        <v>400000000</v>
      </c>
      <c r="B66" s="32">
        <v>0</v>
      </c>
      <c r="C66" s="32">
        <v>400000000</v>
      </c>
      <c r="D66" s="32">
        <v>0</v>
      </c>
      <c r="E66" t="str">
        <f t="shared" si="0"/>
        <v>CORRECTO</v>
      </c>
      <c r="F66" t="str">
        <f t="shared" si="1"/>
        <v>CORRECTO</v>
      </c>
    </row>
    <row r="67" spans="1:6" hidden="1" x14ac:dyDescent="0.25">
      <c r="A67" s="32">
        <v>0</v>
      </c>
      <c r="B67" s="32">
        <v>0</v>
      </c>
      <c r="C67" s="32">
        <v>0</v>
      </c>
      <c r="D67" s="32">
        <v>0</v>
      </c>
      <c r="E67" t="str">
        <f t="shared" ref="E67:E88" si="2">IF(A67=C67,"CORRECTO","ERROR")</f>
        <v>CORRECTO</v>
      </c>
      <c r="F67" t="str">
        <f t="shared" ref="F67:F88" si="3">IF(B67&lt;=D67,"CORRECTO","ERROR")</f>
        <v>CORRECTO</v>
      </c>
    </row>
    <row r="68" spans="1:6" hidden="1" x14ac:dyDescent="0.25">
      <c r="A68" s="32">
        <v>0</v>
      </c>
      <c r="B68" s="32">
        <v>0</v>
      </c>
      <c r="C68" s="32">
        <v>0</v>
      </c>
      <c r="D68" s="32">
        <v>0</v>
      </c>
      <c r="E68" t="str">
        <f t="shared" si="2"/>
        <v>CORRECTO</v>
      </c>
      <c r="F68" t="str">
        <f t="shared" si="3"/>
        <v>CORRECTO</v>
      </c>
    </row>
    <row r="69" spans="1:6" hidden="1" x14ac:dyDescent="0.25">
      <c r="A69" s="32">
        <v>0</v>
      </c>
      <c r="B69" s="32">
        <v>0</v>
      </c>
      <c r="C69" s="32">
        <v>0</v>
      </c>
      <c r="D69" s="32">
        <v>0</v>
      </c>
      <c r="E69" t="str">
        <f t="shared" si="2"/>
        <v>CORRECTO</v>
      </c>
      <c r="F69" t="str">
        <f t="shared" si="3"/>
        <v>CORRECTO</v>
      </c>
    </row>
    <row r="70" spans="1:6" hidden="1" x14ac:dyDescent="0.25">
      <c r="A70" s="32">
        <v>3751695904</v>
      </c>
      <c r="B70" s="32">
        <v>619769429.55999994</v>
      </c>
      <c r="C70" s="32">
        <v>3751695904</v>
      </c>
      <c r="D70" s="32">
        <v>619769429.55999994</v>
      </c>
      <c r="E70" t="str">
        <f t="shared" si="2"/>
        <v>CORRECTO</v>
      </c>
      <c r="F70" t="str">
        <f t="shared" si="3"/>
        <v>CORRECTO</v>
      </c>
    </row>
    <row r="71" spans="1:6" hidden="1" x14ac:dyDescent="0.25">
      <c r="A71" s="32">
        <v>3629567017</v>
      </c>
      <c r="B71" s="32">
        <v>0</v>
      </c>
      <c r="C71" s="32">
        <v>3629567017</v>
      </c>
      <c r="D71" s="32">
        <v>0</v>
      </c>
      <c r="E71" t="str">
        <f t="shared" si="2"/>
        <v>CORRECTO</v>
      </c>
      <c r="F71" t="str">
        <f t="shared" si="3"/>
        <v>CORRECTO</v>
      </c>
    </row>
    <row r="72" spans="1:6" hidden="1" x14ac:dyDescent="0.25">
      <c r="A72" s="32">
        <v>1995000000</v>
      </c>
      <c r="B72" s="32">
        <v>357959598.97000003</v>
      </c>
      <c r="C72" s="32">
        <v>1995000000</v>
      </c>
      <c r="D72" s="32">
        <v>417939631.14999998</v>
      </c>
      <c r="E72" t="str">
        <f t="shared" si="2"/>
        <v>CORRECTO</v>
      </c>
      <c r="F72" t="str">
        <f t="shared" si="3"/>
        <v>CORRECTO</v>
      </c>
    </row>
    <row r="73" spans="1:6" hidden="1" x14ac:dyDescent="0.25">
      <c r="A73" s="32">
        <v>60000000</v>
      </c>
      <c r="B73" s="32">
        <v>0</v>
      </c>
      <c r="C73" s="32">
        <v>60000000</v>
      </c>
      <c r="D73" s="32">
        <v>0</v>
      </c>
      <c r="E73" t="str">
        <f t="shared" si="2"/>
        <v>CORRECTO</v>
      </c>
      <c r="F73" t="str">
        <f t="shared" si="3"/>
        <v>CORRECTO</v>
      </c>
    </row>
    <row r="74" spans="1:6" hidden="1" x14ac:dyDescent="0.25">
      <c r="A74" s="32">
        <v>1978200000</v>
      </c>
      <c r="B74" s="32">
        <v>811524655.45999992</v>
      </c>
      <c r="C74" s="32">
        <v>1978200000</v>
      </c>
      <c r="D74" s="32">
        <v>2307655067.9200001</v>
      </c>
      <c r="E74" t="str">
        <f t="shared" si="2"/>
        <v>CORRECTO</v>
      </c>
      <c r="F74" t="str">
        <f t="shared" si="3"/>
        <v>CORRECTO</v>
      </c>
    </row>
    <row r="75" spans="1:6" hidden="1" x14ac:dyDescent="0.25">
      <c r="A75" s="32">
        <v>490683757</v>
      </c>
      <c r="B75" s="32">
        <v>0</v>
      </c>
      <c r="C75" s="32">
        <v>490683757</v>
      </c>
      <c r="D75" s="32">
        <v>0</v>
      </c>
      <c r="E75" t="str">
        <f t="shared" si="2"/>
        <v>CORRECTO</v>
      </c>
      <c r="F75" t="str">
        <f t="shared" si="3"/>
        <v>CORRECTO</v>
      </c>
    </row>
    <row r="76" spans="1:6" hidden="1" x14ac:dyDescent="0.25">
      <c r="A76" s="32">
        <v>383250000</v>
      </c>
      <c r="B76" s="32">
        <v>39560390</v>
      </c>
      <c r="C76" s="32">
        <v>383250000</v>
      </c>
      <c r="D76" s="32">
        <v>48458830</v>
      </c>
      <c r="E76" t="str">
        <f t="shared" si="2"/>
        <v>CORRECTO</v>
      </c>
      <c r="F76" t="str">
        <f t="shared" si="3"/>
        <v>CORRECTO</v>
      </c>
    </row>
    <row r="77" spans="1:6" hidden="1" x14ac:dyDescent="0.25">
      <c r="A77" s="32">
        <v>211603322</v>
      </c>
      <c r="B77" s="32">
        <v>76718900</v>
      </c>
      <c r="C77" s="32">
        <v>211603322</v>
      </c>
      <c r="D77" s="32">
        <v>76718900</v>
      </c>
      <c r="E77" t="str">
        <f t="shared" si="2"/>
        <v>CORRECTO</v>
      </c>
      <c r="F77" t="str">
        <f t="shared" si="3"/>
        <v>CORRECTO</v>
      </c>
    </row>
    <row r="78" spans="1:6" hidden="1" x14ac:dyDescent="0.25">
      <c r="A78" s="32">
        <v>1783000000</v>
      </c>
      <c r="B78" s="32">
        <v>0</v>
      </c>
      <c r="C78" s="32">
        <v>1783000000</v>
      </c>
      <c r="D78" s="32">
        <v>0</v>
      </c>
      <c r="E78" t="str">
        <f t="shared" si="2"/>
        <v>CORRECTO</v>
      </c>
      <c r="F78" t="str">
        <f t="shared" si="3"/>
        <v>CORRECTO</v>
      </c>
    </row>
    <row r="79" spans="1:6" hidden="1" x14ac:dyDescent="0.25">
      <c r="A79" s="32">
        <v>2758000000</v>
      </c>
      <c r="B79" s="32">
        <v>0</v>
      </c>
      <c r="C79" s="32">
        <v>2758000000</v>
      </c>
      <c r="D79" s="32">
        <v>0</v>
      </c>
      <c r="E79" t="str">
        <f t="shared" si="2"/>
        <v>CORRECTO</v>
      </c>
      <c r="F79" t="str">
        <f t="shared" si="3"/>
        <v>CORRECTO</v>
      </c>
    </row>
    <row r="80" spans="1:6" hidden="1" x14ac:dyDescent="0.25">
      <c r="A80" s="32">
        <v>270000000</v>
      </c>
      <c r="B80" s="32">
        <v>0</v>
      </c>
      <c r="C80" s="32">
        <v>270000000</v>
      </c>
      <c r="D80" s="32">
        <v>0</v>
      </c>
      <c r="E80" t="str">
        <f t="shared" si="2"/>
        <v>CORRECTO</v>
      </c>
      <c r="F80" t="str">
        <f t="shared" si="3"/>
        <v>CORRECTO</v>
      </c>
    </row>
    <row r="81" spans="1:6" hidden="1" x14ac:dyDescent="0.25">
      <c r="A81" s="32">
        <v>0</v>
      </c>
      <c r="B81" s="32">
        <v>0</v>
      </c>
      <c r="C81" s="32">
        <v>0</v>
      </c>
      <c r="D81" s="32">
        <v>0</v>
      </c>
      <c r="E81" t="str">
        <f t="shared" si="2"/>
        <v>CORRECTO</v>
      </c>
      <c r="F81" t="str">
        <f t="shared" si="3"/>
        <v>CORRECTO</v>
      </c>
    </row>
    <row r="82" spans="1:6" hidden="1" x14ac:dyDescent="0.25">
      <c r="A82" s="32">
        <v>5675000000</v>
      </c>
      <c r="B82" s="32">
        <v>2066567146</v>
      </c>
      <c r="C82" s="32">
        <v>5675000000</v>
      </c>
      <c r="D82" s="32">
        <v>2273675146</v>
      </c>
      <c r="E82" t="str">
        <f t="shared" si="2"/>
        <v>CORRECTO</v>
      </c>
      <c r="F82" t="str">
        <f t="shared" si="3"/>
        <v>CORRECTO</v>
      </c>
    </row>
    <row r="83" spans="1:6" hidden="1" x14ac:dyDescent="0.25">
      <c r="A83" s="32">
        <v>111120005937</v>
      </c>
      <c r="B83" s="32">
        <v>0</v>
      </c>
      <c r="C83" s="32">
        <v>111120005937</v>
      </c>
      <c r="D83" s="32">
        <v>0</v>
      </c>
      <c r="E83" t="str">
        <f t="shared" si="2"/>
        <v>CORRECTO</v>
      </c>
      <c r="F83" t="str">
        <f t="shared" si="3"/>
        <v>CORRECTO</v>
      </c>
    </row>
    <row r="84" spans="1:6" hidden="1" x14ac:dyDescent="0.25">
      <c r="A84" s="32">
        <v>1233724344</v>
      </c>
      <c r="B84" s="32">
        <v>0</v>
      </c>
      <c r="C84" s="32">
        <v>1233724344</v>
      </c>
      <c r="D84" s="32">
        <v>0</v>
      </c>
      <c r="E84" t="str">
        <f t="shared" si="2"/>
        <v>CORRECTO</v>
      </c>
      <c r="F84" t="str">
        <f t="shared" si="3"/>
        <v>CORRECTO</v>
      </c>
    </row>
    <row r="85" spans="1:6" hidden="1" x14ac:dyDescent="0.25">
      <c r="A85" s="32">
        <v>1172324000</v>
      </c>
      <c r="B85" s="32">
        <v>0</v>
      </c>
      <c r="C85" s="32">
        <v>1172324000</v>
      </c>
      <c r="D85" s="32">
        <v>0</v>
      </c>
      <c r="E85" t="str">
        <f t="shared" si="2"/>
        <v>CORRECTO</v>
      </c>
      <c r="F85" t="str">
        <f t="shared" si="3"/>
        <v>CORRECTO</v>
      </c>
    </row>
    <row r="86" spans="1:6" hidden="1" x14ac:dyDescent="0.25">
      <c r="A86" s="32">
        <v>1687170176</v>
      </c>
      <c r="B86" s="32">
        <v>0</v>
      </c>
      <c r="C86" s="32">
        <v>1687170176</v>
      </c>
      <c r="D86" s="32">
        <v>0</v>
      </c>
      <c r="E86" t="str">
        <f t="shared" si="2"/>
        <v>CORRECTO</v>
      </c>
      <c r="F86" t="str">
        <f t="shared" si="3"/>
        <v>CORRECTO</v>
      </c>
    </row>
    <row r="87" spans="1:6" hidden="1" x14ac:dyDescent="0.25">
      <c r="A87" s="32">
        <v>456776629.18000001</v>
      </c>
      <c r="B87" s="32">
        <v>50198554.739199996</v>
      </c>
      <c r="C87" s="32">
        <v>456776629.18000001</v>
      </c>
      <c r="D87" s="32">
        <v>104198248.46000001</v>
      </c>
      <c r="E87" t="str">
        <f t="shared" si="2"/>
        <v>CORRECTO</v>
      </c>
      <c r="F87" t="str">
        <f t="shared" si="3"/>
        <v>CORRECTO</v>
      </c>
    </row>
    <row r="88" spans="1:6" hidden="1" x14ac:dyDescent="0.25">
      <c r="A88" s="32">
        <v>745267131.82000005</v>
      </c>
      <c r="B88" s="32">
        <v>81902905.100799993</v>
      </c>
      <c r="C88" s="32">
        <v>745267131.82000005</v>
      </c>
      <c r="D88" s="32">
        <v>170007668.53999999</v>
      </c>
      <c r="E88" t="str">
        <f t="shared" si="2"/>
        <v>CORRECTO</v>
      </c>
      <c r="F88" t="str">
        <f t="shared" si="3"/>
        <v>CORRECTO</v>
      </c>
    </row>
  </sheetData>
  <autoFilter ref="A1:F88" xr:uid="{27E4883E-6B75-4340-A868-D2638E94B7FA}">
    <filterColumn colId="5">
      <filters>
        <filter val="ERROR"/>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0B30-8CBC-4C53-B1A6-833E9862D122}">
  <dimension ref="B1:M12"/>
  <sheetViews>
    <sheetView topLeftCell="A7" workbookViewId="0">
      <selection activeCell="D18" sqref="D18"/>
    </sheetView>
  </sheetViews>
  <sheetFormatPr baseColWidth="10" defaultRowHeight="15" x14ac:dyDescent="0.25"/>
  <cols>
    <col min="2" max="2" width="6.140625" bestFit="1" customWidth="1"/>
    <col min="3" max="3" width="7.7109375" bestFit="1" customWidth="1"/>
    <col min="4" max="4" width="48.42578125" customWidth="1"/>
    <col min="5" max="5" width="31.42578125" customWidth="1"/>
    <col min="6" max="6" width="30.7109375" customWidth="1"/>
    <col min="7" max="7" width="10.140625" customWidth="1"/>
    <col min="10" max="10" width="18.42578125" bestFit="1" customWidth="1"/>
    <col min="11" max="11" width="6.140625" bestFit="1" customWidth="1"/>
    <col min="12" max="12" width="22.140625" bestFit="1" customWidth="1"/>
    <col min="13" max="13" width="21.140625" bestFit="1" customWidth="1"/>
  </cols>
  <sheetData>
    <row r="1" spans="2:13" ht="60" x14ac:dyDescent="0.25">
      <c r="B1" s="22" t="s">
        <v>180</v>
      </c>
      <c r="C1" s="23" t="s">
        <v>176</v>
      </c>
      <c r="D1" s="23" t="s">
        <v>177</v>
      </c>
      <c r="E1" s="23" t="s">
        <v>178</v>
      </c>
      <c r="F1" s="23" t="s">
        <v>179</v>
      </c>
      <c r="G1" s="26" t="s">
        <v>181</v>
      </c>
      <c r="J1" s="27" t="s">
        <v>185</v>
      </c>
      <c r="K1" s="27" t="s">
        <v>183</v>
      </c>
      <c r="L1" s="28" t="s">
        <v>20</v>
      </c>
      <c r="M1" s="27" t="s">
        <v>21</v>
      </c>
    </row>
    <row r="2" spans="2:13" ht="30" x14ac:dyDescent="0.25">
      <c r="B2" s="24" t="s">
        <v>174</v>
      </c>
      <c r="C2" s="25">
        <v>236</v>
      </c>
      <c r="D2" s="21">
        <v>119</v>
      </c>
      <c r="E2" s="25">
        <v>236</v>
      </c>
      <c r="F2" s="21">
        <v>119</v>
      </c>
      <c r="G2">
        <f>F2/E2</f>
        <v>0.50423728813559321</v>
      </c>
      <c r="J2" s="162" t="s">
        <v>184</v>
      </c>
      <c r="K2" s="29" t="s">
        <v>174</v>
      </c>
      <c r="L2" s="18"/>
      <c r="M2" s="18"/>
    </row>
    <row r="3" spans="2:13" x14ac:dyDescent="0.25">
      <c r="B3" s="24" t="s">
        <v>172</v>
      </c>
      <c r="C3" s="25">
        <v>211</v>
      </c>
      <c r="D3" s="21">
        <v>62</v>
      </c>
      <c r="E3" s="11">
        <f>C2+C3</f>
        <v>447</v>
      </c>
      <c r="F3" s="11">
        <f>D2+D3</f>
        <v>181</v>
      </c>
      <c r="G3">
        <f>F3/E3</f>
        <v>0.40492170022371365</v>
      </c>
      <c r="J3" s="163"/>
      <c r="K3" s="29" t="s">
        <v>172</v>
      </c>
      <c r="L3" s="18"/>
      <c r="M3" s="18"/>
    </row>
    <row r="4" spans="2:13" x14ac:dyDescent="0.25">
      <c r="B4" s="24" t="s">
        <v>175</v>
      </c>
      <c r="C4" s="25">
        <v>295</v>
      </c>
      <c r="D4" s="21">
        <v>137</v>
      </c>
      <c r="E4" s="11">
        <f>E3+C4</f>
        <v>742</v>
      </c>
      <c r="F4" s="11">
        <f>F3+D4</f>
        <v>318</v>
      </c>
      <c r="G4">
        <f>F4/E4</f>
        <v>0.42857142857142855</v>
      </c>
      <c r="J4" s="163"/>
      <c r="K4" s="29" t="s">
        <v>182</v>
      </c>
      <c r="L4" s="18"/>
      <c r="M4" s="18"/>
    </row>
    <row r="5" spans="2:13" x14ac:dyDescent="0.25">
      <c r="B5" s="24" t="s">
        <v>173</v>
      </c>
      <c r="C5" s="25">
        <v>215</v>
      </c>
      <c r="D5" s="21">
        <v>94</v>
      </c>
      <c r="E5" s="11">
        <f>E4+C5</f>
        <v>957</v>
      </c>
      <c r="F5" s="11">
        <f>F4+D5</f>
        <v>412</v>
      </c>
      <c r="G5">
        <f>F5/E5</f>
        <v>0.43051201671891326</v>
      </c>
      <c r="J5" s="164"/>
      <c r="K5" s="29" t="s">
        <v>173</v>
      </c>
      <c r="L5" s="18"/>
      <c r="M5" s="18"/>
    </row>
    <row r="7" spans="2:13" ht="45" x14ac:dyDescent="0.25">
      <c r="D7" s="30" t="s">
        <v>125</v>
      </c>
      <c r="E7" s="10" t="s">
        <v>126</v>
      </c>
      <c r="F7" s="10" t="s">
        <v>127</v>
      </c>
      <c r="G7" s="30" t="s">
        <v>186</v>
      </c>
    </row>
    <row r="8" spans="2:13" x14ac:dyDescent="0.25">
      <c r="D8" s="15" t="s">
        <v>76</v>
      </c>
      <c r="E8" s="12"/>
      <c r="F8" s="12"/>
      <c r="G8" s="12"/>
    </row>
    <row r="9" spans="2:13" x14ac:dyDescent="0.25">
      <c r="D9" s="31" t="s">
        <v>134</v>
      </c>
      <c r="E9" s="13" t="s">
        <v>164</v>
      </c>
      <c r="F9" s="12" t="s">
        <v>165</v>
      </c>
      <c r="G9" s="20" t="s">
        <v>135</v>
      </c>
    </row>
    <row r="10" spans="2:13" x14ac:dyDescent="0.25">
      <c r="D10" s="15" t="s">
        <v>22</v>
      </c>
      <c r="E10" s="12"/>
      <c r="F10" s="12"/>
      <c r="G10" s="12"/>
    </row>
    <row r="11" spans="2:13" x14ac:dyDescent="0.25">
      <c r="D11" s="31" t="s">
        <v>155</v>
      </c>
      <c r="E11" s="14" t="s">
        <v>166</v>
      </c>
      <c r="F11" s="12" t="s">
        <v>167</v>
      </c>
      <c r="G11" s="20">
        <v>20</v>
      </c>
    </row>
    <row r="12" spans="2:13" x14ac:dyDescent="0.25">
      <c r="D12" s="31" t="s">
        <v>37</v>
      </c>
      <c r="E12" s="16" t="s">
        <v>156</v>
      </c>
      <c r="F12" s="17" t="s">
        <v>157</v>
      </c>
      <c r="G12" s="20" t="s">
        <v>187</v>
      </c>
    </row>
  </sheetData>
  <mergeCells count="1">
    <mergeCell ref="J2:J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645-5E0B-47B5-9C38-49E16F607CB5}">
  <sheetPr codeName="Hoja3"/>
  <dimension ref="A2:E33"/>
  <sheetViews>
    <sheetView workbookViewId="0">
      <selection activeCell="D18" sqref="D18"/>
    </sheetView>
  </sheetViews>
  <sheetFormatPr baseColWidth="10" defaultRowHeight="15" x14ac:dyDescent="0.25"/>
  <cols>
    <col min="1" max="1" width="44.85546875" customWidth="1"/>
    <col min="2" max="2" width="12.140625" customWidth="1"/>
    <col min="4" max="4" width="64.42578125" bestFit="1" customWidth="1"/>
    <col min="5" max="5" width="12.28515625" style="2" customWidth="1"/>
    <col min="6" max="13" width="1.85546875" bestFit="1" customWidth="1"/>
    <col min="14" max="84" width="2.85546875" bestFit="1" customWidth="1"/>
    <col min="85" max="120" width="3.85546875" bestFit="1" customWidth="1"/>
    <col min="121" max="121" width="11.7109375" bestFit="1" customWidth="1"/>
  </cols>
  <sheetData>
    <row r="2" spans="1:5" x14ac:dyDescent="0.25">
      <c r="A2" s="4" t="s">
        <v>93</v>
      </c>
      <c r="B2" s="4" t="s">
        <v>92</v>
      </c>
      <c r="D2" s="5" t="s">
        <v>109</v>
      </c>
      <c r="E2" s="2" t="s">
        <v>110</v>
      </c>
    </row>
    <row r="3" spans="1:5" ht="15.6" customHeight="1" x14ac:dyDescent="0.25">
      <c r="A3" s="3" t="s">
        <v>119</v>
      </c>
      <c r="B3" s="6">
        <v>18</v>
      </c>
      <c r="D3" s="1" t="s">
        <v>79</v>
      </c>
      <c r="E3" s="2">
        <v>5</v>
      </c>
    </row>
    <row r="4" spans="1:5" x14ac:dyDescent="0.25">
      <c r="A4" s="3" t="s">
        <v>118</v>
      </c>
      <c r="B4" s="2">
        <v>40</v>
      </c>
      <c r="D4" s="1" t="s">
        <v>113</v>
      </c>
      <c r="E4" s="2">
        <v>1</v>
      </c>
    </row>
    <row r="5" spans="1:5" x14ac:dyDescent="0.25">
      <c r="A5" s="3" t="s">
        <v>94</v>
      </c>
      <c r="B5" s="2">
        <v>16</v>
      </c>
      <c r="D5" s="1" t="s">
        <v>100</v>
      </c>
      <c r="E5" s="2">
        <v>1</v>
      </c>
    </row>
    <row r="6" spans="1:5" x14ac:dyDescent="0.25">
      <c r="A6" s="3" t="s">
        <v>95</v>
      </c>
      <c r="B6" s="2">
        <f>110-18</f>
        <v>92</v>
      </c>
      <c r="D6" s="1" t="s">
        <v>29</v>
      </c>
      <c r="E6" s="2">
        <v>37</v>
      </c>
    </row>
    <row r="7" spans="1:5" x14ac:dyDescent="0.25">
      <c r="A7" s="3"/>
      <c r="B7" s="2"/>
      <c r="D7" s="1" t="s">
        <v>101</v>
      </c>
      <c r="E7" s="2">
        <v>1</v>
      </c>
    </row>
    <row r="8" spans="1:5" x14ac:dyDescent="0.25">
      <c r="A8" s="3"/>
      <c r="B8" s="2"/>
      <c r="D8" s="1" t="s">
        <v>102</v>
      </c>
      <c r="E8" s="2">
        <v>1</v>
      </c>
    </row>
    <row r="9" spans="1:5" x14ac:dyDescent="0.25">
      <c r="A9" s="3"/>
      <c r="B9" s="2"/>
      <c r="D9" s="1" t="s">
        <v>98</v>
      </c>
      <c r="E9" s="2">
        <v>1</v>
      </c>
    </row>
    <row r="10" spans="1:5" x14ac:dyDescent="0.25">
      <c r="A10" s="3"/>
      <c r="B10" s="2"/>
      <c r="D10" s="1" t="s">
        <v>38</v>
      </c>
      <c r="E10" s="2">
        <v>4</v>
      </c>
    </row>
    <row r="11" spans="1:5" x14ac:dyDescent="0.25">
      <c r="A11" s="3"/>
      <c r="B11" s="2"/>
      <c r="D11" s="1" t="s">
        <v>103</v>
      </c>
      <c r="E11" s="2">
        <v>4</v>
      </c>
    </row>
    <row r="12" spans="1:5" x14ac:dyDescent="0.25">
      <c r="A12" s="3"/>
      <c r="B12" s="2"/>
      <c r="D12" s="1" t="s">
        <v>74</v>
      </c>
      <c r="E12" s="2">
        <v>26</v>
      </c>
    </row>
    <row r="13" spans="1:5" x14ac:dyDescent="0.25">
      <c r="A13" s="3"/>
      <c r="B13" s="2"/>
      <c r="D13" s="1" t="s">
        <v>35</v>
      </c>
      <c r="E13" s="2">
        <v>23</v>
      </c>
    </row>
    <row r="14" spans="1:5" x14ac:dyDescent="0.25">
      <c r="A14" s="3"/>
      <c r="B14" s="2"/>
      <c r="D14" s="1" t="s">
        <v>97</v>
      </c>
      <c r="E14" s="2">
        <v>3</v>
      </c>
    </row>
    <row r="15" spans="1:5" x14ac:dyDescent="0.25">
      <c r="A15" s="3"/>
      <c r="B15" s="2"/>
      <c r="D15" s="1" t="s">
        <v>99</v>
      </c>
      <c r="E15" s="2">
        <v>1</v>
      </c>
    </row>
    <row r="16" spans="1:5" x14ac:dyDescent="0.25">
      <c r="A16" s="3"/>
      <c r="B16" s="2"/>
      <c r="D16" s="1" t="s">
        <v>106</v>
      </c>
      <c r="E16" s="2">
        <v>108</v>
      </c>
    </row>
    <row r="17" spans="1:2" x14ac:dyDescent="0.25">
      <c r="A17" s="3"/>
      <c r="B17" s="2"/>
    </row>
    <row r="18" spans="1:2" x14ac:dyDescent="0.25">
      <c r="A18" s="3"/>
      <c r="B18" s="2"/>
    </row>
    <row r="19" spans="1:2" x14ac:dyDescent="0.25">
      <c r="A19" s="3"/>
      <c r="B19" s="2"/>
    </row>
    <row r="20" spans="1:2" x14ac:dyDescent="0.25">
      <c r="A20" s="3"/>
      <c r="B20" s="2"/>
    </row>
    <row r="21" spans="1:2" x14ac:dyDescent="0.25">
      <c r="A21" s="3"/>
      <c r="B21" s="2"/>
    </row>
    <row r="22" spans="1:2" x14ac:dyDescent="0.25">
      <c r="A22" s="3"/>
      <c r="B22" s="2"/>
    </row>
    <row r="23" spans="1:2" x14ac:dyDescent="0.25">
      <c r="A23" s="3"/>
      <c r="B23" s="2"/>
    </row>
    <row r="24" spans="1:2" x14ac:dyDescent="0.25">
      <c r="A24" s="3"/>
      <c r="B24" s="2"/>
    </row>
    <row r="25" spans="1:2" x14ac:dyDescent="0.25">
      <c r="A25" s="3"/>
      <c r="B25" s="2"/>
    </row>
    <row r="26" spans="1:2" x14ac:dyDescent="0.25">
      <c r="A26" s="3"/>
      <c r="B26" s="2"/>
    </row>
    <row r="27" spans="1:2" x14ac:dyDescent="0.25">
      <c r="A27" s="3"/>
      <c r="B27" s="2"/>
    </row>
    <row r="28" spans="1:2" x14ac:dyDescent="0.25">
      <c r="A28" s="3"/>
      <c r="B28" s="2"/>
    </row>
    <row r="29" spans="1:2" x14ac:dyDescent="0.25">
      <c r="A29" s="3"/>
      <c r="B29" s="2"/>
    </row>
    <row r="30" spans="1:2" x14ac:dyDescent="0.25">
      <c r="A30" s="3"/>
      <c r="B30" s="2"/>
    </row>
    <row r="31" spans="1:2" x14ac:dyDescent="0.25">
      <c r="A31" s="3"/>
      <c r="B31" s="2"/>
    </row>
    <row r="32" spans="1:2" x14ac:dyDescent="0.25">
      <c r="A32" s="3"/>
      <c r="B32" s="2"/>
    </row>
    <row r="33" spans="1:2" x14ac:dyDescent="0.25">
      <c r="A33" s="3"/>
      <c r="B33" s="2"/>
    </row>
  </sheetData>
  <autoFilter ref="A2:B33" xr:uid="{2E535645-5E0B-47B5-9C38-49E16F607CB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6FCF-63D8-4836-9159-8319E6987557}">
  <sheetPr codeName="Hoja4"/>
  <dimension ref="B2:C49"/>
  <sheetViews>
    <sheetView workbookViewId="0">
      <selection activeCell="D13" sqref="D13"/>
    </sheetView>
  </sheetViews>
  <sheetFormatPr baseColWidth="10" defaultRowHeight="15" x14ac:dyDescent="0.25"/>
  <cols>
    <col min="2" max="2" width="71.140625" customWidth="1"/>
    <col min="3" max="3" width="12.28515625" customWidth="1"/>
    <col min="4" max="4" width="11.7109375" bestFit="1" customWidth="1"/>
  </cols>
  <sheetData>
    <row r="2" spans="2:3" x14ac:dyDescent="0.25">
      <c r="B2" s="8" t="s">
        <v>120</v>
      </c>
      <c r="C2" t="s">
        <v>110</v>
      </c>
    </row>
    <row r="3" spans="2:3" s="3" customFormat="1" ht="45" x14ac:dyDescent="0.25">
      <c r="B3" s="7" t="s">
        <v>24</v>
      </c>
      <c r="C3" s="9">
        <v>49</v>
      </c>
    </row>
    <row r="4" spans="2:3" s="3" customFormat="1" x14ac:dyDescent="0.25">
      <c r="B4" s="7" t="s">
        <v>114</v>
      </c>
      <c r="C4" s="9">
        <v>49</v>
      </c>
    </row>
    <row r="5" spans="2:3" s="3" customFormat="1" ht="30" x14ac:dyDescent="0.25">
      <c r="B5" s="7" t="s">
        <v>90</v>
      </c>
      <c r="C5" s="9">
        <v>19</v>
      </c>
    </row>
    <row r="6" spans="2:3" s="3" customFormat="1" x14ac:dyDescent="0.25">
      <c r="B6" s="7" t="s">
        <v>116</v>
      </c>
      <c r="C6" s="9">
        <v>7</v>
      </c>
    </row>
    <row r="7" spans="2:3" s="3" customFormat="1" ht="30" x14ac:dyDescent="0.25">
      <c r="B7" s="7" t="s">
        <v>115</v>
      </c>
      <c r="C7" s="9">
        <v>12</v>
      </c>
    </row>
    <row r="8" spans="2:3" s="3" customFormat="1" ht="30" x14ac:dyDescent="0.25">
      <c r="B8" s="7" t="s">
        <v>43</v>
      </c>
      <c r="C8" s="9">
        <v>40</v>
      </c>
    </row>
    <row r="9" spans="2:3" s="3" customFormat="1" ht="30" x14ac:dyDescent="0.25">
      <c r="B9" s="7" t="s">
        <v>111</v>
      </c>
      <c r="C9" s="9">
        <v>35</v>
      </c>
    </row>
    <row r="10" spans="2:3" s="3" customFormat="1" x14ac:dyDescent="0.25">
      <c r="B10" s="7" t="s">
        <v>112</v>
      </c>
      <c r="C10" s="9">
        <v>5</v>
      </c>
    </row>
    <row r="11" spans="2:3" x14ac:dyDescent="0.25">
      <c r="B11" s="1" t="s">
        <v>106</v>
      </c>
      <c r="C11" s="2">
        <v>108</v>
      </c>
    </row>
    <row r="13" spans="2:3" x14ac:dyDescent="0.25">
      <c r="B13" s="8" t="s">
        <v>120</v>
      </c>
      <c r="C13" t="s">
        <v>110</v>
      </c>
    </row>
    <row r="14" spans="2:3" ht="30" x14ac:dyDescent="0.25">
      <c r="B14" s="7" t="s">
        <v>111</v>
      </c>
      <c r="C14" s="9">
        <v>35</v>
      </c>
    </row>
    <row r="15" spans="2:3" ht="30" x14ac:dyDescent="0.25">
      <c r="B15" s="7" t="s">
        <v>65</v>
      </c>
      <c r="C15" s="9">
        <v>2</v>
      </c>
    </row>
    <row r="16" spans="2:3" x14ac:dyDescent="0.25">
      <c r="B16" s="7" t="s">
        <v>63</v>
      </c>
      <c r="C16" s="9">
        <v>1</v>
      </c>
    </row>
    <row r="17" spans="2:3" x14ac:dyDescent="0.25">
      <c r="B17" s="7" t="s">
        <v>62</v>
      </c>
      <c r="C17" s="9">
        <v>2</v>
      </c>
    </row>
    <row r="18" spans="2:3" ht="30" x14ac:dyDescent="0.25">
      <c r="B18" s="7" t="s">
        <v>117</v>
      </c>
      <c r="C18" s="9">
        <v>8</v>
      </c>
    </row>
    <row r="19" spans="2:3" ht="30" x14ac:dyDescent="0.25">
      <c r="B19" s="7" t="s">
        <v>85</v>
      </c>
      <c r="C19" s="9">
        <v>7</v>
      </c>
    </row>
    <row r="20" spans="2:3" ht="30" x14ac:dyDescent="0.25">
      <c r="B20" s="7" t="s">
        <v>84</v>
      </c>
      <c r="C20" s="9">
        <v>4</v>
      </c>
    </row>
    <row r="21" spans="2:3" x14ac:dyDescent="0.25">
      <c r="B21" s="7" t="s">
        <v>108</v>
      </c>
      <c r="C21" s="9">
        <v>1</v>
      </c>
    </row>
    <row r="22" spans="2:3" x14ac:dyDescent="0.25">
      <c r="B22" s="7" t="s">
        <v>86</v>
      </c>
      <c r="C22" s="9">
        <v>7</v>
      </c>
    </row>
    <row r="23" spans="2:3" x14ac:dyDescent="0.25">
      <c r="B23" s="7" t="s">
        <v>61</v>
      </c>
      <c r="C23" s="9">
        <v>2</v>
      </c>
    </row>
    <row r="24" spans="2:3" x14ac:dyDescent="0.25">
      <c r="B24" s="7" t="s">
        <v>78</v>
      </c>
      <c r="C24" s="9">
        <v>1</v>
      </c>
    </row>
    <row r="25" spans="2:3" x14ac:dyDescent="0.25">
      <c r="B25" s="7" t="s">
        <v>112</v>
      </c>
      <c r="C25" s="9">
        <v>5</v>
      </c>
    </row>
    <row r="26" spans="2:3" ht="45" x14ac:dyDescent="0.25">
      <c r="B26" s="7" t="s">
        <v>96</v>
      </c>
      <c r="C26" s="9">
        <v>1</v>
      </c>
    </row>
    <row r="27" spans="2:3" ht="30" x14ac:dyDescent="0.25">
      <c r="B27" s="7" t="s">
        <v>85</v>
      </c>
      <c r="C27" s="9">
        <v>3</v>
      </c>
    </row>
    <row r="28" spans="2:3" x14ac:dyDescent="0.25">
      <c r="B28" s="7" t="s">
        <v>87</v>
      </c>
      <c r="C28" s="9">
        <v>1</v>
      </c>
    </row>
    <row r="29" spans="2:3" x14ac:dyDescent="0.25">
      <c r="B29" s="7" t="s">
        <v>116</v>
      </c>
      <c r="C29" s="9">
        <v>7</v>
      </c>
    </row>
    <row r="30" spans="2:3" ht="30" x14ac:dyDescent="0.25">
      <c r="B30" s="7" t="s">
        <v>39</v>
      </c>
      <c r="C30" s="9">
        <v>1</v>
      </c>
    </row>
    <row r="31" spans="2:3" ht="30" x14ac:dyDescent="0.25">
      <c r="B31" s="7" t="s">
        <v>107</v>
      </c>
      <c r="C31" s="9">
        <v>1</v>
      </c>
    </row>
    <row r="32" spans="2:3" ht="30" x14ac:dyDescent="0.25">
      <c r="B32" s="7" t="s">
        <v>117</v>
      </c>
      <c r="C32" s="9">
        <v>3</v>
      </c>
    </row>
    <row r="33" spans="2:3" ht="30" x14ac:dyDescent="0.25">
      <c r="B33" s="7" t="s">
        <v>88</v>
      </c>
      <c r="C33" s="9">
        <v>1</v>
      </c>
    </row>
    <row r="34" spans="2:3" ht="30" x14ac:dyDescent="0.25">
      <c r="B34" s="7" t="s">
        <v>84</v>
      </c>
      <c r="C34" s="9">
        <v>1</v>
      </c>
    </row>
    <row r="35" spans="2:3" ht="30" x14ac:dyDescent="0.25">
      <c r="B35" s="7" t="s">
        <v>115</v>
      </c>
      <c r="C35" s="9">
        <v>12</v>
      </c>
    </row>
    <row r="36" spans="2:3" x14ac:dyDescent="0.25">
      <c r="B36" s="7" t="s">
        <v>26</v>
      </c>
      <c r="C36" s="9">
        <v>4</v>
      </c>
    </row>
    <row r="37" spans="2:3" ht="30" x14ac:dyDescent="0.25">
      <c r="B37" s="7" t="s">
        <v>83</v>
      </c>
      <c r="C37" s="9">
        <v>2</v>
      </c>
    </row>
    <row r="38" spans="2:3" x14ac:dyDescent="0.25">
      <c r="B38" s="7" t="s">
        <v>82</v>
      </c>
      <c r="C38" s="9">
        <v>6</v>
      </c>
    </row>
    <row r="39" spans="2:3" x14ac:dyDescent="0.25">
      <c r="B39" s="7" t="s">
        <v>114</v>
      </c>
      <c r="C39" s="9">
        <v>49</v>
      </c>
    </row>
    <row r="40" spans="2:3" ht="30" x14ac:dyDescent="0.25">
      <c r="B40" s="7" t="s">
        <v>39</v>
      </c>
      <c r="C40" s="9">
        <v>1</v>
      </c>
    </row>
    <row r="41" spans="2:3" x14ac:dyDescent="0.25">
      <c r="B41" s="7" t="s">
        <v>26</v>
      </c>
      <c r="C41" s="9">
        <v>11</v>
      </c>
    </row>
    <row r="42" spans="2:3" x14ac:dyDescent="0.25">
      <c r="B42" s="7" t="s">
        <v>89</v>
      </c>
      <c r="C42" s="9">
        <v>8</v>
      </c>
    </row>
    <row r="43" spans="2:3" ht="30" x14ac:dyDescent="0.25">
      <c r="B43" s="7" t="s">
        <v>83</v>
      </c>
      <c r="C43" s="9">
        <v>3</v>
      </c>
    </row>
    <row r="44" spans="2:3" x14ac:dyDescent="0.25">
      <c r="B44" s="7" t="s">
        <v>82</v>
      </c>
      <c r="C44" s="9">
        <v>14</v>
      </c>
    </row>
    <row r="45" spans="2:3" ht="30" x14ac:dyDescent="0.25">
      <c r="B45" s="7" t="s">
        <v>117</v>
      </c>
      <c r="C45" s="9">
        <v>3</v>
      </c>
    </row>
    <row r="46" spans="2:3" x14ac:dyDescent="0.25">
      <c r="B46" s="7" t="s">
        <v>30</v>
      </c>
      <c r="C46" s="9">
        <v>5</v>
      </c>
    </row>
    <row r="47" spans="2:3" ht="30" x14ac:dyDescent="0.25">
      <c r="B47" s="7" t="s">
        <v>81</v>
      </c>
      <c r="C47" s="9">
        <v>3</v>
      </c>
    </row>
    <row r="48" spans="2:3" x14ac:dyDescent="0.25">
      <c r="B48" s="7" t="s">
        <v>86</v>
      </c>
      <c r="C48" s="9">
        <v>1</v>
      </c>
    </row>
    <row r="49" spans="2:3" x14ac:dyDescent="0.25">
      <c r="B49" s="1" t="s">
        <v>106</v>
      </c>
      <c r="C49" s="2">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36A211-D1A0-46AE-ABFC-ED3E87290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PA 2024</vt:lpstr>
      <vt:lpstr>Hoja1</vt:lpstr>
      <vt:lpstr>Tablas</vt:lpstr>
      <vt:lpstr>Resumen eliminación</vt:lpstr>
      <vt:lpstr>Estructura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 Ochoa</dc:creator>
  <cp:lastModifiedBy>Cristian Javier Vargas del Campo</cp:lastModifiedBy>
  <dcterms:created xsi:type="dcterms:W3CDTF">2023-03-23T17:08:33Z</dcterms:created>
  <dcterms:modified xsi:type="dcterms:W3CDTF">2025-01-13T12:45:31Z</dcterms:modified>
</cp:coreProperties>
</file>