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Bases de Datos Misionales\14. Pozos\2025\SINERGIA\Noviembre\"/>
    </mc:Choice>
  </mc:AlternateContent>
  <xr:revisionPtr revIDLastSave="0" documentId="13_ncr:1_{087A9F41-9769-4C99-ABB9-B6DC16131A40}" xr6:coauthVersionLast="47" xr6:coauthVersionMax="47" xr10:uidLastSave="{00000000-0000-0000-0000-000000000000}"/>
  <bookViews>
    <workbookView xWindow="-120" yWindow="-120" windowWidth="20730" windowHeight="11160" tabRatio="698" xr2:uid="{00000000-000D-0000-FFFF-FFFF00000000}"/>
  </bookViews>
  <sheets>
    <sheet name="PERFORACIÓN DE POZOS 2025" sheetId="1" r:id="rId1"/>
    <sheet name="ADQUISICIÓN SISMICA 2025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5" l="1"/>
  <c r="B47" i="5"/>
  <c r="B46" i="5"/>
  <c r="C15" i="1"/>
  <c r="B42" i="5"/>
  <c r="B38" i="5"/>
  <c r="B34" i="5"/>
  <c r="B30" i="5"/>
  <c r="B26" i="5"/>
  <c r="B22" i="5"/>
  <c r="C17" i="5"/>
  <c r="C18" i="5" s="1"/>
  <c r="B18" i="5"/>
  <c r="C14" i="5"/>
  <c r="C21" i="5" l="1"/>
  <c r="B11" i="5"/>
  <c r="B14" i="5" s="1"/>
  <c r="C10" i="5"/>
  <c r="B10" i="5"/>
  <c r="C7" i="5"/>
  <c r="B7" i="5"/>
  <c r="C25" i="5" l="1"/>
  <c r="C22" i="5"/>
  <c r="D5" i="1"/>
  <c r="C26" i="5" l="1"/>
  <c r="C29" i="5"/>
  <c r="D6" i="1"/>
  <c r="C30" i="5" l="1"/>
  <c r="C33" i="5"/>
  <c r="D7" i="1"/>
  <c r="D8" i="1" s="1"/>
  <c r="C34" i="5" l="1"/>
  <c r="C37" i="5"/>
  <c r="D9" i="1"/>
  <c r="D10" i="1" s="1"/>
  <c r="C38" i="5" l="1"/>
  <c r="C41" i="5"/>
  <c r="D11" i="1"/>
  <c r="C42" i="5" l="1"/>
  <c r="C45" i="5"/>
  <c r="C46" i="5" s="1"/>
  <c r="D12" i="1"/>
  <c r="D13" i="1" s="1"/>
  <c r="D14" i="1" s="1"/>
  <c r="D15" i="1" s="1"/>
</calcChain>
</file>

<file path=xl/sharedStrings.xml><?xml version="1.0" encoding="utf-8"?>
<sst xmlns="http://schemas.openxmlformats.org/spreadsheetml/2006/main" count="106" uniqueCount="51">
  <si>
    <t>Mes</t>
  </si>
  <si>
    <t>Enero</t>
  </si>
  <si>
    <t>Cifra acumulada del año (#)</t>
  </si>
  <si>
    <t>Cifra del mes (#)</t>
  </si>
  <si>
    <t>Descripción cualitativa</t>
  </si>
  <si>
    <t>Cifra del mes</t>
  </si>
  <si>
    <t>Cifra acumulada
 del año</t>
  </si>
  <si>
    <t>SUB TOTAL ENERO</t>
  </si>
  <si>
    <t>TOTAL 2025</t>
  </si>
  <si>
    <t>1. Contrato E&amp;P PUT-8; Pozo Bienparado Norte-1, Inicio perforación 1-dic-24; T.D: 5-ene-25, A3.
2. Contrato E&amp;P CACHICAMO; Pozo Papilio-1, Inicio perforación 31-dic-24; T.D: 8-ene-25, A2b.
3. Contrato E&amp;P LLA-78; Pozo Canan-1, Inicio perforación 5-ene-25; T.D: 16-ene-25, A2c.</t>
  </si>
  <si>
    <t>Perforación de pozos 2025</t>
  </si>
  <si>
    <t>Adquisición de Sísmica 2025</t>
  </si>
  <si>
    <t>Febrero</t>
  </si>
  <si>
    <t>SUB TOTAL FEBRERO</t>
  </si>
  <si>
    <t>4. Convenio Explotación CAPACHOS; Pozo Andina Este-1, Inicio perforación 22-dic-24; T.D: 4-feb-25, A3.
5. Contrato E&amp;P CACHICAMO; Pozo Greta Norte-1, Inicio perforación 18-ene-25; T.D: 5-feb-25, A2c.</t>
  </si>
  <si>
    <t>Marzo</t>
  </si>
  <si>
    <t>SUB TOTAL MARZO</t>
  </si>
  <si>
    <t>Abril</t>
  </si>
  <si>
    <t>SUB TOTAL ABRIL</t>
  </si>
  <si>
    <r>
      <t xml:space="preserve">Contrato: E&amp;P LLA-100
Programa: LLA-100 3D
Total sísmica 3D: 68,089 Km²
Total Km Programa Sísmico: 108,94 Km 2D Equivalente
Fecha de Inicio Topografía: 
Fecha de Inicio Perforación:  
Fecha de Inicio Registro:  
Fecha Fin Registro: 
</t>
    </r>
    <r>
      <rPr>
        <b/>
        <sz val="10"/>
        <rFont val="Calibri"/>
        <family val="2"/>
      </rPr>
      <t xml:space="preserve">En negociación predios
</t>
    </r>
    <r>
      <rPr>
        <sz val="10"/>
        <rFont val="Calibri"/>
        <family val="2"/>
      </rPr>
      <t>Avance Sísmica: 0 %</t>
    </r>
  </si>
  <si>
    <r>
      <t xml:space="preserve">Contrato: E&amp;P CPO-13
Programa: MAUTE 3D
Total sísmica 3D: 55, 143 Km²
Total Km Programa Sísmico: 88,23 Km 2D Equivalente
</t>
    </r>
    <r>
      <rPr>
        <b/>
        <sz val="10"/>
        <rFont val="Calibri"/>
        <family val="2"/>
      </rPr>
      <t>Fecha de Inicio Topografía: 17-ene-25</t>
    </r>
    <r>
      <rPr>
        <sz val="10"/>
        <rFont val="Calibri"/>
        <family val="2"/>
      </rPr>
      <t xml:space="preserve">
Fecha Inicio Perforación: VIBROS
Fecha de Inicio Registro: 
Fecha Fin Registro: 
Avance Sísmica: 0 %</t>
    </r>
  </si>
  <si>
    <r>
      <t xml:space="preserve">Contrato: E&amp;P LLA-100
Programa: LLA-100 3D
Total sísmica 3D: 68,089 Km²
Total Km Programa Sísmico: 108,94 Km 2D Equivalente
Fecha de Inicio Topografía: 4-feb-25
Fecha de Inicio Perforación:  13-feb-25
Fecha de Inicio Registro:  28-feb-25
Fecha Fin Registro: 
</t>
    </r>
    <r>
      <rPr>
        <b/>
        <sz val="10"/>
        <rFont val="Calibri"/>
        <family val="2"/>
      </rPr>
      <t>Avance Sísmica: 17,01 %</t>
    </r>
  </si>
  <si>
    <r>
      <t xml:space="preserve">Contrato: E&amp;P CPO-13
Programa: MAUTE 3D
Total sísmica 3D: 55, 143 Km²
Total Km Programa Sísmico: 88,23 Km 2D Equivalente
Fecha de Inicio Topografía: 17-ene-25
Fecha Inicio Perforación: VIBROS
Fecha de Inicio Registro:  16-feb-25
Fecha Fin Registro: 
</t>
    </r>
    <r>
      <rPr>
        <b/>
        <sz val="10"/>
        <rFont val="Calibri"/>
        <family val="2"/>
      </rPr>
      <t>Avance Sísmica: 46,28 %</t>
    </r>
  </si>
  <si>
    <r>
      <t>Contrato: E&amp;P LLA-100
Programa: LLA-100 3D
Total sísmica 3D: 68,089 Km²
Total Km Programa Sísmico: 108,94 Km 2D Equivalente
Fecha de Inicio Topografía: 4-feb-25
Fecha de Inicio Perforación:  13-feb-25
Fecha de Inicio Registro:  28-feb-25
Fecha Fin Registro: 7-mar-25</t>
    </r>
    <r>
      <rPr>
        <b/>
        <sz val="10"/>
        <rFont val="Calibri"/>
        <family val="2"/>
      </rPr>
      <t xml:space="preserve">
Avance Sísmica: 100%</t>
    </r>
  </si>
  <si>
    <r>
      <t>Contrato: E&amp;P CPO-13
Programa: MAUTE 3D
Total sísmica 3D: 55, 143 Km²
Total Km Programa Sísmico: 88,23 Km 2D Equivalente
Fecha de Inicio Topografía: 17-ene-25
Fecha Inicio Perforación: VIBROS
Fecha de Inicio Registro:  16-feb-25
Fecha Fin Registro: 10-mar-25</t>
    </r>
    <r>
      <rPr>
        <b/>
        <sz val="10"/>
        <rFont val="Calibri"/>
        <family val="2"/>
      </rPr>
      <t xml:space="preserve">
Avance Sísmica: 100 %</t>
    </r>
  </si>
  <si>
    <r>
      <t xml:space="preserve">Contrato: E&amp;P LLA-100
Programa: LLA-100 3D
Total sísmica 3D: 68,089 Km²
Total Km Programa Sísmico: 108,94 Km 2D Equivalente
Fecha de Inicio Topografía: 4-feb-25
Fecha de Inicio Perforación:  13-feb-25
Fecha de Inicio Registro:  28-feb-25
Fecha Fin Registro: 7-mar-25
</t>
    </r>
    <r>
      <rPr>
        <b/>
        <sz val="10"/>
        <rFont val="Calibri"/>
        <family val="2"/>
      </rPr>
      <t>Avance Sísmica: 100%</t>
    </r>
  </si>
  <si>
    <r>
      <t xml:space="preserve">Contrato: E&amp;P CPO-13
Programa: MAUTE 3D
Total sísmica 3D: 55, 143 Km²
Total Km Programa Sísmico: 88,23 Km 2D Equivalente
Fecha de Inicio Topografía: 17-ene-25
Fecha Inicio Perforación: VIBROS
Fecha de Inicio Registro:  16-feb-25
Fecha Fin Registro: 10-mar-25
</t>
    </r>
    <r>
      <rPr>
        <b/>
        <sz val="10"/>
        <rFont val="Calibri"/>
        <family val="2"/>
      </rPr>
      <t>Avance Sísmica: 100 %</t>
    </r>
  </si>
  <si>
    <t>6. Contrato E&amp;P PUT-8; Pozo Bienparado Sur-1, Inicio perforación 9-feb-25; T.D: 6-mar-25, A3.
7. Contrato E&amp;P VIM-21; Pozo Chibigui-1, Inicio perforación 26-feb-25; T.D: 10-mar-25, A3.
8. Contrato de Asociación Orocue; Pozo Guarilaque West-1, Inicio perforación 7-mar-25; T.D: 12-mar-25, A2c.</t>
  </si>
  <si>
    <r>
      <t xml:space="preserve">Contrato: E&amp;P LLA-111
Programa: LLANOS111
Total sísmica 3D: 339  Km²
Total Km Programa Sísmico: 543,03 Km 2D Equivalente
Fecha de Inicio Topografía:10-ene-25
Fecha Inicio Perforación: 15-feb-25
Fecha de Inicio Registro:  7-mar-25 
Fecha Fin Registro: 
</t>
    </r>
    <r>
      <rPr>
        <b/>
        <sz val="10"/>
        <rFont val="Calibri"/>
        <family val="2"/>
      </rPr>
      <t>Avance Sísmica: 41,92%</t>
    </r>
  </si>
  <si>
    <r>
      <t xml:space="preserve">Contrato: E&amp;P LLA-111
Programa: LLANOS111
Total sísmica 3D: 339  Km²
Total Km Programa Sísmico: 543,03 Km 2D Equivalente
Fecha de Inicio Topografía:10-ene-25
Fecha Inicio Perforación: 15-feb-25
Fecha de Inicio Registro:  7-mar-25 
Fecha Fin Registro: 26-abr-25
</t>
    </r>
    <r>
      <rPr>
        <b/>
        <sz val="10"/>
        <rFont val="Calibri"/>
        <family val="2"/>
      </rPr>
      <t>Avance Sísmica: 100%</t>
    </r>
  </si>
  <si>
    <t>9. Contrato E&amp;P LLA-123; Pozo Currucutu-1, Inicio perforación 8-mar-25; T.D: 4-abr-25, A3.
10. Contrato E&amp;P LLA-74; Pozo Bolero-1ST1, Inicio perforación 4-abr-25; T.D: 7-abr-25, A3.
11. Contrato E&amp;P LLA-74; Pozo Barnett-1, Inicio perforación 22-mar-25; T.D: 9-abr-25, A3.</t>
  </si>
  <si>
    <t>Mayo</t>
  </si>
  <si>
    <t>SUB TOTAL MAYO</t>
  </si>
  <si>
    <t>Junio</t>
  </si>
  <si>
    <t>12. Contrato E&amp;P LLA-74; Pozo Yaguarundi-1, Inicio perforación 13-abr-25; T.D: 12-may-25, A3.
13. Contrato E&amp;P LLA-85; Pozo Cristobal-1, Inicio perforación 21-may-25; T.D: 30-may-25, A3.</t>
  </si>
  <si>
    <t>SUB TOTAL JUNIO</t>
  </si>
  <si>
    <t>14. Contrato E&amp;P GUA OFF-0; Pozo Buena Suerte-1, Inicio perforación 4-abr-25; T.D: 3-jun-25, A3.
15. Contrato E&amp;P VIM-5; Pozo Zamia-1, Inicio perforación 24-may-25; T.D: 4-jun-25, A3.
16. Contrato E&amp;P LLA-74; Pozo Yaguarundi-2, Inicio perforación 31-may-25; T.D: 20-jun-25, A2a.
17. Contrato E&amp;P VIM-44; Pozo Borbón-1, Inicio perforación 13-jun-25; T.D: 22-jun-25, A3.</t>
  </si>
  <si>
    <t>Julio</t>
  </si>
  <si>
    <t>Agosto</t>
  </si>
  <si>
    <t>SUB TOTAL JULIO</t>
  </si>
  <si>
    <t>SUB TOTAL AGOSTO</t>
  </si>
  <si>
    <t>18. Contrato E&amp;P LLA-32; Pozo Azogue-10, Inicio perforación 9-ago-25; T.D: 15-ago-25, A2c.
19. Contrato E&amp;P LLA-104; Pozo Matraquero-1, Inicio perforación 9-jul-25; T.D: 18-ago-25, A3.
20. Contrato E&amp;P VIM-44; Pozo Palomino-1ST1, Inicio perforación 13-ago-25; T.D: 25-ago-25, A2c.</t>
  </si>
  <si>
    <t>Septiembre</t>
  </si>
  <si>
    <t>SUB TOTAL SEPTIEMBRE</t>
  </si>
  <si>
    <t>21. Contrato E&amp;P VIM-21 ; Mariner-1, Inicio perforación 24-ago-25; T.D: 2-sep-25, A2c.
22. Contrato E&amp;P LLA-74; Pozo Namero-1, Inicio perforación 23-ago-25; T.D: 4-sep-25, A3.
23. Contrato E&amp;P ALEA-1848-A; Pozo Rose-2ST1, Inicio perforación 12-sep-25; T.D: 15-sep-25, A2c.
24. Contrato de Asociación TAPIR; Pozo Mateguafa Oeste-1, Inicio perforación 21-sep-25; T.D: 26-sep-25, A3.
25. Contrato E&amp;P MARIA CONCHITA; Pozo Aruchara-4ST1, Inicio perforacion 15-sep-25; T.D: 28-sep-25, A2c</t>
  </si>
  <si>
    <t>Octubre</t>
  </si>
  <si>
    <t>SUB TOTAL OCTUBRE</t>
  </si>
  <si>
    <t>26. Contrato E&amp;P GUA OFF-0; Pozo Papayuela-1, Inicio perforación 15-jun-25; T.D: 10-oct-25, A3
27. Contrato E&amp;P LLA-123; Pozo Toritos Este-1, Inicio perforación 24-sep-25; T.D: 12-oct-25, A2c.</t>
  </si>
  <si>
    <t>Noviembre</t>
  </si>
  <si>
    <t>SUB TOTAL NOVIEMBRE</t>
  </si>
  <si>
    <t>28. Contrato E&amp;P ESPERANZA; Pozo Ramsey-1, Inicio perforación 29-oct-25; T.D: 9-nov-25, A2c
29. Contrato E&amp;P LLA-32; Pozo Pradera-1 Inicio perforación 6-nov-25; T.D: 11-nov-25, A2c.
30. Convenio Explotación LA CIRA INFANTAS; Pozo Infantas-3340, Inicio perforación 14-oct-25; T.D: 12-nov-25, A2b.
31. Convenio Explotación SURORIENTE (CPI); Pozo Rajú-1, Inicio perforación 5-nov-25; T.D: 25-nov-25, A2c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</si>
</sst>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FFFF"/>
      <name val="Calibri"/>
      <family val="2"/>
    </font>
    <font>
      <b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 indent="1"/>
    </xf>
    <xf numFmtId="0" fontId="4" fillId="5" borderId="8" xfId="0" applyFont="1" applyFill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14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5"/>
  <sheetViews>
    <sheetView showGridLines="0" tabSelected="1" topLeftCell="A12" zoomScale="130" zoomScaleNormal="130" zoomScaleSheetLayoutView="100" workbookViewId="0">
      <selection activeCell="E14" sqref="E14"/>
    </sheetView>
  </sheetViews>
  <sheetFormatPr baseColWidth="10" defaultColWidth="11.42578125" defaultRowHeight="15" x14ac:dyDescent="0.25"/>
  <cols>
    <col min="1" max="1" width="3.28515625" style="1" customWidth="1"/>
    <col min="2" max="2" width="11.85546875" style="2" customWidth="1"/>
    <col min="3" max="4" width="11.140625" style="1" customWidth="1"/>
    <col min="5" max="5" width="100.7109375" style="1" customWidth="1"/>
    <col min="6" max="6" width="4.42578125" style="1" customWidth="1"/>
    <col min="7" max="16384" width="11.42578125" style="1"/>
  </cols>
  <sheetData>
    <row r="1" spans="2:5" ht="15.75" thickBot="1" x14ac:dyDescent="0.3"/>
    <row r="2" spans="2:5" x14ac:dyDescent="0.25">
      <c r="B2" s="24" t="s">
        <v>10</v>
      </c>
      <c r="C2" s="25"/>
      <c r="D2" s="25"/>
      <c r="E2" s="26"/>
    </row>
    <row r="3" spans="2:5" ht="38.25" x14ac:dyDescent="0.25">
      <c r="B3" s="3" t="s">
        <v>0</v>
      </c>
      <c r="C3" s="4" t="s">
        <v>3</v>
      </c>
      <c r="D3" s="4" t="s">
        <v>2</v>
      </c>
      <c r="E3" s="5" t="s">
        <v>4</v>
      </c>
    </row>
    <row r="4" spans="2:5" ht="47.25" customHeight="1" x14ac:dyDescent="0.25">
      <c r="B4" s="6" t="s">
        <v>1</v>
      </c>
      <c r="C4" s="10">
        <v>3</v>
      </c>
      <c r="D4" s="10">
        <v>3</v>
      </c>
      <c r="E4" s="11" t="s">
        <v>9</v>
      </c>
    </row>
    <row r="5" spans="2:5" ht="34.5" customHeight="1" x14ac:dyDescent="0.25">
      <c r="B5" s="6" t="s">
        <v>12</v>
      </c>
      <c r="C5" s="10">
        <v>2</v>
      </c>
      <c r="D5" s="10">
        <f t="shared" ref="D5:D9" si="0">+D4+C5</f>
        <v>5</v>
      </c>
      <c r="E5" s="11" t="s">
        <v>14</v>
      </c>
    </row>
    <row r="6" spans="2:5" ht="44.25" customHeight="1" x14ac:dyDescent="0.25">
      <c r="B6" s="6" t="s">
        <v>15</v>
      </c>
      <c r="C6" s="10">
        <v>3</v>
      </c>
      <c r="D6" s="10">
        <f t="shared" si="0"/>
        <v>8</v>
      </c>
      <c r="E6" s="11" t="s">
        <v>27</v>
      </c>
    </row>
    <row r="7" spans="2:5" ht="43.5" customHeight="1" x14ac:dyDescent="0.25">
      <c r="B7" s="6" t="s">
        <v>17</v>
      </c>
      <c r="C7" s="10">
        <v>3</v>
      </c>
      <c r="D7" s="10">
        <f t="shared" si="0"/>
        <v>11</v>
      </c>
      <c r="E7" s="11" t="s">
        <v>30</v>
      </c>
    </row>
    <row r="8" spans="2:5" ht="30.75" customHeight="1" x14ac:dyDescent="0.25">
      <c r="B8" s="6" t="s">
        <v>31</v>
      </c>
      <c r="C8" s="23">
        <v>2</v>
      </c>
      <c r="D8" s="23">
        <f t="shared" si="0"/>
        <v>13</v>
      </c>
      <c r="E8" s="11" t="s">
        <v>34</v>
      </c>
    </row>
    <row r="9" spans="2:5" ht="56.25" customHeight="1" x14ac:dyDescent="0.25">
      <c r="B9" s="6" t="s">
        <v>33</v>
      </c>
      <c r="C9" s="23">
        <v>4</v>
      </c>
      <c r="D9" s="23">
        <f t="shared" si="0"/>
        <v>17</v>
      </c>
      <c r="E9" s="11" t="s">
        <v>36</v>
      </c>
    </row>
    <row r="10" spans="2:5" ht="21" customHeight="1" x14ac:dyDescent="0.25">
      <c r="B10" s="6" t="s">
        <v>37</v>
      </c>
      <c r="C10" s="23">
        <v>0</v>
      </c>
      <c r="D10" s="23">
        <f>+D9+C10</f>
        <v>17</v>
      </c>
      <c r="E10" s="11"/>
    </row>
    <row r="11" spans="2:5" ht="45" customHeight="1" x14ac:dyDescent="0.25">
      <c r="B11" s="6" t="s">
        <v>38</v>
      </c>
      <c r="C11" s="23">
        <v>3</v>
      </c>
      <c r="D11" s="23">
        <f>+D10+C11</f>
        <v>20</v>
      </c>
      <c r="E11" s="11" t="s">
        <v>41</v>
      </c>
    </row>
    <row r="12" spans="2:5" ht="65.25" customHeight="1" x14ac:dyDescent="0.25">
      <c r="B12" s="6" t="s">
        <v>42</v>
      </c>
      <c r="C12" s="23">
        <v>5</v>
      </c>
      <c r="D12" s="23">
        <f>+C12+D11</f>
        <v>25</v>
      </c>
      <c r="E12" s="11" t="s">
        <v>44</v>
      </c>
    </row>
    <row r="13" spans="2:5" ht="34.5" customHeight="1" x14ac:dyDescent="0.25">
      <c r="B13" s="6" t="s">
        <v>45</v>
      </c>
      <c r="C13" s="23">
        <v>2</v>
      </c>
      <c r="D13" s="23">
        <f>+C13+D12</f>
        <v>27</v>
      </c>
      <c r="E13" s="11" t="s">
        <v>47</v>
      </c>
    </row>
    <row r="14" spans="2:5" ht="55.5" customHeight="1" x14ac:dyDescent="0.25">
      <c r="B14" s="6" t="s">
        <v>48</v>
      </c>
      <c r="C14" s="23">
        <v>4</v>
      </c>
      <c r="D14" s="23">
        <f>+C14+D13</f>
        <v>31</v>
      </c>
      <c r="E14" s="11" t="s">
        <v>50</v>
      </c>
    </row>
    <row r="15" spans="2:5" x14ac:dyDescent="0.25">
      <c r="B15" s="8" t="s">
        <v>8</v>
      </c>
      <c r="C15" s="9">
        <f>+SUM(C4:C14)</f>
        <v>31</v>
      </c>
      <c r="D15" s="9">
        <f>+D14</f>
        <v>31</v>
      </c>
      <c r="E15" s="7"/>
    </row>
  </sheetData>
  <mergeCells count="1">
    <mergeCell ref="B2:E2"/>
  </mergeCells>
  <phoneticPr fontId="6" type="noConversion"/>
  <pageMargins left="0.7" right="0.7" top="0.75" bottom="0.75" header="0.3" footer="0.3"/>
  <pageSetup scale="4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47"/>
  <sheetViews>
    <sheetView showGridLines="0" zoomScale="55" zoomScaleNormal="55" workbookViewId="0">
      <pane xSplit="1" ySplit="4" topLeftCell="B43" activePane="bottomRight" state="frozen"/>
      <selection pane="topRight" activeCell="B1" sqref="B1"/>
      <selection pane="bottomLeft" activeCell="A3" sqref="A3"/>
      <selection pane="bottomRight" activeCell="A43" sqref="A43"/>
    </sheetView>
  </sheetViews>
  <sheetFormatPr baseColWidth="10" defaultRowHeight="15" x14ac:dyDescent="0.25"/>
  <cols>
    <col min="1" max="1" width="33.42578125" style="1" customWidth="1"/>
    <col min="2" max="2" width="19.28515625" style="1" customWidth="1"/>
    <col min="3" max="3" width="25.140625" style="1" customWidth="1"/>
    <col min="4" max="4" width="59" style="1" customWidth="1"/>
    <col min="5" max="5" width="22.7109375" style="19" customWidth="1"/>
    <col min="6" max="6" width="18.85546875" style="19" bestFit="1" customWidth="1"/>
    <col min="7" max="7" width="19.28515625" style="1" bestFit="1" customWidth="1"/>
    <col min="8" max="8" width="21.140625" style="1" bestFit="1" customWidth="1"/>
    <col min="9" max="16384" width="11.42578125" style="1"/>
  </cols>
  <sheetData>
    <row r="2" spans="1:7" ht="18" customHeight="1" x14ac:dyDescent="0.25">
      <c r="A2" s="31" t="s">
        <v>11</v>
      </c>
      <c r="B2" s="31"/>
      <c r="C2" s="31"/>
      <c r="D2" s="31"/>
    </row>
    <row r="3" spans="1:7" ht="31.5" customHeight="1" x14ac:dyDescent="0.25">
      <c r="A3" s="28" t="s">
        <v>0</v>
      </c>
      <c r="B3" s="29" t="s">
        <v>5</v>
      </c>
      <c r="C3" s="30" t="s">
        <v>6</v>
      </c>
      <c r="D3" s="27" t="s">
        <v>4</v>
      </c>
    </row>
    <row r="4" spans="1:7" ht="25.5" hidden="1" customHeight="1" x14ac:dyDescent="0.25">
      <c r="A4" s="28"/>
      <c r="B4" s="29"/>
      <c r="C4" s="30"/>
      <c r="D4" s="27"/>
    </row>
    <row r="5" spans="1:7" s="19" customFormat="1" ht="131.25" customHeight="1" x14ac:dyDescent="0.25">
      <c r="A5" s="12" t="s">
        <v>1</v>
      </c>
      <c r="B5" s="13">
        <v>0</v>
      </c>
      <c r="C5" s="13">
        <v>0</v>
      </c>
      <c r="D5" s="14" t="s">
        <v>19</v>
      </c>
      <c r="E5" s="20"/>
      <c r="F5" s="20"/>
      <c r="G5" s="20"/>
    </row>
    <row r="6" spans="1:7" s="19" customFormat="1" ht="120" customHeight="1" x14ac:dyDescent="0.25">
      <c r="A6" s="12" t="s">
        <v>1</v>
      </c>
      <c r="B6" s="21">
        <v>0</v>
      </c>
      <c r="C6" s="21">
        <v>0</v>
      </c>
      <c r="D6" s="22" t="s">
        <v>20</v>
      </c>
      <c r="E6" s="20"/>
      <c r="F6" s="20"/>
      <c r="G6" s="20"/>
    </row>
    <row r="7" spans="1:7" s="19" customFormat="1" ht="16.5" customHeight="1" x14ac:dyDescent="0.25">
      <c r="A7" s="15" t="s">
        <v>7</v>
      </c>
      <c r="B7" s="16">
        <f>+B6+B5</f>
        <v>0</v>
      </c>
      <c r="C7" s="16">
        <f>+C6+C5</f>
        <v>0</v>
      </c>
      <c r="D7" s="17"/>
    </row>
    <row r="8" spans="1:7" s="19" customFormat="1" ht="122.25" customHeight="1" x14ac:dyDescent="0.25">
      <c r="A8" s="12" t="s">
        <v>12</v>
      </c>
      <c r="B8" s="13">
        <v>18.53</v>
      </c>
      <c r="C8" s="13">
        <v>18.53</v>
      </c>
      <c r="D8" s="14" t="s">
        <v>21</v>
      </c>
      <c r="E8" s="20"/>
      <c r="F8" s="20"/>
      <c r="G8" s="20"/>
    </row>
    <row r="9" spans="1:7" s="19" customFormat="1" ht="117.75" customHeight="1" x14ac:dyDescent="0.25">
      <c r="A9" s="12" t="s">
        <v>12</v>
      </c>
      <c r="B9" s="21">
        <v>40.840000000000003</v>
      </c>
      <c r="C9" s="21">
        <v>40.840000000000003</v>
      </c>
      <c r="D9" s="22" t="s">
        <v>22</v>
      </c>
      <c r="E9" s="20"/>
      <c r="F9" s="20"/>
      <c r="G9" s="20"/>
    </row>
    <row r="10" spans="1:7" s="19" customFormat="1" ht="16.5" customHeight="1" x14ac:dyDescent="0.25">
      <c r="A10" s="15" t="s">
        <v>13</v>
      </c>
      <c r="B10" s="16">
        <f>+B9+B8</f>
        <v>59.370000000000005</v>
      </c>
      <c r="C10" s="16">
        <f>+C9+C8</f>
        <v>59.370000000000005</v>
      </c>
      <c r="D10" s="17"/>
    </row>
    <row r="11" spans="1:7" s="19" customFormat="1" ht="125.25" customHeight="1" x14ac:dyDescent="0.25">
      <c r="A11" s="12" t="s">
        <v>15</v>
      </c>
      <c r="B11" s="13">
        <f>+C11-B8</f>
        <v>90.41</v>
      </c>
      <c r="C11" s="13">
        <v>108.94</v>
      </c>
      <c r="D11" s="14" t="s">
        <v>23</v>
      </c>
      <c r="E11" s="20"/>
      <c r="F11" s="20"/>
      <c r="G11" s="20"/>
    </row>
    <row r="12" spans="1:7" s="19" customFormat="1" ht="118.5" customHeight="1" x14ac:dyDescent="0.25">
      <c r="A12" s="12" t="s">
        <v>15</v>
      </c>
      <c r="B12" s="21">
        <v>47.4</v>
      </c>
      <c r="C12" s="21">
        <v>88.24</v>
      </c>
      <c r="D12" s="22" t="s">
        <v>24</v>
      </c>
      <c r="E12" s="20"/>
      <c r="F12" s="20"/>
      <c r="G12" s="20"/>
    </row>
    <row r="13" spans="1:7" s="19" customFormat="1" ht="118.5" customHeight="1" x14ac:dyDescent="0.25">
      <c r="A13" s="12" t="s">
        <v>15</v>
      </c>
      <c r="B13" s="13">
        <v>227.64</v>
      </c>
      <c r="C13" s="13">
        <v>227.64</v>
      </c>
      <c r="D13" s="14" t="s">
        <v>28</v>
      </c>
      <c r="E13" s="20"/>
      <c r="F13" s="20"/>
      <c r="G13" s="20"/>
    </row>
    <row r="14" spans="1:7" s="19" customFormat="1" ht="16.5" customHeight="1" x14ac:dyDescent="0.25">
      <c r="A14" s="15" t="s">
        <v>16</v>
      </c>
      <c r="B14" s="16">
        <f>+B12+B11+B13</f>
        <v>365.45</v>
      </c>
      <c r="C14" s="16">
        <f>+C12+C11+C13</f>
        <v>424.82</v>
      </c>
      <c r="D14" s="17"/>
    </row>
    <row r="15" spans="1:7" s="19" customFormat="1" ht="113.25" customHeight="1" x14ac:dyDescent="0.25">
      <c r="A15" s="12" t="s">
        <v>17</v>
      </c>
      <c r="B15" s="13">
        <v>0</v>
      </c>
      <c r="C15" s="13">
        <v>108.94</v>
      </c>
      <c r="D15" s="14" t="s">
        <v>25</v>
      </c>
      <c r="E15" s="20"/>
      <c r="F15" s="20"/>
      <c r="G15" s="20"/>
    </row>
    <row r="16" spans="1:7" s="19" customFormat="1" ht="118.5" customHeight="1" x14ac:dyDescent="0.25">
      <c r="A16" s="12" t="s">
        <v>17</v>
      </c>
      <c r="B16" s="21">
        <v>0</v>
      </c>
      <c r="C16" s="21">
        <v>88.24</v>
      </c>
      <c r="D16" s="22" t="s">
        <v>26</v>
      </c>
      <c r="E16" s="20"/>
      <c r="F16" s="20"/>
      <c r="G16" s="20"/>
    </row>
    <row r="17" spans="1:7" s="19" customFormat="1" ht="118.5" customHeight="1" x14ac:dyDescent="0.25">
      <c r="A17" s="12" t="s">
        <v>17</v>
      </c>
      <c r="B17" s="13">
        <v>315.39</v>
      </c>
      <c r="C17" s="13">
        <f>+B17+C13</f>
        <v>543.03</v>
      </c>
      <c r="D17" s="14" t="s">
        <v>29</v>
      </c>
      <c r="E17" s="20"/>
      <c r="F17" s="20"/>
      <c r="G17" s="20"/>
    </row>
    <row r="18" spans="1:7" s="19" customFormat="1" ht="16.5" customHeight="1" x14ac:dyDescent="0.25">
      <c r="A18" s="15" t="s">
        <v>18</v>
      </c>
      <c r="B18" s="16">
        <f>+B15+B16+B17</f>
        <v>315.39</v>
      </c>
      <c r="C18" s="16">
        <f>+C15+C16+C17</f>
        <v>740.21</v>
      </c>
      <c r="D18" s="17"/>
    </row>
    <row r="19" spans="1:7" s="19" customFormat="1" ht="113.25" customHeight="1" x14ac:dyDescent="0.25">
      <c r="A19" s="12" t="s">
        <v>31</v>
      </c>
      <c r="B19" s="13">
        <v>0</v>
      </c>
      <c r="C19" s="13">
        <v>108.94</v>
      </c>
      <c r="D19" s="14" t="s">
        <v>25</v>
      </c>
      <c r="E19" s="20"/>
      <c r="F19" s="20"/>
      <c r="G19" s="20"/>
    </row>
    <row r="20" spans="1:7" s="19" customFormat="1" ht="118.5" customHeight="1" x14ac:dyDescent="0.25">
      <c r="A20" s="12" t="s">
        <v>31</v>
      </c>
      <c r="B20" s="21">
        <v>0</v>
      </c>
      <c r="C20" s="21">
        <v>88.24</v>
      </c>
      <c r="D20" s="22" t="s">
        <v>26</v>
      </c>
      <c r="E20" s="20"/>
      <c r="F20" s="20"/>
      <c r="G20" s="20"/>
    </row>
    <row r="21" spans="1:7" s="19" customFormat="1" ht="118.5" customHeight="1" x14ac:dyDescent="0.25">
      <c r="A21" s="12" t="s">
        <v>31</v>
      </c>
      <c r="B21" s="13">
        <v>0</v>
      </c>
      <c r="C21" s="13">
        <f>+B21+C17</f>
        <v>543.03</v>
      </c>
      <c r="D21" s="14" t="s">
        <v>29</v>
      </c>
      <c r="E21" s="20"/>
      <c r="F21" s="20"/>
      <c r="G21" s="20"/>
    </row>
    <row r="22" spans="1:7" s="19" customFormat="1" ht="16.5" customHeight="1" x14ac:dyDescent="0.25">
      <c r="A22" s="15" t="s">
        <v>32</v>
      </c>
      <c r="B22" s="16">
        <f>+B19+B20+B21</f>
        <v>0</v>
      </c>
      <c r="C22" s="16">
        <f>+C19+C20+C21</f>
        <v>740.21</v>
      </c>
      <c r="D22" s="17"/>
    </row>
    <row r="23" spans="1:7" s="19" customFormat="1" ht="113.25" customHeight="1" x14ac:dyDescent="0.25">
      <c r="A23" s="12" t="s">
        <v>33</v>
      </c>
      <c r="B23" s="13">
        <v>0</v>
      </c>
      <c r="C23" s="13">
        <v>108.94</v>
      </c>
      <c r="D23" s="14" t="s">
        <v>25</v>
      </c>
      <c r="E23" s="20"/>
      <c r="F23" s="20"/>
      <c r="G23" s="20"/>
    </row>
    <row r="24" spans="1:7" s="19" customFormat="1" ht="118.5" customHeight="1" x14ac:dyDescent="0.25">
      <c r="A24" s="12" t="s">
        <v>33</v>
      </c>
      <c r="B24" s="21">
        <v>0</v>
      </c>
      <c r="C24" s="21">
        <v>88.24</v>
      </c>
      <c r="D24" s="22" t="s">
        <v>26</v>
      </c>
      <c r="E24" s="20"/>
      <c r="F24" s="20"/>
      <c r="G24" s="20"/>
    </row>
    <row r="25" spans="1:7" s="19" customFormat="1" ht="118.5" customHeight="1" x14ac:dyDescent="0.25">
      <c r="A25" s="12" t="s">
        <v>33</v>
      </c>
      <c r="B25" s="13">
        <v>0</v>
      </c>
      <c r="C25" s="13">
        <f>+B25+C21</f>
        <v>543.03</v>
      </c>
      <c r="D25" s="14" t="s">
        <v>29</v>
      </c>
      <c r="E25" s="20"/>
      <c r="F25" s="20"/>
      <c r="G25" s="20"/>
    </row>
    <row r="26" spans="1:7" s="19" customFormat="1" ht="16.5" customHeight="1" x14ac:dyDescent="0.25">
      <c r="A26" s="15" t="s">
        <v>35</v>
      </c>
      <c r="B26" s="16">
        <f>+B23+B24+B25</f>
        <v>0</v>
      </c>
      <c r="C26" s="16">
        <f>+C23+C24+C25</f>
        <v>740.21</v>
      </c>
      <c r="D26" s="17"/>
    </row>
    <row r="27" spans="1:7" s="19" customFormat="1" ht="113.25" customHeight="1" x14ac:dyDescent="0.25">
      <c r="A27" s="12" t="s">
        <v>37</v>
      </c>
      <c r="B27" s="13">
        <v>0</v>
      </c>
      <c r="C27" s="13">
        <v>108.94</v>
      </c>
      <c r="D27" s="14" t="s">
        <v>25</v>
      </c>
      <c r="E27" s="20"/>
      <c r="F27" s="20"/>
      <c r="G27" s="20"/>
    </row>
    <row r="28" spans="1:7" s="19" customFormat="1" ht="118.5" customHeight="1" x14ac:dyDescent="0.25">
      <c r="A28" s="12" t="s">
        <v>37</v>
      </c>
      <c r="B28" s="21">
        <v>0</v>
      </c>
      <c r="C28" s="21">
        <v>88.24</v>
      </c>
      <c r="D28" s="22" t="s">
        <v>26</v>
      </c>
      <c r="E28" s="20"/>
      <c r="F28" s="20"/>
      <c r="G28" s="20"/>
    </row>
    <row r="29" spans="1:7" s="19" customFormat="1" ht="118.5" customHeight="1" x14ac:dyDescent="0.25">
      <c r="A29" s="12" t="s">
        <v>37</v>
      </c>
      <c r="B29" s="13">
        <v>0</v>
      </c>
      <c r="C29" s="13">
        <f>+B29+C25</f>
        <v>543.03</v>
      </c>
      <c r="D29" s="14" t="s">
        <v>29</v>
      </c>
      <c r="E29" s="20"/>
      <c r="F29" s="20"/>
      <c r="G29" s="20"/>
    </row>
    <row r="30" spans="1:7" s="19" customFormat="1" ht="16.5" customHeight="1" x14ac:dyDescent="0.25">
      <c r="A30" s="15" t="s">
        <v>39</v>
      </c>
      <c r="B30" s="16">
        <f>+B27+B28+B29</f>
        <v>0</v>
      </c>
      <c r="C30" s="16">
        <f>+C27+C28+C29</f>
        <v>740.21</v>
      </c>
      <c r="D30" s="17"/>
    </row>
    <row r="31" spans="1:7" s="19" customFormat="1" ht="113.25" customHeight="1" x14ac:dyDescent="0.25">
      <c r="A31" s="12" t="s">
        <v>38</v>
      </c>
      <c r="B31" s="13">
        <v>0</v>
      </c>
      <c r="C31" s="13">
        <v>108.94</v>
      </c>
      <c r="D31" s="14" t="s">
        <v>25</v>
      </c>
      <c r="E31" s="20"/>
      <c r="F31" s="20"/>
      <c r="G31" s="20"/>
    </row>
    <row r="32" spans="1:7" s="19" customFormat="1" ht="118.5" customHeight="1" x14ac:dyDescent="0.25">
      <c r="A32" s="12" t="s">
        <v>38</v>
      </c>
      <c r="B32" s="21">
        <v>0</v>
      </c>
      <c r="C32" s="21">
        <v>88.24</v>
      </c>
      <c r="D32" s="22" t="s">
        <v>26</v>
      </c>
      <c r="E32" s="20"/>
      <c r="F32" s="20"/>
      <c r="G32" s="20"/>
    </row>
    <row r="33" spans="1:7" s="19" customFormat="1" ht="118.5" customHeight="1" x14ac:dyDescent="0.25">
      <c r="A33" s="12" t="s">
        <v>38</v>
      </c>
      <c r="B33" s="13">
        <v>0</v>
      </c>
      <c r="C33" s="13">
        <f>+B33+C29</f>
        <v>543.03</v>
      </c>
      <c r="D33" s="14" t="s">
        <v>29</v>
      </c>
      <c r="E33" s="20"/>
      <c r="F33" s="20"/>
      <c r="G33" s="20"/>
    </row>
    <row r="34" spans="1:7" s="19" customFormat="1" ht="16.5" customHeight="1" x14ac:dyDescent="0.25">
      <c r="A34" s="15" t="s">
        <v>40</v>
      </c>
      <c r="B34" s="16">
        <f>+B31+B32+B33</f>
        <v>0</v>
      </c>
      <c r="C34" s="16">
        <f>+C31+C32+C33</f>
        <v>740.21</v>
      </c>
      <c r="D34" s="17"/>
    </row>
    <row r="35" spans="1:7" s="19" customFormat="1" ht="113.25" customHeight="1" x14ac:dyDescent="0.25">
      <c r="A35" s="12" t="s">
        <v>42</v>
      </c>
      <c r="B35" s="13">
        <v>0</v>
      </c>
      <c r="C35" s="13">
        <v>108.94</v>
      </c>
      <c r="D35" s="14" t="s">
        <v>25</v>
      </c>
      <c r="E35" s="20"/>
      <c r="F35" s="20"/>
      <c r="G35" s="20"/>
    </row>
    <row r="36" spans="1:7" s="19" customFormat="1" ht="118.5" customHeight="1" x14ac:dyDescent="0.25">
      <c r="A36" s="12" t="s">
        <v>42</v>
      </c>
      <c r="B36" s="21">
        <v>0</v>
      </c>
      <c r="C36" s="21">
        <v>88.24</v>
      </c>
      <c r="D36" s="22" t="s">
        <v>26</v>
      </c>
      <c r="E36" s="20"/>
      <c r="F36" s="20"/>
      <c r="G36" s="20"/>
    </row>
    <row r="37" spans="1:7" s="19" customFormat="1" ht="118.5" customHeight="1" x14ac:dyDescent="0.25">
      <c r="A37" s="12" t="s">
        <v>42</v>
      </c>
      <c r="B37" s="13">
        <v>0</v>
      </c>
      <c r="C37" s="13">
        <f>+B37+C33</f>
        <v>543.03</v>
      </c>
      <c r="D37" s="14" t="s">
        <v>29</v>
      </c>
      <c r="E37" s="20"/>
      <c r="F37" s="20"/>
      <c r="G37" s="20"/>
    </row>
    <row r="38" spans="1:7" s="19" customFormat="1" ht="16.5" customHeight="1" x14ac:dyDescent="0.25">
      <c r="A38" s="15" t="s">
        <v>43</v>
      </c>
      <c r="B38" s="16">
        <f>+B35+B36+B37</f>
        <v>0</v>
      </c>
      <c r="C38" s="16">
        <f>+C35+C36+C37</f>
        <v>740.21</v>
      </c>
      <c r="D38" s="17"/>
    </row>
    <row r="39" spans="1:7" s="19" customFormat="1" ht="113.25" customHeight="1" x14ac:dyDescent="0.25">
      <c r="A39" s="12" t="s">
        <v>45</v>
      </c>
      <c r="B39" s="13">
        <v>0</v>
      </c>
      <c r="C39" s="13">
        <v>108.94</v>
      </c>
      <c r="D39" s="14" t="s">
        <v>25</v>
      </c>
      <c r="E39" s="20"/>
      <c r="F39" s="20"/>
      <c r="G39" s="20"/>
    </row>
    <row r="40" spans="1:7" s="19" customFormat="1" ht="118.5" customHeight="1" x14ac:dyDescent="0.25">
      <c r="A40" s="12" t="s">
        <v>45</v>
      </c>
      <c r="B40" s="21">
        <v>0</v>
      </c>
      <c r="C40" s="21">
        <v>88.24</v>
      </c>
      <c r="D40" s="22" t="s">
        <v>26</v>
      </c>
      <c r="E40" s="20"/>
      <c r="F40" s="20"/>
      <c r="G40" s="20"/>
    </row>
    <row r="41" spans="1:7" s="19" customFormat="1" ht="118.5" customHeight="1" x14ac:dyDescent="0.25">
      <c r="A41" s="12" t="s">
        <v>45</v>
      </c>
      <c r="B41" s="13">
        <v>0</v>
      </c>
      <c r="C41" s="13">
        <f>+B41+C37</f>
        <v>543.03</v>
      </c>
      <c r="D41" s="14" t="s">
        <v>29</v>
      </c>
      <c r="E41" s="20"/>
      <c r="F41" s="20"/>
      <c r="G41" s="20"/>
    </row>
    <row r="42" spans="1:7" s="19" customFormat="1" ht="16.5" customHeight="1" x14ac:dyDescent="0.25">
      <c r="A42" s="15" t="s">
        <v>46</v>
      </c>
      <c r="B42" s="16">
        <f>+B39+B40+B41</f>
        <v>0</v>
      </c>
      <c r="C42" s="16">
        <f>+C39+C40+C41</f>
        <v>740.21</v>
      </c>
      <c r="D42" s="17"/>
    </row>
    <row r="43" spans="1:7" s="19" customFormat="1" ht="113.25" customHeight="1" x14ac:dyDescent="0.25">
      <c r="A43" s="12" t="s">
        <v>48</v>
      </c>
      <c r="B43" s="13">
        <v>0</v>
      </c>
      <c r="C43" s="13">
        <v>108.94</v>
      </c>
      <c r="D43" s="14" t="s">
        <v>25</v>
      </c>
      <c r="E43" s="20"/>
      <c r="F43" s="20"/>
      <c r="G43" s="20"/>
    </row>
    <row r="44" spans="1:7" s="19" customFormat="1" ht="118.5" customHeight="1" x14ac:dyDescent="0.25">
      <c r="A44" s="12" t="s">
        <v>48</v>
      </c>
      <c r="B44" s="21">
        <v>0</v>
      </c>
      <c r="C44" s="21">
        <v>88.24</v>
      </c>
      <c r="D44" s="22" t="s">
        <v>26</v>
      </c>
      <c r="E44" s="20"/>
      <c r="F44" s="20"/>
      <c r="G44" s="20"/>
    </row>
    <row r="45" spans="1:7" s="19" customFormat="1" ht="118.5" customHeight="1" x14ac:dyDescent="0.25">
      <c r="A45" s="12" t="s">
        <v>48</v>
      </c>
      <c r="B45" s="13">
        <v>0</v>
      </c>
      <c r="C45" s="13">
        <f>+B45+C41</f>
        <v>543.03</v>
      </c>
      <c r="D45" s="14" t="s">
        <v>29</v>
      </c>
      <c r="E45" s="20"/>
      <c r="F45" s="20"/>
      <c r="G45" s="20"/>
    </row>
    <row r="46" spans="1:7" s="19" customFormat="1" ht="16.5" customHeight="1" x14ac:dyDescent="0.25">
      <c r="A46" s="15" t="s">
        <v>49</v>
      </c>
      <c r="B46" s="16">
        <f>+B43+B44+B45</f>
        <v>0</v>
      </c>
      <c r="C46" s="16">
        <f>+C43+C44+C45</f>
        <v>740.21</v>
      </c>
      <c r="D46" s="17"/>
    </row>
    <row r="47" spans="1:7" s="19" customFormat="1" ht="16.5" customHeight="1" x14ac:dyDescent="0.25">
      <c r="A47" s="8" t="s">
        <v>8</v>
      </c>
      <c r="B47" s="18">
        <f>+B18+B14+B10+B7+B26+B30+B34+B38+B42+B46</f>
        <v>740.20999999999992</v>
      </c>
      <c r="C47" s="18">
        <f>+C46</f>
        <v>740.21</v>
      </c>
      <c r="D47" s="7"/>
    </row>
  </sheetData>
  <mergeCells count="5">
    <mergeCell ref="D3:D4"/>
    <mergeCell ref="A3:A4"/>
    <mergeCell ref="B3:B4"/>
    <mergeCell ref="C3:C4"/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PERFORACIÓN DE POZOS 2025</vt:lpstr>
      <vt:lpstr>ADQUISICIÓN SISMICA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Javier Vargas Del Campo</dc:creator>
  <cp:lastModifiedBy>Diana Palacios Cuartas</cp:lastModifiedBy>
  <cp:lastPrinted>2023-01-02T14:48:19Z</cp:lastPrinted>
  <dcterms:created xsi:type="dcterms:W3CDTF">2015-09-23T17:53:52Z</dcterms:created>
  <dcterms:modified xsi:type="dcterms:W3CDTF">2025-12-03T19:57:37Z</dcterms:modified>
</cp:coreProperties>
</file>